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8192" windowHeight="10032"/>
  </bookViews>
  <sheets>
    <sheet name="Table 2A-2 EFT (Monthly)" sheetId="1" r:id="rId1"/>
  </sheets>
  <externalReferences>
    <externalReference r:id="rId2"/>
    <externalReference r:id="rId3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'Table 2A-2 EFT (Monthly)'!$A$1:$AG$73</definedName>
    <definedName name="_xlnm.Print_Titles" localSheetId="0">'Table 2A-2 EFT (Monthly)'!$A:$B</definedName>
  </definedNames>
  <calcPr calcId="145621"/>
</workbook>
</file>

<file path=xl/calcChain.xml><?xml version="1.0" encoding="utf-8"?>
<calcChain xmlns="http://schemas.openxmlformats.org/spreadsheetml/2006/main">
  <c r="AH73" i="1" l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D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D68" i="1"/>
  <c r="AF68" i="1" s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D64" i="1"/>
  <c r="AF64" i="1" s="1"/>
  <c r="C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D63" i="1"/>
  <c r="C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D62" i="1"/>
  <c r="C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D61" i="1"/>
  <c r="C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D60" i="1"/>
  <c r="AF60" i="1" s="1"/>
  <c r="C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D59" i="1"/>
  <c r="C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58" i="1"/>
  <c r="C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D57" i="1"/>
  <c r="C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D56" i="1"/>
  <c r="AF56" i="1" s="1"/>
  <c r="C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D54" i="1"/>
  <c r="C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D53" i="1"/>
  <c r="C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D52" i="1"/>
  <c r="AF52" i="1" s="1"/>
  <c r="C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D51" i="1"/>
  <c r="C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D49" i="1"/>
  <c r="C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8" i="1"/>
  <c r="AF48" i="1" s="1"/>
  <c r="C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D47" i="1"/>
  <c r="C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D46" i="1"/>
  <c r="C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D44" i="1"/>
  <c r="AF44" i="1" s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AF40" i="1" s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F73" i="1" s="1"/>
  <c r="D39" i="1"/>
  <c r="AF39" i="1" s="1"/>
  <c r="AG39" i="1" s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C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C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AF36" i="1" s="1"/>
  <c r="D36" i="1"/>
  <c r="C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D35" i="1"/>
  <c r="AF35" i="1" s="1"/>
  <c r="C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C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D33" i="1"/>
  <c r="C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D32" i="1"/>
  <c r="C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31" i="1"/>
  <c r="C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30" i="1"/>
  <c r="C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D29" i="1"/>
  <c r="C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D28" i="1"/>
  <c r="C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27" i="1"/>
  <c r="C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D26" i="1"/>
  <c r="C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D24" i="1"/>
  <c r="C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D23" i="1"/>
  <c r="C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C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/>
  <c r="C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D19" i="1"/>
  <c r="C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D18" i="1"/>
  <c r="C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/>
  <c r="C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C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D12" i="1"/>
  <c r="C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D11" i="1"/>
  <c r="C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D10" i="1"/>
  <c r="C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C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C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  <c r="C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D6" i="1"/>
  <c r="C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D5" i="1"/>
  <c r="C5" i="1"/>
  <c r="AE4" i="1"/>
  <c r="AD4" i="1"/>
  <c r="AC4" i="1"/>
  <c r="AB4" i="1"/>
  <c r="AB73" i="1" s="1"/>
  <c r="AA4" i="1"/>
  <c r="Z4" i="1"/>
  <c r="Y4" i="1"/>
  <c r="X4" i="1"/>
  <c r="X73" i="1" s="1"/>
  <c r="W4" i="1"/>
  <c r="V4" i="1"/>
  <c r="U4" i="1"/>
  <c r="T4" i="1"/>
  <c r="T73" i="1" s="1"/>
  <c r="S4" i="1"/>
  <c r="R4" i="1"/>
  <c r="Q4" i="1"/>
  <c r="P4" i="1"/>
  <c r="P73" i="1" s="1"/>
  <c r="O4" i="1"/>
  <c r="N4" i="1"/>
  <c r="M4" i="1"/>
  <c r="L4" i="1"/>
  <c r="L73" i="1" s="1"/>
  <c r="K4" i="1"/>
  <c r="J4" i="1"/>
  <c r="I4" i="1"/>
  <c r="H4" i="1"/>
  <c r="G4" i="1"/>
  <c r="D4" i="1"/>
  <c r="C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F6" i="1" l="1"/>
  <c r="AF8" i="1"/>
  <c r="AF11" i="1"/>
  <c r="AF12" i="1"/>
  <c r="AF18" i="1"/>
  <c r="AF37" i="1"/>
  <c r="AG6" i="1"/>
  <c r="E73" i="1"/>
  <c r="AF16" i="1"/>
  <c r="AG16" i="1" s="1"/>
  <c r="AF17" i="1"/>
  <c r="AF19" i="1"/>
  <c r="AF20" i="1"/>
  <c r="AF25" i="1"/>
  <c r="AG25" i="1" s="1"/>
  <c r="AF31" i="1"/>
  <c r="AG31" i="1" s="1"/>
  <c r="AF32" i="1"/>
  <c r="AF33" i="1"/>
  <c r="AG33" i="1" s="1"/>
  <c r="AG35" i="1"/>
  <c r="AF41" i="1"/>
  <c r="AF42" i="1"/>
  <c r="AF43" i="1"/>
  <c r="AG43" i="1" s="1"/>
  <c r="AF45" i="1"/>
  <c r="AF46" i="1"/>
  <c r="AF47" i="1"/>
  <c r="AF49" i="1"/>
  <c r="AF50" i="1"/>
  <c r="AG50" i="1" s="1"/>
  <c r="AF51" i="1"/>
  <c r="AF53" i="1"/>
  <c r="AF54" i="1"/>
  <c r="AG54" i="1" s="1"/>
  <c r="AF55" i="1"/>
  <c r="AG55" i="1" s="1"/>
  <c r="AF57" i="1"/>
  <c r="AF58" i="1"/>
  <c r="AF59" i="1"/>
  <c r="AG59" i="1" s="1"/>
  <c r="AF61" i="1"/>
  <c r="AF62" i="1"/>
  <c r="AF63" i="1"/>
  <c r="AF65" i="1"/>
  <c r="AF66" i="1"/>
  <c r="AG66" i="1" s="1"/>
  <c r="AF67" i="1"/>
  <c r="AF69" i="1"/>
  <c r="AF70" i="1"/>
  <c r="AG70" i="1" s="1"/>
  <c r="AF71" i="1"/>
  <c r="AG71" i="1" s="1"/>
  <c r="AF72" i="1"/>
  <c r="Q73" i="1"/>
  <c r="U73" i="1"/>
  <c r="AC73" i="1"/>
  <c r="AF7" i="1"/>
  <c r="AF21" i="1"/>
  <c r="AF34" i="1"/>
  <c r="AG34" i="1" s="1"/>
  <c r="AG37" i="1"/>
  <c r="AF38" i="1"/>
  <c r="AG38" i="1" s="1"/>
  <c r="H73" i="1"/>
  <c r="AG19" i="1"/>
  <c r="I73" i="1"/>
  <c r="M73" i="1"/>
  <c r="Y73" i="1"/>
  <c r="AF5" i="1"/>
  <c r="AG8" i="1"/>
  <c r="AG18" i="1"/>
  <c r="AF14" i="1"/>
  <c r="AG14" i="1" s="1"/>
  <c r="AF15" i="1"/>
  <c r="AG15" i="1" s="1"/>
  <c r="AF23" i="1"/>
  <c r="AG23" i="1" s="1"/>
  <c r="AF24" i="1"/>
  <c r="AF26" i="1"/>
  <c r="AG26" i="1" s="1"/>
  <c r="AF29" i="1"/>
  <c r="AF30" i="1"/>
  <c r="AG30" i="1" s="1"/>
  <c r="AG36" i="1"/>
  <c r="AF4" i="1"/>
  <c r="AG4" i="1" s="1"/>
  <c r="C73" i="1"/>
  <c r="AG20" i="1"/>
  <c r="AG5" i="1"/>
  <c r="AF22" i="1"/>
  <c r="AG22" i="1" s="1"/>
  <c r="AG12" i="1"/>
  <c r="AF27" i="1"/>
  <c r="AG27" i="1" s="1"/>
  <c r="D73" i="1"/>
  <c r="J73" i="1"/>
  <c r="N73" i="1"/>
  <c r="R73" i="1"/>
  <c r="V73" i="1"/>
  <c r="Z73" i="1"/>
  <c r="AD73" i="1"/>
  <c r="AF9" i="1"/>
  <c r="AG9" i="1" s="1"/>
  <c r="AF13" i="1"/>
  <c r="AG21" i="1"/>
  <c r="AF28" i="1"/>
  <c r="AG28" i="1" s="1"/>
  <c r="AG29" i="1"/>
  <c r="AG40" i="1"/>
  <c r="AG41" i="1"/>
  <c r="AG42" i="1"/>
  <c r="AG44" i="1"/>
  <c r="AG45" i="1"/>
  <c r="AG46" i="1"/>
  <c r="AG47" i="1"/>
  <c r="AG48" i="1"/>
  <c r="AG49" i="1"/>
  <c r="AG51" i="1"/>
  <c r="AG52" i="1"/>
  <c r="AG53" i="1"/>
  <c r="AG56" i="1"/>
  <c r="AG57" i="1"/>
  <c r="AG58" i="1"/>
  <c r="AG60" i="1"/>
  <c r="AG61" i="1"/>
  <c r="AG62" i="1"/>
  <c r="AG63" i="1"/>
  <c r="AG64" i="1"/>
  <c r="AG65" i="1"/>
  <c r="AG67" i="1"/>
  <c r="AG68" i="1"/>
  <c r="AG69" i="1"/>
  <c r="AG72" i="1"/>
  <c r="AG7" i="1"/>
  <c r="AG13" i="1"/>
  <c r="G73" i="1"/>
  <c r="K73" i="1"/>
  <c r="O73" i="1"/>
  <c r="S73" i="1"/>
  <c r="W73" i="1"/>
  <c r="AA73" i="1"/>
  <c r="AE73" i="1"/>
  <c r="AF10" i="1"/>
  <c r="AG10" i="1" s="1"/>
  <c r="AG11" i="1"/>
  <c r="AG17" i="1"/>
  <c r="AG24" i="1"/>
  <c r="AG32" i="1"/>
  <c r="AF73" i="1" l="1"/>
  <c r="AG73" i="1"/>
</calcChain>
</file>

<file path=xl/sharedStrings.xml><?xml version="1.0" encoding="utf-8"?>
<sst xmlns="http://schemas.openxmlformats.org/spreadsheetml/2006/main" count="131" uniqueCount="108">
  <si>
    <t>L
E
A</t>
  </si>
  <si>
    <t>School
System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</si>
  <si>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</si>
  <si>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Local Revenue Representation
due monthly
 to the
Office of
Juvenile
Justice
Table 5A3</t>
  </si>
  <si>
    <t>Local Revenue Representation
due monthly 
to RSD LA
Table 5B2
RSD_LA</t>
  </si>
  <si>
    <t>Local Revenue Representation 
due monthly
to RSD Orleans
Table 5B1</t>
  </si>
  <si>
    <t>Local Revenue Representation 
due monthly
to Madison 
Prep (CSAL)
Table 5C1A</t>
  </si>
  <si>
    <t>Local Revenue Representation 
due monthly 
to D'Arbonne
Woods
Table 5C1B</t>
  </si>
  <si>
    <t>Local Revenue Representation
due monthly to
Int'l H. S.
(VIBE)
Table 5C1C</t>
  </si>
  <si>
    <t>Local Revenue Representation 
due monthly to
N.O.
Military/
Maritime
Table 5C1D</t>
  </si>
  <si>
    <t>Local Revenue Representation
due monthly to
Lycee
Francais
Table 5C1E</t>
  </si>
  <si>
    <t>Local Revenue Representation
due monthly to
Lake Charles Academy
Table 5C1F</t>
  </si>
  <si>
    <t>Local Revenue Representation
due monthly to
J. S. Clark
Leadership
Academy
Table 5C1G</t>
  </si>
  <si>
    <t>Local Revenue Representation
due monthly to
Southwest
LA
Charter
Table 5C1H</t>
  </si>
  <si>
    <t>Local Revenue Representation
due monthly to
LA Key Academy
Table 5C1I</t>
  </si>
  <si>
    <t>Local Revenue Representation
due monthly to
Jefferson Chamber Fdtn
Table 5C1J</t>
  </si>
  <si>
    <t>Local Revenue Representation
due monthly to
Tallulah Charter
Table 5C1K</t>
  </si>
  <si>
    <t>Local Revenue Representation
due monthly to
Northshore Charter
Table 5C1L</t>
  </si>
  <si>
    <t>Local Revenue Representation
due monthly to
Baton Rouge Charter Admy
Table 5C1M</t>
  </si>
  <si>
    <t>Local Revenue Representation
due monthly to
Delta Charter
Table 5C1N</t>
  </si>
  <si>
    <t>Local Revenue Representation
due monthly to
Impact
Charter
Table 5C1O</t>
  </si>
  <si>
    <t>Local Revenue Representation
due monthly to
Vision
Academy
Table 5C1P</t>
  </si>
  <si>
    <t>Local Revenue Representation
due monthly to
Advantage
Charter
Academy
Table 5C1Q</t>
  </si>
  <si>
    <t>Local Revenue Representation
due monthly to
Iberville
Charter
Academy
Table 5C1R</t>
  </si>
  <si>
    <t>Local Revenue Representation
due monthly to
Lake
Charles
College
Preparatory
Table 5C1S</t>
  </si>
  <si>
    <t>Local Revenue Representation
due monthly to
Northeast Claiborne
Charter
Table 5C1T</t>
  </si>
  <si>
    <t>Local Revenue Representation
due monthly to
Acadiana
Renaissance
Table 5C1U</t>
  </si>
  <si>
    <t>Local Revenue Representation
due monthly to
Lafayette
Renaissance
Table 5C1V</t>
  </si>
  <si>
    <t>Local Revenue Representation
due monthly to
Willow
Charter
Academy
Table 5C1W</t>
  </si>
  <si>
    <t>Local Revenue Representation
due monthly to
LAVCA
Table 5C-2</t>
  </si>
  <si>
    <t>Local Revenue Representation
due monthly to
LA 
Connections
Table 5C-3</t>
  </si>
  <si>
    <t>Total
Local Revenue Representation
due monthly
to Other
Entities</t>
  </si>
  <si>
    <t>Total MFP
Payment
Amount minus
Local Revenue Representation 
to RSD and 
Type 2 Charters</t>
  </si>
  <si>
    <t>col 38</t>
  </si>
  <si>
    <t>col 21</t>
  </si>
  <si>
    <t>col 36</t>
  </si>
  <si>
    <t>col 32</t>
  </si>
  <si>
    <t>col 34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</si>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</sst>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1" fillId="27" borderId="16" applyNumberFormat="0" applyAlignment="0" applyProtection="0"/>
    <xf numFmtId="0" fontId="12" fillId="28" borderId="17" applyNumberFormat="0" applyAlignment="0" applyProtection="0"/>
    <xf numFmtId="0" fontId="12" fillId="28" borderId="17" applyNumberFormat="0" applyAlignment="0" applyProtection="0"/>
    <xf numFmtId="0" fontId="12" fillId="28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4" fillId="0" borderId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8" fillId="14" borderId="16" applyNumberForma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4" fillId="0" borderId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0" fontId="22" fillId="27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4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8" borderId="2" xfId="0" applyNumberFormat="1" applyFont="1" applyFill="1" applyBorder="1" applyAlignment="1" applyProtection="1">
      <alignment horizontal="center" vertical="center"/>
    </xf>
    <xf numFmtId="1" fontId="5" fillId="8" borderId="2" xfId="0" applyNumberFormat="1" applyFont="1" applyFill="1" applyBorder="1" applyAlignment="1" applyProtection="1">
      <alignment horizontal="center" vertical="center"/>
    </xf>
    <xf numFmtId="1" fontId="6" fillId="8" borderId="2" xfId="0" applyNumberFormat="1" applyFont="1" applyFill="1" applyBorder="1" applyAlignment="1" applyProtection="1">
      <alignment horizontal="center" vertical="center"/>
    </xf>
    <xf numFmtId="1" fontId="6" fillId="8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4" fillId="8" borderId="4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6" fillId="8" borderId="6" xfId="0" applyNumberFormat="1" applyFont="1" applyFill="1" applyBorder="1" applyAlignment="1" applyProtection="1">
      <alignment horizontal="center" vertical="center"/>
    </xf>
    <xf numFmtId="1" fontId="6" fillId="8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5" fontId="4" fillId="0" borderId="9" xfId="0" applyNumberFormat="1" applyFont="1" applyFill="1" applyBorder="1" applyProtection="1"/>
    <xf numFmtId="6" fontId="4" fillId="0" borderId="9" xfId="0" applyNumberFormat="1" applyFont="1" applyFill="1" applyBorder="1" applyProtection="1"/>
    <xf numFmtId="6" fontId="4" fillId="7" borderId="9" xfId="0" applyNumberFormat="1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5" fontId="4" fillId="0" borderId="3" xfId="0" applyNumberFormat="1" applyFont="1" applyFill="1" applyBorder="1" applyProtection="1"/>
    <xf numFmtId="6" fontId="4" fillId="0" borderId="3" xfId="0" applyNumberFormat="1" applyFont="1" applyFill="1" applyBorder="1" applyProtection="1"/>
    <xf numFmtId="6" fontId="4" fillId="7" borderId="3" xfId="0" applyNumberFormat="1" applyFont="1" applyFill="1" applyBorder="1" applyProtection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5" fontId="4" fillId="0" borderId="6" xfId="0" applyNumberFormat="1" applyFont="1" applyFill="1" applyBorder="1" applyProtection="1"/>
    <xf numFmtId="6" fontId="4" fillId="0" borderId="6" xfId="0" applyNumberFormat="1" applyFont="1" applyFill="1" applyBorder="1" applyProtection="1"/>
    <xf numFmtId="6" fontId="4" fillId="7" borderId="6" xfId="0" applyNumberFormat="1" applyFont="1" applyFill="1" applyBorder="1" applyProtection="1"/>
    <xf numFmtId="0" fontId="5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6" fontId="2" fillId="0" borderId="15" xfId="1" applyNumberFormat="1" applyFont="1" applyFill="1" applyBorder="1" applyProtection="1"/>
    <xf numFmtId="6" fontId="2" fillId="7" borderId="15" xfId="1" applyNumberFormat="1" applyFont="1" applyFill="1" applyBorder="1" applyProtection="1"/>
    <xf numFmtId="6" fontId="2" fillId="0" borderId="0" xfId="0" applyNumberFormat="1" applyFont="1" applyBorder="1"/>
    <xf numFmtId="6" fontId="0" fillId="0" borderId="0" xfId="0" applyNumberFormat="1"/>
    <xf numFmtId="0" fontId="7" fillId="0" borderId="0" xfId="0" applyFont="1" applyBorder="1" applyAlignment="1">
      <alignment horizontal="center" vertical="center" wrapText="1"/>
    </xf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Sep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RSD%20Orleans_Allocation%20and%20Differentiated%20Funding/September%202014/September%202014_RSD%20Orleans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</sheetNames>
    <sheetDataSet>
      <sheetData sheetId="0"/>
      <sheetData sheetId="1"/>
      <sheetData sheetId="2">
        <row r="7">
          <cell r="AL7">
            <v>4472772</v>
          </cell>
        </row>
        <row r="8">
          <cell r="AL8">
            <v>2431773</v>
          </cell>
        </row>
        <row r="9">
          <cell r="AL9">
            <v>8277962</v>
          </cell>
        </row>
        <row r="10">
          <cell r="AL10">
            <v>2002387</v>
          </cell>
        </row>
        <row r="11">
          <cell r="AL11">
            <v>2728430</v>
          </cell>
        </row>
        <row r="12">
          <cell r="AL12">
            <v>2899251</v>
          </cell>
        </row>
        <row r="13">
          <cell r="AL13">
            <v>546482</v>
          </cell>
        </row>
        <row r="14">
          <cell r="AL14">
            <v>9671551</v>
          </cell>
        </row>
        <row r="15">
          <cell r="AL15">
            <v>17937517</v>
          </cell>
        </row>
        <row r="16">
          <cell r="AL16">
            <v>12853919</v>
          </cell>
        </row>
        <row r="17">
          <cell r="AL17">
            <v>1019744</v>
          </cell>
        </row>
        <row r="18">
          <cell r="AL18">
            <v>281581</v>
          </cell>
        </row>
        <row r="19">
          <cell r="AL19">
            <v>857229</v>
          </cell>
        </row>
        <row r="20">
          <cell r="AL20">
            <v>852147</v>
          </cell>
        </row>
        <row r="21">
          <cell r="AL21">
            <v>1778951</v>
          </cell>
        </row>
        <row r="22">
          <cell r="AL22">
            <v>1083803</v>
          </cell>
        </row>
        <row r="23">
          <cell r="AL23">
            <v>14025609</v>
          </cell>
        </row>
        <row r="24">
          <cell r="AL24">
            <v>630509</v>
          </cell>
        </row>
        <row r="25">
          <cell r="AL25">
            <v>981480</v>
          </cell>
        </row>
        <row r="26">
          <cell r="AL26">
            <v>2859388</v>
          </cell>
        </row>
        <row r="27">
          <cell r="AL27">
            <v>1614266</v>
          </cell>
        </row>
        <row r="28">
          <cell r="AL28">
            <v>1803689</v>
          </cell>
        </row>
        <row r="29">
          <cell r="AL29">
            <v>6437512</v>
          </cell>
        </row>
        <row r="30">
          <cell r="AL30">
            <v>1322849</v>
          </cell>
        </row>
        <row r="31">
          <cell r="AL31">
            <v>921073</v>
          </cell>
        </row>
        <row r="32">
          <cell r="AL32">
            <v>15922141</v>
          </cell>
        </row>
        <row r="33">
          <cell r="AL33">
            <v>3048644</v>
          </cell>
        </row>
        <row r="34">
          <cell r="AL34">
            <v>9692321</v>
          </cell>
        </row>
        <row r="35">
          <cell r="AL35">
            <v>5349744</v>
          </cell>
        </row>
        <row r="36">
          <cell r="AL36">
            <v>1341326</v>
          </cell>
        </row>
        <row r="37">
          <cell r="AL37">
            <v>2728674</v>
          </cell>
        </row>
        <row r="38">
          <cell r="AL38">
            <v>12976010</v>
          </cell>
        </row>
        <row r="39">
          <cell r="AL39">
            <v>717943</v>
          </cell>
        </row>
        <row r="40">
          <cell r="AL40">
            <v>2532654</v>
          </cell>
        </row>
        <row r="41">
          <cell r="AL41">
            <v>3033784</v>
          </cell>
        </row>
        <row r="42">
          <cell r="AL42">
            <v>4416744</v>
          </cell>
        </row>
        <row r="43">
          <cell r="AL43">
            <v>10219838</v>
          </cell>
        </row>
        <row r="44">
          <cell r="AL44">
            <v>943558</v>
          </cell>
        </row>
        <row r="45">
          <cell r="AL45">
            <v>1032477</v>
          </cell>
        </row>
        <row r="46">
          <cell r="AL46">
            <v>11136019</v>
          </cell>
        </row>
        <row r="47">
          <cell r="AL47">
            <v>506467</v>
          </cell>
        </row>
        <row r="48">
          <cell r="AL48">
            <v>1525200</v>
          </cell>
        </row>
        <row r="49">
          <cell r="AL49">
            <v>2174008</v>
          </cell>
        </row>
        <row r="50">
          <cell r="AL50">
            <v>3087925</v>
          </cell>
        </row>
        <row r="51">
          <cell r="AL51">
            <v>2206959</v>
          </cell>
        </row>
        <row r="52">
          <cell r="AL52">
            <v>580642</v>
          </cell>
        </row>
        <row r="53">
          <cell r="AL53">
            <v>1041434</v>
          </cell>
        </row>
        <row r="54">
          <cell r="AL54">
            <v>2326540</v>
          </cell>
        </row>
        <row r="55">
          <cell r="AL55">
            <v>6610152</v>
          </cell>
        </row>
        <row r="56">
          <cell r="AL56">
            <v>3845143</v>
          </cell>
        </row>
        <row r="57">
          <cell r="AL57">
            <v>3600900</v>
          </cell>
        </row>
        <row r="58">
          <cell r="AL58">
            <v>17681470</v>
          </cell>
        </row>
        <row r="59">
          <cell r="AL59">
            <v>9256953</v>
          </cell>
        </row>
        <row r="60">
          <cell r="AL60">
            <v>366528</v>
          </cell>
        </row>
        <row r="61">
          <cell r="AL61">
            <v>7492278</v>
          </cell>
        </row>
        <row r="62">
          <cell r="AL62">
            <v>1032558</v>
          </cell>
        </row>
        <row r="63">
          <cell r="AL63">
            <v>4093677</v>
          </cell>
        </row>
        <row r="64">
          <cell r="AL64">
            <v>4747772</v>
          </cell>
        </row>
        <row r="65">
          <cell r="AL65">
            <v>3114813</v>
          </cell>
        </row>
        <row r="66">
          <cell r="AL66">
            <v>3154149</v>
          </cell>
        </row>
        <row r="67">
          <cell r="AL67">
            <v>1110630</v>
          </cell>
        </row>
        <row r="68">
          <cell r="AL68">
            <v>1131859</v>
          </cell>
        </row>
        <row r="69">
          <cell r="AL69">
            <v>829815</v>
          </cell>
        </row>
        <row r="70">
          <cell r="AL70">
            <v>1345421</v>
          </cell>
        </row>
        <row r="71">
          <cell r="AL71">
            <v>3824052</v>
          </cell>
        </row>
        <row r="72">
          <cell r="AL72">
            <v>1122216</v>
          </cell>
        </row>
        <row r="73">
          <cell r="AL73">
            <v>2519996</v>
          </cell>
        </row>
        <row r="74">
          <cell r="AL74">
            <v>958256</v>
          </cell>
        </row>
        <row r="75">
          <cell r="AL75">
            <v>2306940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W6">
            <v>147</v>
          </cell>
        </row>
        <row r="7">
          <cell r="W7">
            <v>0</v>
          </cell>
        </row>
        <row r="8">
          <cell r="W8">
            <v>302</v>
          </cell>
        </row>
        <row r="9">
          <cell r="W9">
            <v>223</v>
          </cell>
        </row>
        <row r="10">
          <cell r="W10">
            <v>186</v>
          </cell>
        </row>
        <row r="11">
          <cell r="W11">
            <v>620</v>
          </cell>
        </row>
        <row r="12">
          <cell r="W12">
            <v>220</v>
          </cell>
        </row>
        <row r="13">
          <cell r="W13">
            <v>2166</v>
          </cell>
        </row>
        <row r="14">
          <cell r="W14">
            <v>11453</v>
          </cell>
        </row>
        <row r="15">
          <cell r="W15">
            <v>3028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380</v>
          </cell>
        </row>
        <row r="20">
          <cell r="W20">
            <v>0</v>
          </cell>
        </row>
        <row r="21">
          <cell r="W21">
            <v>850</v>
          </cell>
        </row>
        <row r="22">
          <cell r="W22">
            <v>10237</v>
          </cell>
        </row>
        <row r="23">
          <cell r="W23">
            <v>177</v>
          </cell>
        </row>
        <row r="24">
          <cell r="W24">
            <v>217</v>
          </cell>
        </row>
        <row r="25">
          <cell r="W25">
            <v>857</v>
          </cell>
        </row>
        <row r="26">
          <cell r="W26">
            <v>422</v>
          </cell>
        </row>
        <row r="27">
          <cell r="W27">
            <v>110</v>
          </cell>
        </row>
        <row r="28">
          <cell r="W28">
            <v>1805</v>
          </cell>
        </row>
        <row r="29">
          <cell r="W29">
            <v>762</v>
          </cell>
        </row>
        <row r="30">
          <cell r="W30">
            <v>25</v>
          </cell>
        </row>
        <row r="31">
          <cell r="W31">
            <v>6546</v>
          </cell>
        </row>
        <row r="32">
          <cell r="W32">
            <v>675</v>
          </cell>
        </row>
        <row r="33">
          <cell r="W33">
            <v>1776</v>
          </cell>
        </row>
        <row r="34">
          <cell r="W34">
            <v>2433</v>
          </cell>
        </row>
        <row r="35">
          <cell r="W35">
            <v>142</v>
          </cell>
        </row>
        <row r="36">
          <cell r="W36">
            <v>453</v>
          </cell>
        </row>
        <row r="37">
          <cell r="W37">
            <v>676</v>
          </cell>
        </row>
        <row r="38">
          <cell r="W38">
            <v>29</v>
          </cell>
        </row>
        <row r="39">
          <cell r="W39">
            <v>217</v>
          </cell>
        </row>
        <row r="40">
          <cell r="W40">
            <v>832</v>
          </cell>
        </row>
        <row r="41">
          <cell r="W41">
            <v>12498</v>
          </cell>
        </row>
        <row r="42">
          <cell r="W42">
            <v>1590</v>
          </cell>
        </row>
        <row r="43">
          <cell r="W43">
            <v>457</v>
          </cell>
        </row>
        <row r="44">
          <cell r="W44">
            <v>260</v>
          </cell>
        </row>
        <row r="45">
          <cell r="W45">
            <v>3321</v>
          </cell>
        </row>
        <row r="46">
          <cell r="W46">
            <v>427</v>
          </cell>
        </row>
        <row r="47">
          <cell r="W47">
            <v>932</v>
          </cell>
        </row>
        <row r="48">
          <cell r="W48">
            <v>532</v>
          </cell>
        </row>
        <row r="49">
          <cell r="W49">
            <v>140</v>
          </cell>
        </row>
        <row r="50">
          <cell r="W50">
            <v>555</v>
          </cell>
        </row>
        <row r="51">
          <cell r="W51">
            <v>0</v>
          </cell>
        </row>
        <row r="52">
          <cell r="W52">
            <v>68</v>
          </cell>
        </row>
        <row r="53">
          <cell r="W53">
            <v>764</v>
          </cell>
        </row>
        <row r="54">
          <cell r="W54">
            <v>1592</v>
          </cell>
        </row>
        <row r="55">
          <cell r="W55">
            <v>562</v>
          </cell>
        </row>
        <row r="56">
          <cell r="W56">
            <v>957</v>
          </cell>
        </row>
        <row r="57">
          <cell r="W57">
            <v>3809</v>
          </cell>
        </row>
        <row r="58">
          <cell r="W58">
            <v>1787</v>
          </cell>
        </row>
        <row r="59">
          <cell r="W59">
            <v>329</v>
          </cell>
        </row>
        <row r="60">
          <cell r="W60">
            <v>5231</v>
          </cell>
        </row>
        <row r="61">
          <cell r="W61">
            <v>0</v>
          </cell>
        </row>
        <row r="62">
          <cell r="W62">
            <v>605</v>
          </cell>
        </row>
        <row r="63">
          <cell r="W63">
            <v>0</v>
          </cell>
        </row>
        <row r="64">
          <cell r="W64">
            <v>154</v>
          </cell>
        </row>
        <row r="65">
          <cell r="W65">
            <v>1009</v>
          </cell>
        </row>
        <row r="66">
          <cell r="W66">
            <v>358</v>
          </cell>
        </row>
        <row r="67">
          <cell r="W67">
            <v>166</v>
          </cell>
        </row>
        <row r="68">
          <cell r="W68">
            <v>217</v>
          </cell>
        </row>
        <row r="69">
          <cell r="W69">
            <v>156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59</v>
          </cell>
        </row>
        <row r="74">
          <cell r="W74">
            <v>0</v>
          </cell>
        </row>
      </sheetData>
      <sheetData sheetId="11"/>
      <sheetData sheetId="12"/>
      <sheetData sheetId="13"/>
      <sheetData sheetId="14">
        <row r="12">
          <cell r="AS12">
            <v>1066451</v>
          </cell>
        </row>
        <row r="15">
          <cell r="AS15">
            <v>170759</v>
          </cell>
        </row>
      </sheetData>
      <sheetData sheetId="1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194712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-167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1135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1233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1796</v>
          </cell>
        </row>
        <row r="74">
          <cell r="AI74">
            <v>2836</v>
          </cell>
        </row>
        <row r="75">
          <cell r="AI75">
            <v>-26</v>
          </cell>
        </row>
      </sheetData>
      <sheetData sheetId="1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1119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8780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4134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185837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1274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25360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154889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618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1220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129971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107804</v>
          </cell>
        </row>
        <row r="43">
          <cell r="AI43">
            <v>0</v>
          </cell>
        </row>
        <row r="44">
          <cell r="AI44">
            <v>14876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242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40297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421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147783</v>
          </cell>
        </row>
        <row r="43">
          <cell r="AI43">
            <v>0</v>
          </cell>
        </row>
        <row r="44">
          <cell r="AI44">
            <v>3784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1236</v>
          </cell>
        </row>
        <row r="51">
          <cell r="AI51">
            <v>4230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665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906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328238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-44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50553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2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331204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862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351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-46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3">
        <row r="7">
          <cell r="AI7">
            <v>0</v>
          </cell>
        </row>
        <row r="8">
          <cell r="AI8">
            <v>0</v>
          </cell>
        </row>
        <row r="9">
          <cell r="AI9">
            <v>6139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85795</v>
          </cell>
        </row>
        <row r="24">
          <cell r="AI24">
            <v>0</v>
          </cell>
        </row>
        <row r="25">
          <cell r="AI25">
            <v>484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5348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1728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906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3925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-56</v>
          </cell>
        </row>
      </sheetData>
      <sheetData sheetId="2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39789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903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1011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610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5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105848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6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520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1931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115614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7">
        <row r="7">
          <cell r="AI7">
            <v>0</v>
          </cell>
        </row>
        <row r="8">
          <cell r="AI8">
            <v>0</v>
          </cell>
        </row>
        <row r="9">
          <cell r="AI9">
            <v>-44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381922</v>
          </cell>
        </row>
        <row r="24">
          <cell r="AI24">
            <v>0</v>
          </cell>
        </row>
        <row r="25">
          <cell r="AI25">
            <v>1305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2522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196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-484</v>
          </cell>
        </row>
        <row r="75">
          <cell r="AI75">
            <v>0</v>
          </cell>
        </row>
      </sheetData>
      <sheetData sheetId="28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9686</v>
          </cell>
        </row>
        <row r="20">
          <cell r="AI20">
            <v>0</v>
          </cell>
        </row>
        <row r="21">
          <cell r="AI21">
            <v>56684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409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270</v>
          </cell>
        </row>
        <row r="42">
          <cell r="AI42">
            <v>0</v>
          </cell>
        </row>
        <row r="43">
          <cell r="AI43">
            <v>585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2737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9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21097</v>
          </cell>
        </row>
        <row r="24">
          <cell r="AI24">
            <v>0</v>
          </cell>
        </row>
        <row r="25">
          <cell r="AI25">
            <v>2901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42597</v>
          </cell>
        </row>
        <row r="75">
          <cell r="AI75">
            <v>0</v>
          </cell>
        </row>
      </sheetData>
      <sheetData sheetId="30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4524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5852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2974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63715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1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77942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54799</v>
          </cell>
        </row>
        <row r="75">
          <cell r="AI75">
            <v>0</v>
          </cell>
        </row>
      </sheetData>
      <sheetData sheetId="32">
        <row r="7">
          <cell r="AI7">
            <v>0</v>
          </cell>
        </row>
        <row r="8">
          <cell r="AI8">
            <v>0</v>
          </cell>
        </row>
        <row r="9">
          <cell r="AI9">
            <v>3837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4688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314207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4486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3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41741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4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29641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15242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5">
        <row r="7">
          <cell r="AI7">
            <v>437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3968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230312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427</v>
          </cell>
        </row>
        <row r="56">
          <cell r="AI56">
            <v>45420</v>
          </cell>
        </row>
        <row r="57">
          <cell r="AI57">
            <v>-42</v>
          </cell>
        </row>
        <row r="58">
          <cell r="AI58">
            <v>-95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641</v>
          </cell>
        </row>
        <row r="62">
          <cell r="AI62">
            <v>0</v>
          </cell>
        </row>
        <row r="63">
          <cell r="AI63">
            <v>6527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6">
        <row r="7">
          <cell r="AI7">
            <v>2403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4908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254604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6491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7"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231021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8">
        <row r="6">
          <cell r="AJ6">
            <v>3244</v>
          </cell>
        </row>
        <row r="7">
          <cell r="AJ7">
            <v>1693</v>
          </cell>
        </row>
        <row r="8">
          <cell r="AJ8">
            <v>22878</v>
          </cell>
        </row>
        <row r="9">
          <cell r="AJ9">
            <v>246</v>
          </cell>
        </row>
        <row r="10">
          <cell r="AJ10">
            <v>4024</v>
          </cell>
        </row>
        <row r="11">
          <cell r="AJ11">
            <v>5981</v>
          </cell>
        </row>
        <row r="12">
          <cell r="AJ12">
            <v>5336</v>
          </cell>
        </row>
        <row r="13">
          <cell r="AJ13">
            <v>20471</v>
          </cell>
        </row>
        <row r="14">
          <cell r="AJ14">
            <v>36481</v>
          </cell>
        </row>
        <row r="15">
          <cell r="AJ15">
            <v>26638</v>
          </cell>
        </row>
        <row r="16">
          <cell r="AJ16">
            <v>1073</v>
          </cell>
        </row>
        <row r="17">
          <cell r="AJ17">
            <v>1211</v>
          </cell>
        </row>
        <row r="18">
          <cell r="AJ18">
            <v>1488</v>
          </cell>
        </row>
        <row r="19">
          <cell r="AJ19">
            <v>0</v>
          </cell>
        </row>
        <row r="20">
          <cell r="AJ20">
            <v>4172</v>
          </cell>
        </row>
        <row r="21">
          <cell r="AJ21">
            <v>18149</v>
          </cell>
        </row>
        <row r="22">
          <cell r="AJ22">
            <v>54853</v>
          </cell>
        </row>
        <row r="23">
          <cell r="AJ23">
            <v>567</v>
          </cell>
        </row>
        <row r="24">
          <cell r="AJ24">
            <v>3046</v>
          </cell>
        </row>
        <row r="25">
          <cell r="AJ25">
            <v>1455</v>
          </cell>
        </row>
        <row r="26">
          <cell r="AJ26">
            <v>1104</v>
          </cell>
        </row>
        <row r="27">
          <cell r="AJ27">
            <v>965</v>
          </cell>
        </row>
        <row r="28">
          <cell r="AJ28">
            <v>4937</v>
          </cell>
        </row>
        <row r="29">
          <cell r="AJ29">
            <v>10529</v>
          </cell>
        </row>
        <row r="30">
          <cell r="AJ30">
            <v>380</v>
          </cell>
        </row>
        <row r="31">
          <cell r="AJ31">
            <v>65717</v>
          </cell>
        </row>
        <row r="32">
          <cell r="AJ32">
            <v>2845</v>
          </cell>
        </row>
        <row r="33">
          <cell r="AJ33">
            <v>37685</v>
          </cell>
        </row>
        <row r="34">
          <cell r="AJ34">
            <v>9101</v>
          </cell>
        </row>
        <row r="35">
          <cell r="AJ35">
            <v>1350</v>
          </cell>
        </row>
        <row r="36">
          <cell r="AJ36">
            <v>1886</v>
          </cell>
        </row>
        <row r="37">
          <cell r="AJ37">
            <v>12536</v>
          </cell>
        </row>
        <row r="38">
          <cell r="AJ38">
            <v>541</v>
          </cell>
        </row>
        <row r="39">
          <cell r="AJ39">
            <v>4885</v>
          </cell>
        </row>
        <row r="40">
          <cell r="AJ40">
            <v>4140</v>
          </cell>
        </row>
        <row r="41">
          <cell r="AJ41">
            <v>26429</v>
          </cell>
        </row>
        <row r="42">
          <cell r="AJ42">
            <v>14220</v>
          </cell>
        </row>
        <row r="43">
          <cell r="AJ43">
            <v>5108</v>
          </cell>
        </row>
        <row r="44">
          <cell r="AJ44">
            <v>1853</v>
          </cell>
        </row>
        <row r="45">
          <cell r="AJ45">
            <v>13546</v>
          </cell>
        </row>
        <row r="46">
          <cell r="AJ46">
            <v>0</v>
          </cell>
        </row>
        <row r="47">
          <cell r="AJ47">
            <v>1338</v>
          </cell>
        </row>
        <row r="48">
          <cell r="AJ48">
            <v>2398</v>
          </cell>
        </row>
        <row r="49">
          <cell r="AJ49">
            <v>4452</v>
          </cell>
        </row>
        <row r="50">
          <cell r="AJ50">
            <v>10014</v>
          </cell>
        </row>
        <row r="51">
          <cell r="AJ51">
            <v>1624</v>
          </cell>
        </row>
        <row r="52">
          <cell r="AJ52">
            <v>1751</v>
          </cell>
        </row>
        <row r="53">
          <cell r="AJ53">
            <v>13724</v>
          </cell>
        </row>
        <row r="54">
          <cell r="AJ54">
            <v>11794</v>
          </cell>
        </row>
        <row r="55">
          <cell r="AJ55">
            <v>6302</v>
          </cell>
        </row>
        <row r="56">
          <cell r="AJ56">
            <v>6191</v>
          </cell>
        </row>
        <row r="57">
          <cell r="AJ57">
            <v>37823</v>
          </cell>
        </row>
        <row r="58">
          <cell r="AJ58">
            <v>15827</v>
          </cell>
        </row>
        <row r="59">
          <cell r="AJ59">
            <v>0</v>
          </cell>
        </row>
        <row r="60">
          <cell r="AJ60">
            <v>9777</v>
          </cell>
        </row>
        <row r="61">
          <cell r="AJ61">
            <v>1286</v>
          </cell>
        </row>
        <row r="62">
          <cell r="AJ62">
            <v>5842</v>
          </cell>
        </row>
        <row r="63">
          <cell r="AJ63">
            <v>8107</v>
          </cell>
        </row>
        <row r="64">
          <cell r="AJ64">
            <v>2832</v>
          </cell>
        </row>
        <row r="65">
          <cell r="AJ65">
            <v>4108</v>
          </cell>
        </row>
        <row r="66">
          <cell r="AJ66">
            <v>3028</v>
          </cell>
        </row>
        <row r="67">
          <cell r="AJ67">
            <v>1428</v>
          </cell>
        </row>
        <row r="68">
          <cell r="AJ68">
            <v>1636</v>
          </cell>
        </row>
        <row r="69">
          <cell r="AJ69">
            <v>1018</v>
          </cell>
        </row>
        <row r="70">
          <cell r="AJ70">
            <v>0</v>
          </cell>
        </row>
        <row r="71">
          <cell r="AJ71">
            <v>3781</v>
          </cell>
        </row>
        <row r="72">
          <cell r="AJ72">
            <v>1501</v>
          </cell>
        </row>
        <row r="73">
          <cell r="AJ73">
            <v>998</v>
          </cell>
        </row>
        <row r="74">
          <cell r="AJ74">
            <v>3047</v>
          </cell>
        </row>
      </sheetData>
      <sheetData sheetId="39">
        <row r="6">
          <cell r="AJ6">
            <v>6101</v>
          </cell>
        </row>
        <row r="7">
          <cell r="AJ7">
            <v>2620</v>
          </cell>
        </row>
        <row r="8">
          <cell r="AJ8">
            <v>21623</v>
          </cell>
        </row>
        <row r="9">
          <cell r="AJ9">
            <v>657</v>
          </cell>
        </row>
        <row r="10">
          <cell r="AJ10">
            <v>2979</v>
          </cell>
        </row>
        <row r="11">
          <cell r="AJ11">
            <v>3687</v>
          </cell>
        </row>
        <row r="12">
          <cell r="AJ12">
            <v>3202</v>
          </cell>
        </row>
        <row r="13">
          <cell r="AJ13">
            <v>14729</v>
          </cell>
        </row>
        <row r="14">
          <cell r="AJ14">
            <v>38490</v>
          </cell>
        </row>
        <row r="15">
          <cell r="AJ15">
            <v>22422</v>
          </cell>
        </row>
        <row r="16">
          <cell r="AJ16">
            <v>532</v>
          </cell>
        </row>
        <row r="17">
          <cell r="AJ17">
            <v>606</v>
          </cell>
        </row>
        <row r="18">
          <cell r="AJ18">
            <v>847</v>
          </cell>
        </row>
        <row r="19">
          <cell r="AJ19">
            <v>5417</v>
          </cell>
        </row>
        <row r="20">
          <cell r="AJ20">
            <v>948</v>
          </cell>
        </row>
        <row r="21">
          <cell r="AJ21">
            <v>7051</v>
          </cell>
        </row>
        <row r="22">
          <cell r="AJ22">
            <v>58715</v>
          </cell>
        </row>
        <row r="23">
          <cell r="AJ23">
            <v>680</v>
          </cell>
        </row>
        <row r="24">
          <cell r="AJ24">
            <v>2445</v>
          </cell>
        </row>
        <row r="25">
          <cell r="AJ25">
            <v>1032</v>
          </cell>
        </row>
        <row r="26">
          <cell r="AJ26">
            <v>1446</v>
          </cell>
        </row>
        <row r="27">
          <cell r="AJ27">
            <v>1705</v>
          </cell>
        </row>
        <row r="28">
          <cell r="AJ28">
            <v>6037</v>
          </cell>
        </row>
        <row r="29">
          <cell r="AJ29">
            <v>3063</v>
          </cell>
        </row>
        <row r="30">
          <cell r="AJ30">
            <v>4892</v>
          </cell>
        </row>
        <row r="31">
          <cell r="AJ31">
            <v>45032</v>
          </cell>
        </row>
        <row r="32">
          <cell r="AJ32">
            <v>875</v>
          </cell>
        </row>
        <row r="33">
          <cell r="AJ33">
            <v>26833</v>
          </cell>
        </row>
        <row r="34">
          <cell r="AJ34">
            <v>2627</v>
          </cell>
        </row>
        <row r="35">
          <cell r="AJ35">
            <v>3490</v>
          </cell>
        </row>
        <row r="36">
          <cell r="AJ36">
            <v>1955</v>
          </cell>
        </row>
        <row r="37">
          <cell r="AJ37">
            <v>14872</v>
          </cell>
        </row>
        <row r="38">
          <cell r="AJ38">
            <v>561</v>
          </cell>
        </row>
        <row r="39">
          <cell r="AJ39">
            <v>4190</v>
          </cell>
        </row>
        <row r="40">
          <cell r="AJ40">
            <v>4016</v>
          </cell>
        </row>
        <row r="41">
          <cell r="AJ41">
            <v>17440</v>
          </cell>
        </row>
        <row r="42">
          <cell r="AJ42">
            <v>4683</v>
          </cell>
        </row>
        <row r="43">
          <cell r="AJ43">
            <v>4550</v>
          </cell>
        </row>
        <row r="44">
          <cell r="AJ44">
            <v>11182</v>
          </cell>
        </row>
        <row r="45">
          <cell r="AJ45">
            <v>14298</v>
          </cell>
        </row>
        <row r="46">
          <cell r="AJ46">
            <v>761</v>
          </cell>
        </row>
        <row r="47">
          <cell r="AJ47">
            <v>1981</v>
          </cell>
        </row>
        <row r="48">
          <cell r="AJ48">
            <v>2223</v>
          </cell>
        </row>
        <row r="49">
          <cell r="AJ49">
            <v>3096</v>
          </cell>
        </row>
        <row r="50">
          <cell r="AJ50">
            <v>18787</v>
          </cell>
        </row>
        <row r="51">
          <cell r="AJ51">
            <v>1683</v>
          </cell>
        </row>
        <row r="52">
          <cell r="AJ52">
            <v>3931</v>
          </cell>
        </row>
        <row r="53">
          <cell r="AJ53">
            <v>12317</v>
          </cell>
        </row>
        <row r="54">
          <cell r="AJ54">
            <v>6257</v>
          </cell>
        </row>
        <row r="55">
          <cell r="AJ55">
            <v>2435</v>
          </cell>
        </row>
        <row r="56">
          <cell r="AJ56">
            <v>4340</v>
          </cell>
        </row>
        <row r="57">
          <cell r="AJ57">
            <v>40949</v>
          </cell>
        </row>
        <row r="58">
          <cell r="AJ58">
            <v>12039</v>
          </cell>
        </row>
        <row r="59">
          <cell r="AJ59">
            <v>2183</v>
          </cell>
        </row>
        <row r="60">
          <cell r="AJ60">
            <v>11651</v>
          </cell>
        </row>
        <row r="61">
          <cell r="AJ61">
            <v>1044</v>
          </cell>
        </row>
        <row r="62">
          <cell r="AJ62">
            <v>2277</v>
          </cell>
        </row>
        <row r="63">
          <cell r="AJ63">
            <v>5063</v>
          </cell>
        </row>
        <row r="64">
          <cell r="AJ64">
            <v>1721</v>
          </cell>
        </row>
        <row r="65">
          <cell r="AJ65">
            <v>5991</v>
          </cell>
        </row>
        <row r="66">
          <cell r="AJ66">
            <v>7028</v>
          </cell>
        </row>
        <row r="67">
          <cell r="AJ67">
            <v>298</v>
          </cell>
        </row>
        <row r="68">
          <cell r="AJ68">
            <v>1249</v>
          </cell>
        </row>
        <row r="69">
          <cell r="AJ69">
            <v>522</v>
          </cell>
        </row>
        <row r="70">
          <cell r="AJ70">
            <v>1251</v>
          </cell>
        </row>
        <row r="71">
          <cell r="AJ71">
            <v>2054</v>
          </cell>
        </row>
        <row r="72">
          <cell r="AJ72">
            <v>2128</v>
          </cell>
        </row>
        <row r="73">
          <cell r="AJ73">
            <v>1590</v>
          </cell>
        </row>
        <row r="74">
          <cell r="AJ74">
            <v>3435</v>
          </cell>
        </row>
      </sheetData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SD Orleans Allocation"/>
      <sheetName val="Sheet1"/>
    </sheetNames>
    <sheetDataSet>
      <sheetData sheetId="0"/>
      <sheetData sheetId="1">
        <row r="7">
          <cell r="BH7">
            <v>274104</v>
          </cell>
        </row>
        <row r="69">
          <cell r="BH69">
            <v>10945439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view="pageBreakPreview" zoomScale="90" zoomScaleNormal="70" zoomScaleSheetLayoutView="90" workbookViewId="0">
      <pane xSplit="2" ySplit="2" topLeftCell="C4" activePane="bottomRight" state="frozen"/>
      <selection activeCell="B8" sqref="B8:C8"/>
      <selection pane="topRight" activeCell="B8" sqref="B8:C8"/>
      <selection pane="bottomLeft" activeCell="B8" sqref="B8:C8"/>
      <selection pane="bottomRight" activeCell="C4" sqref="C4"/>
    </sheetView>
  </sheetViews>
  <sheetFormatPr defaultRowHeight="13.2" x14ac:dyDescent="0.25"/>
  <cols>
    <col min="1" max="1" width="3.44140625" bestFit="1" customWidth="1"/>
    <col min="2" max="2" width="17.5546875" bestFit="1" customWidth="1"/>
    <col min="3" max="3" width="13.88671875" bestFit="1" customWidth="1"/>
    <col min="4" max="32" width="14.5546875" customWidth="1"/>
    <col min="33" max="33" width="14.88671875" customWidth="1"/>
    <col min="34" max="34" width="1.109375" hidden="1" customWidth="1"/>
    <col min="35" max="35" width="9.109375" hidden="1" customWidth="1"/>
    <col min="37" max="37" width="9.109375" style="7"/>
  </cols>
  <sheetData>
    <row r="1" spans="1:37" ht="147.6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5" t="s">
        <v>31</v>
      </c>
      <c r="AG1" s="6" t="s">
        <v>32</v>
      </c>
      <c r="AH1" s="7"/>
      <c r="AK1"/>
    </row>
    <row r="2" spans="1:37" s="12" customFormat="1" x14ac:dyDescent="0.25">
      <c r="A2" s="8"/>
      <c r="B2" s="9"/>
      <c r="C2" s="10">
        <v>1</v>
      </c>
      <c r="D2" s="10">
        <f>+C2+1</f>
        <v>2</v>
      </c>
      <c r="E2" s="10">
        <f>+D2+1</f>
        <v>3</v>
      </c>
      <c r="F2" s="10">
        <f t="shared" ref="F2" si="0">+E2+1</f>
        <v>4</v>
      </c>
      <c r="G2" s="10">
        <f t="shared" ref="G2:AG2" si="1">F2+1</f>
        <v>5</v>
      </c>
      <c r="H2" s="10">
        <f t="shared" si="1"/>
        <v>6</v>
      </c>
      <c r="I2" s="10">
        <f t="shared" si="1"/>
        <v>7</v>
      </c>
      <c r="J2" s="10">
        <f t="shared" si="1"/>
        <v>8</v>
      </c>
      <c r="K2" s="10">
        <f t="shared" si="1"/>
        <v>9</v>
      </c>
      <c r="L2" s="10">
        <f t="shared" si="1"/>
        <v>10</v>
      </c>
      <c r="M2" s="10">
        <f t="shared" si="1"/>
        <v>11</v>
      </c>
      <c r="N2" s="10">
        <f t="shared" si="1"/>
        <v>12</v>
      </c>
      <c r="O2" s="10">
        <f t="shared" si="1"/>
        <v>13</v>
      </c>
      <c r="P2" s="10">
        <f t="shared" si="1"/>
        <v>14</v>
      </c>
      <c r="Q2" s="10">
        <f t="shared" si="1"/>
        <v>15</v>
      </c>
      <c r="R2" s="10">
        <f t="shared" si="1"/>
        <v>16</v>
      </c>
      <c r="S2" s="10">
        <f t="shared" si="1"/>
        <v>17</v>
      </c>
      <c r="T2" s="10">
        <f t="shared" si="1"/>
        <v>18</v>
      </c>
      <c r="U2" s="10">
        <f t="shared" si="1"/>
        <v>19</v>
      </c>
      <c r="V2" s="10">
        <f t="shared" si="1"/>
        <v>20</v>
      </c>
      <c r="W2" s="10">
        <f t="shared" si="1"/>
        <v>21</v>
      </c>
      <c r="X2" s="10">
        <f t="shared" si="1"/>
        <v>22</v>
      </c>
      <c r="Y2" s="10">
        <f t="shared" si="1"/>
        <v>23</v>
      </c>
      <c r="Z2" s="10">
        <f t="shared" si="1"/>
        <v>24</v>
      </c>
      <c r="AA2" s="10">
        <f t="shared" si="1"/>
        <v>25</v>
      </c>
      <c r="AB2" s="10">
        <f t="shared" si="1"/>
        <v>26</v>
      </c>
      <c r="AC2" s="10">
        <f t="shared" si="1"/>
        <v>27</v>
      </c>
      <c r="AD2" s="10">
        <f t="shared" si="1"/>
        <v>28</v>
      </c>
      <c r="AE2" s="10">
        <f t="shared" si="1"/>
        <v>29</v>
      </c>
      <c r="AF2" s="10">
        <f t="shared" si="1"/>
        <v>30</v>
      </c>
      <c r="AG2" s="10">
        <f t="shared" si="1"/>
        <v>31</v>
      </c>
      <c r="AH2" s="11" t="e">
        <f>#REF!+1</f>
        <v>#REF!</v>
      </c>
    </row>
    <row r="3" spans="1:37" s="12" customFormat="1" hidden="1" x14ac:dyDescent="0.25">
      <c r="A3" s="13"/>
      <c r="B3" s="14"/>
      <c r="C3" s="15" t="s">
        <v>33</v>
      </c>
      <c r="D3" s="15" t="s">
        <v>34</v>
      </c>
      <c r="E3" s="15" t="s">
        <v>35</v>
      </c>
      <c r="F3" s="15"/>
      <c r="G3" s="15" t="s">
        <v>36</v>
      </c>
      <c r="H3" s="15" t="s">
        <v>36</v>
      </c>
      <c r="I3" s="15" t="s">
        <v>36</v>
      </c>
      <c r="J3" s="15" t="s">
        <v>36</v>
      </c>
      <c r="K3" s="15" t="s">
        <v>37</v>
      </c>
      <c r="L3" s="15" t="s">
        <v>36</v>
      </c>
      <c r="M3" s="15" t="s">
        <v>36</v>
      </c>
      <c r="N3" s="15" t="s">
        <v>36</v>
      </c>
      <c r="O3" s="15" t="s">
        <v>36</v>
      </c>
      <c r="P3" s="15" t="s">
        <v>36</v>
      </c>
      <c r="Q3" s="15" t="s">
        <v>36</v>
      </c>
      <c r="R3" s="15" t="s">
        <v>36</v>
      </c>
      <c r="S3" s="15" t="s">
        <v>36</v>
      </c>
      <c r="T3" s="15" t="s">
        <v>36</v>
      </c>
      <c r="U3" s="15" t="s">
        <v>36</v>
      </c>
      <c r="V3" s="15" t="s">
        <v>36</v>
      </c>
      <c r="W3" s="15" t="s">
        <v>36</v>
      </c>
      <c r="X3" s="15" t="s">
        <v>36</v>
      </c>
      <c r="Y3" s="15" t="s">
        <v>36</v>
      </c>
      <c r="Z3" s="15" t="s">
        <v>36</v>
      </c>
      <c r="AA3" s="15" t="s">
        <v>36</v>
      </c>
      <c r="AB3" s="15" t="s">
        <v>36</v>
      </c>
      <c r="AC3" s="15" t="s">
        <v>36</v>
      </c>
      <c r="AD3" s="15" t="s">
        <v>37</v>
      </c>
      <c r="AE3" s="15" t="s">
        <v>37</v>
      </c>
      <c r="AF3" s="15"/>
      <c r="AG3" s="15"/>
      <c r="AH3" s="16"/>
    </row>
    <row r="4" spans="1:37" ht="14.4" customHeight="1" x14ac:dyDescent="0.25">
      <c r="A4" s="17">
        <v>1</v>
      </c>
      <c r="B4" s="18" t="s">
        <v>38</v>
      </c>
      <c r="C4" s="19">
        <f>'[1]Table 2_State Distrib and Adjs'!AL7</f>
        <v>4472772</v>
      </c>
      <c r="D4" s="20">
        <f>-'[1]Table 5A3_OJJ'!W6</f>
        <v>-147</v>
      </c>
      <c r="E4" s="20"/>
      <c r="F4" s="20"/>
      <c r="G4" s="20">
        <f>-'[1]Table 5C1A-Madison Prep'!AI7</f>
        <v>0</v>
      </c>
      <c r="H4" s="20">
        <f>-'[1]Table 5C1B-DArbonne'!AI7</f>
        <v>0</v>
      </c>
      <c r="I4" s="20">
        <f>-'[1]Table 5C1C-Intl_VIBE'!AI7</f>
        <v>0</v>
      </c>
      <c r="J4" s="20">
        <f>-'[1]Table 5C1D-NOMMA'!AI7</f>
        <v>0</v>
      </c>
      <c r="K4" s="20">
        <f>-'[1]Table 5C1E-LFNO'!AI7</f>
        <v>0</v>
      </c>
      <c r="L4" s="20">
        <f>-'[1]Table 5C1F-Lake Charles Charter'!AI7</f>
        <v>0</v>
      </c>
      <c r="M4" s="20">
        <f>-'[1]Table 5C1G-JS Clark Academy'!AI7</f>
        <v>0</v>
      </c>
      <c r="N4" s="20">
        <f>-'[1]Table 5C1H-Southwest LA Charter'!AI7</f>
        <v>0</v>
      </c>
      <c r="O4" s="20">
        <f>-'[1]Table 5C1I-LA Key Academy'!AI7</f>
        <v>0</v>
      </c>
      <c r="P4" s="20">
        <f>-'[1]Table 5C1J-Jefferson Chamber'!AI7</f>
        <v>0</v>
      </c>
      <c r="Q4" s="20">
        <f>-'[1]Table 5C1K-Tallulah Charter'!AI7</f>
        <v>0</v>
      </c>
      <c r="R4" s="20">
        <f>-'[1]Table 5C1L-Northshore Charter'!AI7</f>
        <v>0</v>
      </c>
      <c r="S4" s="20">
        <f>-'[1]Table 5C1M-B.R. Charter'!AI7</f>
        <v>0</v>
      </c>
      <c r="T4" s="20">
        <f>-'[1]Table 5C1N-Delta Charter'!AI7</f>
        <v>0</v>
      </c>
      <c r="U4" s="20">
        <f>-'[1]Table 5C1O-Impact'!AI7</f>
        <v>0</v>
      </c>
      <c r="V4" s="20">
        <f>-'[1]Table 5C1P-Vision'!AI7</f>
        <v>0</v>
      </c>
      <c r="W4" s="20">
        <f>-'[1]Table 5C1Q-Advantage'!AI7</f>
        <v>0</v>
      </c>
      <c r="X4" s="20">
        <f>-'[1]Table 5C1R-Iberville'!AI7</f>
        <v>0</v>
      </c>
      <c r="Y4" s="20">
        <f>-'[1]Table 5C1S-L.C. Coll Prep'!AI7</f>
        <v>0</v>
      </c>
      <c r="Z4" s="20">
        <f>-'[1]Table 5C1T-Northeast'!AI7</f>
        <v>0</v>
      </c>
      <c r="AA4" s="20">
        <f>-'[1]Table 5C1U-Acadiana Ren'!AI7</f>
        <v>-437</v>
      </c>
      <c r="AB4" s="20">
        <f>-'[1]Table 5C1V-Laf Ren'!AI7</f>
        <v>-2403</v>
      </c>
      <c r="AC4" s="20">
        <f>-'[1]Table 5C1W-Willow'!AI7</f>
        <v>0</v>
      </c>
      <c r="AD4" s="20">
        <f>-'[1]Table 5C2 - LA Virtual Admy'!AJ6</f>
        <v>-3244</v>
      </c>
      <c r="AE4" s="20">
        <f>-'[1]Table 5C3 - LA Connections EBR'!AJ6</f>
        <v>-6101</v>
      </c>
      <c r="AF4" s="20">
        <f t="shared" ref="AF4:AF67" si="2">SUM(D4:AE4)</f>
        <v>-12332</v>
      </c>
      <c r="AG4" s="21">
        <f t="shared" ref="AG4:AG67" si="3">C4+AF4</f>
        <v>4460440</v>
      </c>
      <c r="AH4" s="7"/>
      <c r="AK4"/>
    </row>
    <row r="5" spans="1:37" ht="14.4" customHeight="1" x14ac:dyDescent="0.25">
      <c r="A5" s="17">
        <v>2</v>
      </c>
      <c r="B5" s="18" t="s">
        <v>39</v>
      </c>
      <c r="C5" s="19">
        <f>'[1]Table 2_State Distrib and Adjs'!AL8</f>
        <v>2431773</v>
      </c>
      <c r="D5" s="20">
        <f>-'[1]Table 5A3_OJJ'!W7</f>
        <v>0</v>
      </c>
      <c r="E5" s="20"/>
      <c r="F5" s="20"/>
      <c r="G5" s="20">
        <f>-'[1]Table 5C1A-Madison Prep'!AI8</f>
        <v>0</v>
      </c>
      <c r="H5" s="20">
        <f>-'[1]Table 5C1B-DArbonne'!AI8</f>
        <v>0</v>
      </c>
      <c r="I5" s="20">
        <f>-'[1]Table 5C1C-Intl_VIBE'!AI8</f>
        <v>0</v>
      </c>
      <c r="J5" s="20">
        <f>-'[1]Table 5C1D-NOMMA'!AI8</f>
        <v>0</v>
      </c>
      <c r="K5" s="20">
        <f>-'[1]Table 5C1E-LFNO'!AI8</f>
        <v>0</v>
      </c>
      <c r="L5" s="20">
        <f>-'[1]Table 5C1F-Lake Charles Charter'!AI8</f>
        <v>0</v>
      </c>
      <c r="M5" s="20">
        <f>-'[1]Table 5C1G-JS Clark Academy'!AI8</f>
        <v>0</v>
      </c>
      <c r="N5" s="20">
        <f>-'[1]Table 5C1H-Southwest LA Charter'!AI8</f>
        <v>0</v>
      </c>
      <c r="O5" s="20">
        <f>-'[1]Table 5C1I-LA Key Academy'!AI8</f>
        <v>0</v>
      </c>
      <c r="P5" s="20">
        <f>-'[1]Table 5C1J-Jefferson Chamber'!AI8</f>
        <v>0</v>
      </c>
      <c r="Q5" s="20">
        <f>-'[1]Table 5C1K-Tallulah Charter'!AI8</f>
        <v>0</v>
      </c>
      <c r="R5" s="20">
        <f>-'[1]Table 5C1L-Northshore Charter'!AI8</f>
        <v>0</v>
      </c>
      <c r="S5" s="20">
        <f>-'[1]Table 5C1M-B.R. Charter'!AI8</f>
        <v>0</v>
      </c>
      <c r="T5" s="20">
        <f>-'[1]Table 5C1N-Delta Charter'!AI8</f>
        <v>0</v>
      </c>
      <c r="U5" s="20">
        <f>-'[1]Table 5C1O-Impact'!AI8</f>
        <v>0</v>
      </c>
      <c r="V5" s="20">
        <f>-'[1]Table 5C1P-Vision'!AI8</f>
        <v>0</v>
      </c>
      <c r="W5" s="20">
        <f>-'[1]Table 5C1Q-Advantage'!AI8</f>
        <v>0</v>
      </c>
      <c r="X5" s="20">
        <f>-'[1]Table 5C1R-Iberville'!AI8</f>
        <v>0</v>
      </c>
      <c r="Y5" s="20">
        <f>-'[1]Table 5C1S-L.C. Coll Prep'!AI8</f>
        <v>0</v>
      </c>
      <c r="Z5" s="20">
        <f>-'[1]Table 5C1T-Northeast'!AI8</f>
        <v>0</v>
      </c>
      <c r="AA5" s="20">
        <f>-'[1]Table 5C1U-Acadiana Ren'!AI8</f>
        <v>0</v>
      </c>
      <c r="AB5" s="20">
        <f>-'[1]Table 5C1V-Laf Ren'!AI8</f>
        <v>0</v>
      </c>
      <c r="AC5" s="20">
        <f>-'[1]Table 5C1W-Willow'!AI8</f>
        <v>0</v>
      </c>
      <c r="AD5" s="20">
        <f>-'[1]Table 5C2 - LA Virtual Admy'!AJ7</f>
        <v>-1693</v>
      </c>
      <c r="AE5" s="20">
        <f>-'[1]Table 5C3 - LA Connections EBR'!AJ7</f>
        <v>-2620</v>
      </c>
      <c r="AF5" s="20">
        <f t="shared" si="2"/>
        <v>-4313</v>
      </c>
      <c r="AG5" s="21">
        <f t="shared" si="3"/>
        <v>2427460</v>
      </c>
      <c r="AH5" s="7"/>
      <c r="AK5"/>
    </row>
    <row r="6" spans="1:37" ht="14.4" customHeight="1" x14ac:dyDescent="0.25">
      <c r="A6" s="17">
        <v>3</v>
      </c>
      <c r="B6" s="18" t="s">
        <v>40</v>
      </c>
      <c r="C6" s="19">
        <f>'[1]Table 2_State Distrib and Adjs'!AL9</f>
        <v>8277962</v>
      </c>
      <c r="D6" s="20">
        <f>-'[1]Table 5A3_OJJ'!W8</f>
        <v>-302</v>
      </c>
      <c r="E6" s="20"/>
      <c r="F6" s="20"/>
      <c r="G6" s="20">
        <f>-'[1]Table 5C1A-Madison Prep'!AI9</f>
        <v>0</v>
      </c>
      <c r="H6" s="20">
        <f>-'[1]Table 5C1B-DArbonne'!AI9</f>
        <v>0</v>
      </c>
      <c r="I6" s="20">
        <f>-'[1]Table 5C1C-Intl_VIBE'!AI9</f>
        <v>0</v>
      </c>
      <c r="J6" s="20">
        <f>-'[1]Table 5C1D-NOMMA'!AI9</f>
        <v>0</v>
      </c>
      <c r="K6" s="20">
        <f>-'[1]Table 5C1E-LFNO'!AI9</f>
        <v>0</v>
      </c>
      <c r="L6" s="20">
        <f>-'[1]Table 5C1F-Lake Charles Charter'!AI9</f>
        <v>0</v>
      </c>
      <c r="M6" s="20">
        <f>-'[1]Table 5C1G-JS Clark Academy'!AI9</f>
        <v>0</v>
      </c>
      <c r="N6" s="20">
        <f>-'[1]Table 5C1H-Southwest LA Charter'!AI9</f>
        <v>0</v>
      </c>
      <c r="O6" s="20">
        <f>-'[1]Table 5C1I-LA Key Academy'!AI9</f>
        <v>-6139</v>
      </c>
      <c r="P6" s="20">
        <f>-'[1]Table 5C1J-Jefferson Chamber'!AI9</f>
        <v>0</v>
      </c>
      <c r="Q6" s="20">
        <f>-'[1]Table 5C1K-Tallulah Charter'!AI9</f>
        <v>0</v>
      </c>
      <c r="R6" s="20">
        <f>-'[1]Table 5C1L-Northshore Charter'!AI9</f>
        <v>0</v>
      </c>
      <c r="S6" s="20">
        <f>-'[1]Table 5C1M-B.R. Charter'!AI9</f>
        <v>44</v>
      </c>
      <c r="T6" s="20">
        <f>-'[1]Table 5C1N-Delta Charter'!AI9</f>
        <v>0</v>
      </c>
      <c r="U6" s="20">
        <f>-'[1]Table 5C1O-Impact'!AI9</f>
        <v>0</v>
      </c>
      <c r="V6" s="20">
        <f>-'[1]Table 5C1P-Vision'!AI9</f>
        <v>0</v>
      </c>
      <c r="W6" s="20">
        <f>-'[1]Table 5C1Q-Advantage'!AI9</f>
        <v>0</v>
      </c>
      <c r="X6" s="20">
        <f>-'[1]Table 5C1R-Iberville'!AI9</f>
        <v>-3837</v>
      </c>
      <c r="Y6" s="20">
        <f>-'[1]Table 5C1S-L.C. Coll Prep'!AI9</f>
        <v>0</v>
      </c>
      <c r="Z6" s="20">
        <f>-'[1]Table 5C1T-Northeast'!AI9</f>
        <v>0</v>
      </c>
      <c r="AA6" s="20">
        <f>-'[1]Table 5C1U-Acadiana Ren'!AI9</f>
        <v>0</v>
      </c>
      <c r="AB6" s="20">
        <f>-'[1]Table 5C1V-Laf Ren'!AI9</f>
        <v>0</v>
      </c>
      <c r="AC6" s="20">
        <f>-'[1]Table 5C1W-Willow'!AI9</f>
        <v>0</v>
      </c>
      <c r="AD6" s="20">
        <f>-'[1]Table 5C2 - LA Virtual Admy'!AJ8</f>
        <v>-22878</v>
      </c>
      <c r="AE6" s="20">
        <f>-'[1]Table 5C3 - LA Connections EBR'!AJ8</f>
        <v>-21623</v>
      </c>
      <c r="AF6" s="20">
        <f t="shared" si="2"/>
        <v>-54735</v>
      </c>
      <c r="AG6" s="21">
        <f t="shared" si="3"/>
        <v>8223227</v>
      </c>
      <c r="AH6" s="7"/>
      <c r="AK6"/>
    </row>
    <row r="7" spans="1:37" ht="14.4" customHeight="1" x14ac:dyDescent="0.25">
      <c r="A7" s="17">
        <v>4</v>
      </c>
      <c r="B7" s="18" t="s">
        <v>41</v>
      </c>
      <c r="C7" s="19">
        <f>'[1]Table 2_State Distrib and Adjs'!AL10</f>
        <v>2002387</v>
      </c>
      <c r="D7" s="20">
        <f>-'[1]Table 5A3_OJJ'!W9</f>
        <v>-223</v>
      </c>
      <c r="E7" s="20"/>
      <c r="F7" s="20"/>
      <c r="G7" s="20">
        <f>-'[1]Table 5C1A-Madison Prep'!AI10</f>
        <v>0</v>
      </c>
      <c r="H7" s="20">
        <f>-'[1]Table 5C1B-DArbonne'!AI10</f>
        <v>0</v>
      </c>
      <c r="I7" s="20">
        <f>-'[1]Table 5C1C-Intl_VIBE'!AI10</f>
        <v>0</v>
      </c>
      <c r="J7" s="20">
        <f>-'[1]Table 5C1D-NOMMA'!AI10</f>
        <v>0</v>
      </c>
      <c r="K7" s="20">
        <f>-'[1]Table 5C1E-LFNO'!AI10</f>
        <v>0</v>
      </c>
      <c r="L7" s="20">
        <f>-'[1]Table 5C1F-Lake Charles Charter'!AI10</f>
        <v>0</v>
      </c>
      <c r="M7" s="20">
        <f>-'[1]Table 5C1G-JS Clark Academy'!AI10</f>
        <v>0</v>
      </c>
      <c r="N7" s="20">
        <f>-'[1]Table 5C1H-Southwest LA Charter'!AI10</f>
        <v>0</v>
      </c>
      <c r="O7" s="20">
        <f>-'[1]Table 5C1I-LA Key Academy'!AI10</f>
        <v>0</v>
      </c>
      <c r="P7" s="20">
        <f>-'[1]Table 5C1J-Jefferson Chamber'!AI10</f>
        <v>0</v>
      </c>
      <c r="Q7" s="20">
        <f>-'[1]Table 5C1K-Tallulah Charter'!AI10</f>
        <v>0</v>
      </c>
      <c r="R7" s="20">
        <f>-'[1]Table 5C1L-Northshore Charter'!AI10</f>
        <v>0</v>
      </c>
      <c r="S7" s="20">
        <f>-'[1]Table 5C1M-B.R. Charter'!AI10</f>
        <v>0</v>
      </c>
      <c r="T7" s="20">
        <f>-'[1]Table 5C1N-Delta Charter'!AI10</f>
        <v>0</v>
      </c>
      <c r="U7" s="20">
        <f>-'[1]Table 5C1O-Impact'!AI10</f>
        <v>0</v>
      </c>
      <c r="V7" s="20">
        <f>-'[1]Table 5C1P-Vision'!AI10</f>
        <v>0</v>
      </c>
      <c r="W7" s="20">
        <f>-'[1]Table 5C1Q-Advantage'!AI10</f>
        <v>0</v>
      </c>
      <c r="X7" s="20">
        <f>-'[1]Table 5C1R-Iberville'!AI10</f>
        <v>0</v>
      </c>
      <c r="Y7" s="20">
        <f>-'[1]Table 5C1S-L.C. Coll Prep'!AI10</f>
        <v>0</v>
      </c>
      <c r="Z7" s="20">
        <f>-'[1]Table 5C1T-Northeast'!AI10</f>
        <v>0</v>
      </c>
      <c r="AA7" s="20">
        <f>-'[1]Table 5C1U-Acadiana Ren'!AI10</f>
        <v>0</v>
      </c>
      <c r="AB7" s="20">
        <f>-'[1]Table 5C1V-Laf Ren'!AI10</f>
        <v>0</v>
      </c>
      <c r="AC7" s="20">
        <f>-'[1]Table 5C1W-Willow'!AI10</f>
        <v>0</v>
      </c>
      <c r="AD7" s="20">
        <f>-'[1]Table 5C2 - LA Virtual Admy'!AJ9</f>
        <v>-246</v>
      </c>
      <c r="AE7" s="20">
        <f>-'[1]Table 5C3 - LA Connections EBR'!AJ9</f>
        <v>-657</v>
      </c>
      <c r="AF7" s="20">
        <f t="shared" si="2"/>
        <v>-1126</v>
      </c>
      <c r="AG7" s="21">
        <f t="shared" si="3"/>
        <v>2001261</v>
      </c>
      <c r="AH7" s="7"/>
      <c r="AK7"/>
    </row>
    <row r="8" spans="1:37" ht="14.4" customHeight="1" x14ac:dyDescent="0.25">
      <c r="A8" s="22">
        <v>5</v>
      </c>
      <c r="B8" s="23" t="s">
        <v>42</v>
      </c>
      <c r="C8" s="24">
        <f>'[1]Table 2_State Distrib and Adjs'!AL11</f>
        <v>2728430</v>
      </c>
      <c r="D8" s="25">
        <f>-'[1]Table 5A3_OJJ'!W10</f>
        <v>-186</v>
      </c>
      <c r="E8" s="25"/>
      <c r="F8" s="25"/>
      <c r="G8" s="25">
        <f>-'[1]Table 5C1A-Madison Prep'!AI11</f>
        <v>0</v>
      </c>
      <c r="H8" s="25">
        <f>-'[1]Table 5C1B-DArbonne'!AI11</f>
        <v>0</v>
      </c>
      <c r="I8" s="25">
        <f>-'[1]Table 5C1C-Intl_VIBE'!AI11</f>
        <v>0</v>
      </c>
      <c r="J8" s="25">
        <f>-'[1]Table 5C1D-NOMMA'!AI11</f>
        <v>0</v>
      </c>
      <c r="K8" s="25">
        <f>-'[1]Table 5C1E-LFNO'!AI11</f>
        <v>0</v>
      </c>
      <c r="L8" s="25">
        <f>-'[1]Table 5C1F-Lake Charles Charter'!AI11</f>
        <v>0</v>
      </c>
      <c r="M8" s="25">
        <f>-'[1]Table 5C1G-JS Clark Academy'!AI11</f>
        <v>0</v>
      </c>
      <c r="N8" s="25">
        <f>-'[1]Table 5C1H-Southwest LA Charter'!AI11</f>
        <v>0</v>
      </c>
      <c r="O8" s="25">
        <f>-'[1]Table 5C1I-LA Key Academy'!AI11</f>
        <v>0</v>
      </c>
      <c r="P8" s="25">
        <f>-'[1]Table 5C1J-Jefferson Chamber'!AI11</f>
        <v>0</v>
      </c>
      <c r="Q8" s="25">
        <f>-'[1]Table 5C1K-Tallulah Charter'!AI11</f>
        <v>0</v>
      </c>
      <c r="R8" s="25">
        <f>-'[1]Table 5C1L-Northshore Charter'!AI11</f>
        <v>0</v>
      </c>
      <c r="S8" s="25">
        <f>-'[1]Table 5C1M-B.R. Charter'!AI11</f>
        <v>0</v>
      </c>
      <c r="T8" s="25">
        <f>-'[1]Table 5C1N-Delta Charter'!AI11</f>
        <v>0</v>
      </c>
      <c r="U8" s="25">
        <f>-'[1]Table 5C1O-Impact'!AI11</f>
        <v>0</v>
      </c>
      <c r="V8" s="25">
        <f>-'[1]Table 5C1P-Vision'!AI11</f>
        <v>0</v>
      </c>
      <c r="W8" s="25">
        <f>-'[1]Table 5C1Q-Advantage'!AI11</f>
        <v>0</v>
      </c>
      <c r="X8" s="25">
        <f>-'[1]Table 5C1R-Iberville'!AI11</f>
        <v>0</v>
      </c>
      <c r="Y8" s="25">
        <f>-'[1]Table 5C1S-L.C. Coll Prep'!AI11</f>
        <v>0</v>
      </c>
      <c r="Z8" s="25">
        <f>-'[1]Table 5C1T-Northeast'!AI11</f>
        <v>0</v>
      </c>
      <c r="AA8" s="25">
        <f>-'[1]Table 5C1U-Acadiana Ren'!AI11</f>
        <v>0</v>
      </c>
      <c r="AB8" s="25">
        <f>-'[1]Table 5C1V-Laf Ren'!AI11</f>
        <v>0</v>
      </c>
      <c r="AC8" s="25">
        <f>-'[1]Table 5C1W-Willow'!AI11</f>
        <v>0</v>
      </c>
      <c r="AD8" s="25">
        <f>-'[1]Table 5C2 - LA Virtual Admy'!AJ10</f>
        <v>-4024</v>
      </c>
      <c r="AE8" s="25">
        <f>-'[1]Table 5C3 - LA Connections EBR'!AJ10</f>
        <v>-2979</v>
      </c>
      <c r="AF8" s="25">
        <f t="shared" si="2"/>
        <v>-7189</v>
      </c>
      <c r="AG8" s="26">
        <f t="shared" si="3"/>
        <v>2721241</v>
      </c>
      <c r="AH8" s="7"/>
      <c r="AK8"/>
    </row>
    <row r="9" spans="1:37" ht="14.4" customHeight="1" x14ac:dyDescent="0.25">
      <c r="A9" s="17">
        <v>6</v>
      </c>
      <c r="B9" s="18" t="s">
        <v>43</v>
      </c>
      <c r="C9" s="19">
        <f>'[1]Table 2_State Distrib and Adjs'!AL12</f>
        <v>2899251</v>
      </c>
      <c r="D9" s="20">
        <f>-'[1]Table 5A3_OJJ'!W11</f>
        <v>-620</v>
      </c>
      <c r="E9" s="20"/>
      <c r="F9" s="20"/>
      <c r="G9" s="20">
        <f>-'[1]Table 5C1A-Madison Prep'!AI12</f>
        <v>0</v>
      </c>
      <c r="H9" s="20">
        <f>-'[1]Table 5C1B-DArbonne'!AI12</f>
        <v>0</v>
      </c>
      <c r="I9" s="20">
        <f>-'[1]Table 5C1C-Intl_VIBE'!AI12</f>
        <v>0</v>
      </c>
      <c r="J9" s="20">
        <f>-'[1]Table 5C1D-NOMMA'!AI12</f>
        <v>0</v>
      </c>
      <c r="K9" s="20">
        <f>-'[1]Table 5C1E-LFNO'!AI12</f>
        <v>0</v>
      </c>
      <c r="L9" s="20">
        <f>-'[1]Table 5C1F-Lake Charles Charter'!AI12</f>
        <v>0</v>
      </c>
      <c r="M9" s="20">
        <f>-'[1]Table 5C1G-JS Clark Academy'!AI12</f>
        <v>0</v>
      </c>
      <c r="N9" s="20">
        <f>-'[1]Table 5C1H-Southwest LA Charter'!AI12</f>
        <v>0</v>
      </c>
      <c r="O9" s="20">
        <f>-'[1]Table 5C1I-LA Key Academy'!AI12</f>
        <v>0</v>
      </c>
      <c r="P9" s="20">
        <f>-'[1]Table 5C1J-Jefferson Chamber'!AI12</f>
        <v>0</v>
      </c>
      <c r="Q9" s="20">
        <f>-'[1]Table 5C1K-Tallulah Charter'!AI12</f>
        <v>0</v>
      </c>
      <c r="R9" s="20">
        <f>-'[1]Table 5C1L-Northshore Charter'!AI12</f>
        <v>0</v>
      </c>
      <c r="S9" s="20">
        <f>-'[1]Table 5C1M-B.R. Charter'!AI12</f>
        <v>0</v>
      </c>
      <c r="T9" s="20">
        <f>-'[1]Table 5C1N-Delta Charter'!AI12</f>
        <v>0</v>
      </c>
      <c r="U9" s="20">
        <f>-'[1]Table 5C1O-Impact'!AI12</f>
        <v>0</v>
      </c>
      <c r="V9" s="20">
        <f>-'[1]Table 5C1P-Vision'!AI12</f>
        <v>0</v>
      </c>
      <c r="W9" s="20">
        <f>-'[1]Table 5C1Q-Advantage'!AI12</f>
        <v>0</v>
      </c>
      <c r="X9" s="20">
        <f>-'[1]Table 5C1R-Iberville'!AI12</f>
        <v>0</v>
      </c>
      <c r="Y9" s="20">
        <f>-'[1]Table 5C1S-L.C. Coll Prep'!AI12</f>
        <v>0</v>
      </c>
      <c r="Z9" s="20">
        <f>-'[1]Table 5C1T-Northeast'!AI12</f>
        <v>0</v>
      </c>
      <c r="AA9" s="20">
        <f>-'[1]Table 5C1U-Acadiana Ren'!AI12</f>
        <v>0</v>
      </c>
      <c r="AB9" s="20">
        <f>-'[1]Table 5C1V-Laf Ren'!AI12</f>
        <v>0</v>
      </c>
      <c r="AC9" s="20">
        <f>-'[1]Table 5C1W-Willow'!AI12</f>
        <v>0</v>
      </c>
      <c r="AD9" s="20">
        <f>-'[1]Table 5C2 - LA Virtual Admy'!AJ11</f>
        <v>-5981</v>
      </c>
      <c r="AE9" s="20">
        <f>-'[1]Table 5C3 - LA Connections EBR'!AJ11</f>
        <v>-3687</v>
      </c>
      <c r="AF9" s="20">
        <f t="shared" si="2"/>
        <v>-10288</v>
      </c>
      <c r="AG9" s="21">
        <f t="shared" si="3"/>
        <v>2888963</v>
      </c>
      <c r="AH9" s="7"/>
      <c r="AK9"/>
    </row>
    <row r="10" spans="1:37" ht="14.4" customHeight="1" x14ac:dyDescent="0.25">
      <c r="A10" s="17">
        <v>7</v>
      </c>
      <c r="B10" s="18" t="s">
        <v>44</v>
      </c>
      <c r="C10" s="19">
        <f>'[1]Table 2_State Distrib and Adjs'!AL13</f>
        <v>546482</v>
      </c>
      <c r="D10" s="20">
        <f>-'[1]Table 5A3_OJJ'!W12</f>
        <v>-220</v>
      </c>
      <c r="E10" s="20"/>
      <c r="F10" s="20"/>
      <c r="G10" s="20">
        <f>-'[1]Table 5C1A-Madison Prep'!AI13</f>
        <v>0</v>
      </c>
      <c r="H10" s="20">
        <f>-'[1]Table 5C1B-DArbonne'!AI13</f>
        <v>0</v>
      </c>
      <c r="I10" s="20">
        <f>-'[1]Table 5C1C-Intl_VIBE'!AI13</f>
        <v>0</v>
      </c>
      <c r="J10" s="20">
        <f>-'[1]Table 5C1D-NOMMA'!AI13</f>
        <v>0</v>
      </c>
      <c r="K10" s="20">
        <f>-'[1]Table 5C1E-LFNO'!AI13</f>
        <v>0</v>
      </c>
      <c r="L10" s="20">
        <f>-'[1]Table 5C1F-Lake Charles Charter'!AI13</f>
        <v>0</v>
      </c>
      <c r="M10" s="20">
        <f>-'[1]Table 5C1G-JS Clark Academy'!AI13</f>
        <v>0</v>
      </c>
      <c r="N10" s="20">
        <f>-'[1]Table 5C1H-Southwest LA Charter'!AI13</f>
        <v>0</v>
      </c>
      <c r="O10" s="20">
        <f>-'[1]Table 5C1I-LA Key Academy'!AI13</f>
        <v>0</v>
      </c>
      <c r="P10" s="20">
        <f>-'[1]Table 5C1J-Jefferson Chamber'!AI13</f>
        <v>0</v>
      </c>
      <c r="Q10" s="20">
        <f>-'[1]Table 5C1K-Tallulah Charter'!AI13</f>
        <v>0</v>
      </c>
      <c r="R10" s="20">
        <f>-'[1]Table 5C1L-Northshore Charter'!AI13</f>
        <v>0</v>
      </c>
      <c r="S10" s="20">
        <f>-'[1]Table 5C1M-B.R. Charter'!AI13</f>
        <v>0</v>
      </c>
      <c r="T10" s="20">
        <f>-'[1]Table 5C1N-Delta Charter'!AI13</f>
        <v>0</v>
      </c>
      <c r="U10" s="20">
        <f>-'[1]Table 5C1O-Impact'!AI13</f>
        <v>0</v>
      </c>
      <c r="V10" s="20">
        <f>-'[1]Table 5C1P-Vision'!AI13</f>
        <v>0</v>
      </c>
      <c r="W10" s="20">
        <f>-'[1]Table 5C1Q-Advantage'!AI13</f>
        <v>0</v>
      </c>
      <c r="X10" s="20">
        <f>-'[1]Table 5C1R-Iberville'!AI13</f>
        <v>0</v>
      </c>
      <c r="Y10" s="20">
        <f>-'[1]Table 5C1S-L.C. Coll Prep'!AI13</f>
        <v>0</v>
      </c>
      <c r="Z10" s="20">
        <f>-'[1]Table 5C1T-Northeast'!AI13</f>
        <v>0</v>
      </c>
      <c r="AA10" s="20">
        <f>-'[1]Table 5C1U-Acadiana Ren'!AI13</f>
        <v>0</v>
      </c>
      <c r="AB10" s="20">
        <f>-'[1]Table 5C1V-Laf Ren'!AI13</f>
        <v>0</v>
      </c>
      <c r="AC10" s="20">
        <f>-'[1]Table 5C1W-Willow'!AI13</f>
        <v>0</v>
      </c>
      <c r="AD10" s="20">
        <f>-'[1]Table 5C2 - LA Virtual Admy'!AJ12</f>
        <v>-5336</v>
      </c>
      <c r="AE10" s="20">
        <f>-'[1]Table 5C3 - LA Connections EBR'!AJ12</f>
        <v>-3202</v>
      </c>
      <c r="AF10" s="20">
        <f t="shared" si="2"/>
        <v>-8758</v>
      </c>
      <c r="AG10" s="21">
        <f t="shared" si="3"/>
        <v>537724</v>
      </c>
      <c r="AH10" s="7"/>
      <c r="AK10"/>
    </row>
    <row r="11" spans="1:37" ht="14.4" customHeight="1" x14ac:dyDescent="0.25">
      <c r="A11" s="17">
        <v>8</v>
      </c>
      <c r="B11" s="18" t="s">
        <v>45</v>
      </c>
      <c r="C11" s="19">
        <f>'[1]Table 2_State Distrib and Adjs'!AL14</f>
        <v>9671551</v>
      </c>
      <c r="D11" s="20">
        <f>-'[1]Table 5A3_OJJ'!W13</f>
        <v>-2166</v>
      </c>
      <c r="E11" s="20"/>
      <c r="F11" s="20"/>
      <c r="G11" s="20">
        <f>-'[1]Table 5C1A-Madison Prep'!AI14</f>
        <v>0</v>
      </c>
      <c r="H11" s="20">
        <f>-'[1]Table 5C1B-DArbonne'!AI14</f>
        <v>0</v>
      </c>
      <c r="I11" s="20">
        <f>-'[1]Table 5C1C-Intl_VIBE'!AI14</f>
        <v>0</v>
      </c>
      <c r="J11" s="20">
        <f>-'[1]Table 5C1D-NOMMA'!AI14</f>
        <v>0</v>
      </c>
      <c r="K11" s="20">
        <f>-'[1]Table 5C1E-LFNO'!AI14</f>
        <v>0</v>
      </c>
      <c r="L11" s="20">
        <f>-'[1]Table 5C1F-Lake Charles Charter'!AI14</f>
        <v>0</v>
      </c>
      <c r="M11" s="20">
        <f>-'[1]Table 5C1G-JS Clark Academy'!AI14</f>
        <v>0</v>
      </c>
      <c r="N11" s="20">
        <f>-'[1]Table 5C1H-Southwest LA Charter'!AI14</f>
        <v>0</v>
      </c>
      <c r="O11" s="20">
        <f>-'[1]Table 5C1I-LA Key Academy'!AI14</f>
        <v>0</v>
      </c>
      <c r="P11" s="20">
        <f>-'[1]Table 5C1J-Jefferson Chamber'!AI14</f>
        <v>0</v>
      </c>
      <c r="Q11" s="20">
        <f>-'[1]Table 5C1K-Tallulah Charter'!AI14</f>
        <v>0</v>
      </c>
      <c r="R11" s="20">
        <f>-'[1]Table 5C1L-Northshore Charter'!AI14</f>
        <v>0</v>
      </c>
      <c r="S11" s="20">
        <f>-'[1]Table 5C1M-B.R. Charter'!AI14</f>
        <v>0</v>
      </c>
      <c r="T11" s="20">
        <f>-'[1]Table 5C1N-Delta Charter'!AI14</f>
        <v>0</v>
      </c>
      <c r="U11" s="20">
        <f>-'[1]Table 5C1O-Impact'!AI14</f>
        <v>0</v>
      </c>
      <c r="V11" s="20">
        <f>-'[1]Table 5C1P-Vision'!AI14</f>
        <v>0</v>
      </c>
      <c r="W11" s="20">
        <f>-'[1]Table 5C1Q-Advantage'!AI14</f>
        <v>0</v>
      </c>
      <c r="X11" s="20">
        <f>-'[1]Table 5C1R-Iberville'!AI14</f>
        <v>0</v>
      </c>
      <c r="Y11" s="20">
        <f>-'[1]Table 5C1S-L.C. Coll Prep'!AI14</f>
        <v>0</v>
      </c>
      <c r="Z11" s="20">
        <f>-'[1]Table 5C1T-Northeast'!AI14</f>
        <v>0</v>
      </c>
      <c r="AA11" s="20">
        <f>-'[1]Table 5C1U-Acadiana Ren'!AI14</f>
        <v>0</v>
      </c>
      <c r="AB11" s="20">
        <f>-'[1]Table 5C1V-Laf Ren'!AI14</f>
        <v>0</v>
      </c>
      <c r="AC11" s="20">
        <f>-'[1]Table 5C1W-Willow'!AI14</f>
        <v>0</v>
      </c>
      <c r="AD11" s="20">
        <f>-'[1]Table 5C2 - LA Virtual Admy'!AJ13</f>
        <v>-20471</v>
      </c>
      <c r="AE11" s="20">
        <f>-'[1]Table 5C3 - LA Connections EBR'!AJ13</f>
        <v>-14729</v>
      </c>
      <c r="AF11" s="20">
        <f t="shared" si="2"/>
        <v>-37366</v>
      </c>
      <c r="AG11" s="21">
        <f t="shared" si="3"/>
        <v>9634185</v>
      </c>
      <c r="AH11" s="7"/>
      <c r="AK11"/>
    </row>
    <row r="12" spans="1:37" ht="14.4" customHeight="1" x14ac:dyDescent="0.25">
      <c r="A12" s="17">
        <v>9</v>
      </c>
      <c r="B12" s="18" t="s">
        <v>46</v>
      </c>
      <c r="C12" s="19">
        <f>'[1]Table 2_State Distrib and Adjs'!AL15</f>
        <v>17937517</v>
      </c>
      <c r="D12" s="20">
        <f>-'[1]Table 5A3_OJJ'!W14</f>
        <v>-11453</v>
      </c>
      <c r="E12" s="20">
        <f>-'[1]Table 5B2_RSD_LA'!AS15</f>
        <v>-170759</v>
      </c>
      <c r="F12" s="20"/>
      <c r="G12" s="20">
        <f>-'[1]Table 5C1A-Madison Prep'!AI15</f>
        <v>0</v>
      </c>
      <c r="H12" s="20">
        <f>-'[1]Table 5C1B-DArbonne'!AI15</f>
        <v>0</v>
      </c>
      <c r="I12" s="20">
        <f>-'[1]Table 5C1C-Intl_VIBE'!AI15</f>
        <v>0</v>
      </c>
      <c r="J12" s="20">
        <f>-'[1]Table 5C1D-NOMMA'!AI15</f>
        <v>0</v>
      </c>
      <c r="K12" s="20">
        <f>-'[1]Table 5C1E-LFNO'!AI15</f>
        <v>0</v>
      </c>
      <c r="L12" s="20">
        <f>-'[1]Table 5C1F-Lake Charles Charter'!AI15</f>
        <v>0</v>
      </c>
      <c r="M12" s="20">
        <f>-'[1]Table 5C1G-JS Clark Academy'!AI15</f>
        <v>0</v>
      </c>
      <c r="N12" s="20">
        <f>-'[1]Table 5C1H-Southwest LA Charter'!AI15</f>
        <v>0</v>
      </c>
      <c r="O12" s="20">
        <f>-'[1]Table 5C1I-LA Key Academy'!AI15</f>
        <v>0</v>
      </c>
      <c r="P12" s="20">
        <f>-'[1]Table 5C1J-Jefferson Chamber'!AI15</f>
        <v>0</v>
      </c>
      <c r="Q12" s="20">
        <f>-'[1]Table 5C1K-Tallulah Charter'!AI15</f>
        <v>0</v>
      </c>
      <c r="R12" s="20">
        <f>-'[1]Table 5C1L-Northshore Charter'!AI15</f>
        <v>0</v>
      </c>
      <c r="S12" s="20">
        <f>-'[1]Table 5C1M-B.R. Charter'!AI15</f>
        <v>0</v>
      </c>
      <c r="T12" s="20">
        <f>-'[1]Table 5C1N-Delta Charter'!AI15</f>
        <v>0</v>
      </c>
      <c r="U12" s="20">
        <f>-'[1]Table 5C1O-Impact'!AI15</f>
        <v>0</v>
      </c>
      <c r="V12" s="20">
        <f>-'[1]Table 5C1P-Vision'!AI15</f>
        <v>0</v>
      </c>
      <c r="W12" s="20">
        <f>-'[1]Table 5C1Q-Advantage'!AI15</f>
        <v>0</v>
      </c>
      <c r="X12" s="20">
        <f>-'[1]Table 5C1R-Iberville'!AI15</f>
        <v>0</v>
      </c>
      <c r="Y12" s="20">
        <f>-'[1]Table 5C1S-L.C. Coll Prep'!AI15</f>
        <v>0</v>
      </c>
      <c r="Z12" s="20">
        <f>-'[1]Table 5C1T-Northeast'!AI15</f>
        <v>0</v>
      </c>
      <c r="AA12" s="20">
        <f>-'[1]Table 5C1U-Acadiana Ren'!AI15</f>
        <v>0</v>
      </c>
      <c r="AB12" s="20">
        <f>-'[1]Table 5C1V-Laf Ren'!AI15</f>
        <v>0</v>
      </c>
      <c r="AC12" s="20">
        <f>-'[1]Table 5C1W-Willow'!AI15</f>
        <v>0</v>
      </c>
      <c r="AD12" s="20">
        <f>-'[1]Table 5C2 - LA Virtual Admy'!AJ14</f>
        <v>-36481</v>
      </c>
      <c r="AE12" s="20">
        <f>-'[1]Table 5C3 - LA Connections EBR'!AJ14</f>
        <v>-38490</v>
      </c>
      <c r="AF12" s="20">
        <f t="shared" si="2"/>
        <v>-257183</v>
      </c>
      <c r="AG12" s="21">
        <f t="shared" si="3"/>
        <v>17680334</v>
      </c>
      <c r="AH12" s="7"/>
      <c r="AK12"/>
    </row>
    <row r="13" spans="1:37" ht="14.4" customHeight="1" x14ac:dyDescent="0.25">
      <c r="A13" s="22">
        <v>10</v>
      </c>
      <c r="B13" s="23" t="s">
        <v>47</v>
      </c>
      <c r="C13" s="24">
        <f>'[1]Table 2_State Distrib and Adjs'!AL16</f>
        <v>12853919</v>
      </c>
      <c r="D13" s="25">
        <f>-'[1]Table 5A3_OJJ'!W15</f>
        <v>-3028</v>
      </c>
      <c r="E13" s="25"/>
      <c r="F13" s="25"/>
      <c r="G13" s="25">
        <f>-'[1]Table 5C1A-Madison Prep'!AI16</f>
        <v>0</v>
      </c>
      <c r="H13" s="25">
        <f>-'[1]Table 5C1B-DArbonne'!AI16</f>
        <v>0</v>
      </c>
      <c r="I13" s="25">
        <f>-'[1]Table 5C1C-Intl_VIBE'!AI16</f>
        <v>0</v>
      </c>
      <c r="J13" s="25">
        <f>-'[1]Table 5C1D-NOMMA'!AI16</f>
        <v>0</v>
      </c>
      <c r="K13" s="25">
        <f>-'[1]Table 5C1E-LFNO'!AI16</f>
        <v>0</v>
      </c>
      <c r="L13" s="25">
        <f>-'[1]Table 5C1F-Lake Charles Charter'!AI16</f>
        <v>-328238</v>
      </c>
      <c r="M13" s="25">
        <f>-'[1]Table 5C1G-JS Clark Academy'!AI16</f>
        <v>0</v>
      </c>
      <c r="N13" s="25">
        <f>-'[1]Table 5C1H-Southwest LA Charter'!AI16</f>
        <v>-331204</v>
      </c>
      <c r="O13" s="25">
        <f>-'[1]Table 5C1I-LA Key Academy'!AI16</f>
        <v>0</v>
      </c>
      <c r="P13" s="25">
        <f>-'[1]Table 5C1J-Jefferson Chamber'!AI16</f>
        <v>0</v>
      </c>
      <c r="Q13" s="25">
        <f>-'[1]Table 5C1K-Tallulah Charter'!AI16</f>
        <v>0</v>
      </c>
      <c r="R13" s="25">
        <f>-'[1]Table 5C1L-Northshore Charter'!AI16</f>
        <v>0</v>
      </c>
      <c r="S13" s="25">
        <f>-'[1]Table 5C1M-B.R. Charter'!AI16</f>
        <v>0</v>
      </c>
      <c r="T13" s="25">
        <f>-'[1]Table 5C1N-Delta Charter'!AI16</f>
        <v>0</v>
      </c>
      <c r="U13" s="25">
        <f>-'[1]Table 5C1O-Impact'!AI16</f>
        <v>0</v>
      </c>
      <c r="V13" s="25">
        <f>-'[1]Table 5C1P-Vision'!AI16</f>
        <v>0</v>
      </c>
      <c r="W13" s="25">
        <f>-'[1]Table 5C1Q-Advantage'!AI16</f>
        <v>0</v>
      </c>
      <c r="X13" s="25">
        <f>-'[1]Table 5C1R-Iberville'!AI16</f>
        <v>0</v>
      </c>
      <c r="Y13" s="25">
        <f>-'[1]Table 5C1S-L.C. Coll Prep'!AI16</f>
        <v>-41741</v>
      </c>
      <c r="Z13" s="25">
        <f>-'[1]Table 5C1T-Northeast'!AI16</f>
        <v>0</v>
      </c>
      <c r="AA13" s="25">
        <f>-'[1]Table 5C1U-Acadiana Ren'!AI16</f>
        <v>0</v>
      </c>
      <c r="AB13" s="25">
        <f>-'[1]Table 5C1V-Laf Ren'!AI16</f>
        <v>0</v>
      </c>
      <c r="AC13" s="25">
        <f>-'[1]Table 5C1W-Willow'!AI16</f>
        <v>0</v>
      </c>
      <c r="AD13" s="25">
        <f>-'[1]Table 5C2 - LA Virtual Admy'!AJ15</f>
        <v>-26638</v>
      </c>
      <c r="AE13" s="25">
        <f>-'[1]Table 5C3 - LA Connections EBR'!AJ15</f>
        <v>-22422</v>
      </c>
      <c r="AF13" s="25">
        <f t="shared" si="2"/>
        <v>-753271</v>
      </c>
      <c r="AG13" s="26">
        <f t="shared" si="3"/>
        <v>12100648</v>
      </c>
      <c r="AH13" s="7"/>
      <c r="AK13"/>
    </row>
    <row r="14" spans="1:37" ht="14.4" customHeight="1" x14ac:dyDescent="0.25">
      <c r="A14" s="17">
        <v>11</v>
      </c>
      <c r="B14" s="18" t="s">
        <v>48</v>
      </c>
      <c r="C14" s="19">
        <f>'[1]Table 2_State Distrib and Adjs'!AL17</f>
        <v>1019744</v>
      </c>
      <c r="D14" s="20">
        <f>-'[1]Table 5A3_OJJ'!W16</f>
        <v>0</v>
      </c>
      <c r="E14" s="20"/>
      <c r="F14" s="20"/>
      <c r="G14" s="20">
        <f>-'[1]Table 5C1A-Madison Prep'!AI17</f>
        <v>0</v>
      </c>
      <c r="H14" s="20">
        <f>-'[1]Table 5C1B-DArbonne'!AI17</f>
        <v>0</v>
      </c>
      <c r="I14" s="20">
        <f>-'[1]Table 5C1C-Intl_VIBE'!AI17</f>
        <v>0</v>
      </c>
      <c r="J14" s="20">
        <f>-'[1]Table 5C1D-NOMMA'!AI17</f>
        <v>0</v>
      </c>
      <c r="K14" s="20">
        <f>-'[1]Table 5C1E-LFNO'!AI17</f>
        <v>0</v>
      </c>
      <c r="L14" s="20">
        <f>-'[1]Table 5C1F-Lake Charles Charter'!AI17</f>
        <v>0</v>
      </c>
      <c r="M14" s="20">
        <f>-'[1]Table 5C1G-JS Clark Academy'!AI17</f>
        <v>0</v>
      </c>
      <c r="N14" s="20">
        <f>-'[1]Table 5C1H-Southwest LA Charter'!AI17</f>
        <v>0</v>
      </c>
      <c r="O14" s="20">
        <f>-'[1]Table 5C1I-LA Key Academy'!AI17</f>
        <v>0</v>
      </c>
      <c r="P14" s="20">
        <f>-'[1]Table 5C1J-Jefferson Chamber'!AI17</f>
        <v>0</v>
      </c>
      <c r="Q14" s="20">
        <f>-'[1]Table 5C1K-Tallulah Charter'!AI17</f>
        <v>0</v>
      </c>
      <c r="R14" s="20">
        <f>-'[1]Table 5C1L-Northshore Charter'!AI17</f>
        <v>0</v>
      </c>
      <c r="S14" s="20">
        <f>-'[1]Table 5C1M-B.R. Charter'!AI17</f>
        <v>0</v>
      </c>
      <c r="T14" s="20">
        <f>-'[1]Table 5C1N-Delta Charter'!AI17</f>
        <v>0</v>
      </c>
      <c r="U14" s="20">
        <f>-'[1]Table 5C1O-Impact'!AI17</f>
        <v>0</v>
      </c>
      <c r="V14" s="20">
        <f>-'[1]Table 5C1P-Vision'!AI17</f>
        <v>0</v>
      </c>
      <c r="W14" s="20">
        <f>-'[1]Table 5C1Q-Advantage'!AI17</f>
        <v>0</v>
      </c>
      <c r="X14" s="20">
        <f>-'[1]Table 5C1R-Iberville'!AI17</f>
        <v>0</v>
      </c>
      <c r="Y14" s="20">
        <f>-'[1]Table 5C1S-L.C. Coll Prep'!AI17</f>
        <v>0</v>
      </c>
      <c r="Z14" s="20">
        <f>-'[1]Table 5C1T-Northeast'!AI17</f>
        <v>0</v>
      </c>
      <c r="AA14" s="20">
        <f>-'[1]Table 5C1U-Acadiana Ren'!AI17</f>
        <v>0</v>
      </c>
      <c r="AB14" s="20">
        <f>-'[1]Table 5C1V-Laf Ren'!AI17</f>
        <v>0</v>
      </c>
      <c r="AC14" s="20">
        <f>-'[1]Table 5C1W-Willow'!AI17</f>
        <v>0</v>
      </c>
      <c r="AD14" s="20">
        <f>-'[1]Table 5C2 - LA Virtual Admy'!AJ16</f>
        <v>-1073</v>
      </c>
      <c r="AE14" s="20">
        <f>-'[1]Table 5C3 - LA Connections EBR'!AJ16</f>
        <v>-532</v>
      </c>
      <c r="AF14" s="20">
        <f t="shared" si="2"/>
        <v>-1605</v>
      </c>
      <c r="AG14" s="21">
        <f t="shared" si="3"/>
        <v>1018139</v>
      </c>
      <c r="AH14" s="7"/>
      <c r="AK14"/>
    </row>
    <row r="15" spans="1:37" ht="14.4" customHeight="1" x14ac:dyDescent="0.25">
      <c r="A15" s="17">
        <v>12</v>
      </c>
      <c r="B15" s="18" t="s">
        <v>49</v>
      </c>
      <c r="C15" s="19">
        <f>'[1]Table 2_State Distrib and Adjs'!AL18</f>
        <v>281581</v>
      </c>
      <c r="D15" s="20">
        <f>-'[1]Table 5A3_OJJ'!W17</f>
        <v>0</v>
      </c>
      <c r="E15" s="20"/>
      <c r="F15" s="20"/>
      <c r="G15" s="20">
        <f>-'[1]Table 5C1A-Madison Prep'!AI18</f>
        <v>0</v>
      </c>
      <c r="H15" s="20">
        <f>-'[1]Table 5C1B-DArbonne'!AI18</f>
        <v>0</v>
      </c>
      <c r="I15" s="20">
        <f>-'[1]Table 5C1C-Intl_VIBE'!AI18</f>
        <v>0</v>
      </c>
      <c r="J15" s="20">
        <f>-'[1]Table 5C1D-NOMMA'!AI18</f>
        <v>0</v>
      </c>
      <c r="K15" s="20">
        <f>-'[1]Table 5C1E-LFNO'!AI18</f>
        <v>0</v>
      </c>
      <c r="L15" s="20">
        <f>-'[1]Table 5C1F-Lake Charles Charter'!AI18</f>
        <v>0</v>
      </c>
      <c r="M15" s="20">
        <f>-'[1]Table 5C1G-JS Clark Academy'!AI18</f>
        <v>0</v>
      </c>
      <c r="N15" s="20">
        <f>-'[1]Table 5C1H-Southwest LA Charter'!AI18</f>
        <v>0</v>
      </c>
      <c r="O15" s="20">
        <f>-'[1]Table 5C1I-LA Key Academy'!AI18</f>
        <v>0</v>
      </c>
      <c r="P15" s="20">
        <f>-'[1]Table 5C1J-Jefferson Chamber'!AI18</f>
        <v>0</v>
      </c>
      <c r="Q15" s="20">
        <f>-'[1]Table 5C1K-Tallulah Charter'!AI18</f>
        <v>0</v>
      </c>
      <c r="R15" s="20">
        <f>-'[1]Table 5C1L-Northshore Charter'!AI18</f>
        <v>0</v>
      </c>
      <c r="S15" s="20">
        <f>-'[1]Table 5C1M-B.R. Charter'!AI18</f>
        <v>0</v>
      </c>
      <c r="T15" s="20">
        <f>-'[1]Table 5C1N-Delta Charter'!AI18</f>
        <v>0</v>
      </c>
      <c r="U15" s="20">
        <f>-'[1]Table 5C1O-Impact'!AI18</f>
        <v>0</v>
      </c>
      <c r="V15" s="20">
        <f>-'[1]Table 5C1P-Vision'!AI18</f>
        <v>0</v>
      </c>
      <c r="W15" s="20">
        <f>-'[1]Table 5C1Q-Advantage'!AI18</f>
        <v>0</v>
      </c>
      <c r="X15" s="20">
        <f>-'[1]Table 5C1R-Iberville'!AI18</f>
        <v>0</v>
      </c>
      <c r="Y15" s="20">
        <f>-'[1]Table 5C1S-L.C. Coll Prep'!AI18</f>
        <v>0</v>
      </c>
      <c r="Z15" s="20">
        <f>-'[1]Table 5C1T-Northeast'!AI18</f>
        <v>0</v>
      </c>
      <c r="AA15" s="20">
        <f>-'[1]Table 5C1U-Acadiana Ren'!AI18</f>
        <v>0</v>
      </c>
      <c r="AB15" s="20">
        <f>-'[1]Table 5C1V-Laf Ren'!AI18</f>
        <v>0</v>
      </c>
      <c r="AC15" s="20">
        <f>-'[1]Table 5C1W-Willow'!AI18</f>
        <v>0</v>
      </c>
      <c r="AD15" s="20">
        <f>-'[1]Table 5C2 - LA Virtual Admy'!AJ17</f>
        <v>-1211</v>
      </c>
      <c r="AE15" s="20">
        <f>-'[1]Table 5C3 - LA Connections EBR'!AJ17</f>
        <v>-606</v>
      </c>
      <c r="AF15" s="20">
        <f t="shared" si="2"/>
        <v>-1817</v>
      </c>
      <c r="AG15" s="21">
        <f t="shared" si="3"/>
        <v>279764</v>
      </c>
      <c r="AH15" s="7"/>
      <c r="AK15"/>
    </row>
    <row r="16" spans="1:37" ht="14.4" customHeight="1" x14ac:dyDescent="0.25">
      <c r="A16" s="17">
        <v>13</v>
      </c>
      <c r="B16" s="18" t="s">
        <v>50</v>
      </c>
      <c r="C16" s="19">
        <f>'[1]Table 2_State Distrib and Adjs'!AL19</f>
        <v>857229</v>
      </c>
      <c r="D16" s="20">
        <f>-'[1]Table 5A3_OJJ'!W18</f>
        <v>0</v>
      </c>
      <c r="E16" s="20"/>
      <c r="F16" s="20"/>
      <c r="G16" s="20">
        <f>-'[1]Table 5C1A-Madison Prep'!AI19</f>
        <v>0</v>
      </c>
      <c r="H16" s="20">
        <f>-'[1]Table 5C1B-DArbonne'!AI19</f>
        <v>0</v>
      </c>
      <c r="I16" s="20">
        <f>-'[1]Table 5C1C-Intl_VIBE'!AI19</f>
        <v>0</v>
      </c>
      <c r="J16" s="20">
        <f>-'[1]Table 5C1D-NOMMA'!AI19</f>
        <v>0</v>
      </c>
      <c r="K16" s="20">
        <f>-'[1]Table 5C1E-LFNO'!AI19</f>
        <v>0</v>
      </c>
      <c r="L16" s="20">
        <f>-'[1]Table 5C1F-Lake Charles Charter'!AI19</f>
        <v>0</v>
      </c>
      <c r="M16" s="20">
        <f>-'[1]Table 5C1G-JS Clark Academy'!AI19</f>
        <v>0</v>
      </c>
      <c r="N16" s="20">
        <f>-'[1]Table 5C1H-Southwest LA Charter'!AI19</f>
        <v>0</v>
      </c>
      <c r="O16" s="20">
        <f>-'[1]Table 5C1I-LA Key Academy'!AI19</f>
        <v>0</v>
      </c>
      <c r="P16" s="20">
        <f>-'[1]Table 5C1J-Jefferson Chamber'!AI19</f>
        <v>0</v>
      </c>
      <c r="Q16" s="20">
        <f>-'[1]Table 5C1K-Tallulah Charter'!AI19</f>
        <v>0</v>
      </c>
      <c r="R16" s="20">
        <f>-'[1]Table 5C1L-Northshore Charter'!AI19</f>
        <v>0</v>
      </c>
      <c r="S16" s="20">
        <f>-'[1]Table 5C1M-B.R. Charter'!AI19</f>
        <v>0</v>
      </c>
      <c r="T16" s="20">
        <f>-'[1]Table 5C1N-Delta Charter'!AI19</f>
        <v>-9686</v>
      </c>
      <c r="U16" s="20">
        <f>-'[1]Table 5C1O-Impact'!AI19</f>
        <v>0</v>
      </c>
      <c r="V16" s="20">
        <f>-'[1]Table 5C1P-Vision'!AI19</f>
        <v>0</v>
      </c>
      <c r="W16" s="20">
        <f>-'[1]Table 5C1Q-Advantage'!AI19</f>
        <v>0</v>
      </c>
      <c r="X16" s="20">
        <f>-'[1]Table 5C1R-Iberville'!AI19</f>
        <v>0</v>
      </c>
      <c r="Y16" s="20">
        <f>-'[1]Table 5C1S-L.C. Coll Prep'!AI19</f>
        <v>0</v>
      </c>
      <c r="Z16" s="20">
        <f>-'[1]Table 5C1T-Northeast'!AI19</f>
        <v>0</v>
      </c>
      <c r="AA16" s="20">
        <f>-'[1]Table 5C1U-Acadiana Ren'!AI19</f>
        <v>0</v>
      </c>
      <c r="AB16" s="20">
        <f>-'[1]Table 5C1V-Laf Ren'!AI19</f>
        <v>0</v>
      </c>
      <c r="AC16" s="20">
        <f>-'[1]Table 5C1W-Willow'!AI19</f>
        <v>0</v>
      </c>
      <c r="AD16" s="20">
        <f>-'[1]Table 5C2 - LA Virtual Admy'!AJ18</f>
        <v>-1488</v>
      </c>
      <c r="AE16" s="20">
        <f>-'[1]Table 5C3 - LA Connections EBR'!AJ18</f>
        <v>-847</v>
      </c>
      <c r="AF16" s="20">
        <f t="shared" si="2"/>
        <v>-12021</v>
      </c>
      <c r="AG16" s="21">
        <f t="shared" si="3"/>
        <v>845208</v>
      </c>
      <c r="AH16" s="7"/>
      <c r="AK16"/>
    </row>
    <row r="17" spans="1:37" ht="14.4" customHeight="1" x14ac:dyDescent="0.25">
      <c r="A17" s="17">
        <v>14</v>
      </c>
      <c r="B17" s="18" t="s">
        <v>51</v>
      </c>
      <c r="C17" s="19">
        <f>'[1]Table 2_State Distrib and Adjs'!AL20</f>
        <v>852147</v>
      </c>
      <c r="D17" s="20">
        <f>-'[1]Table 5A3_OJJ'!W19</f>
        <v>-380</v>
      </c>
      <c r="E17" s="20"/>
      <c r="F17" s="20"/>
      <c r="G17" s="20">
        <f>-'[1]Table 5C1A-Madison Prep'!AI20</f>
        <v>0</v>
      </c>
      <c r="H17" s="20">
        <f>-'[1]Table 5C1B-DArbonne'!AI20</f>
        <v>-1119</v>
      </c>
      <c r="I17" s="20">
        <f>-'[1]Table 5C1C-Intl_VIBE'!AI20</f>
        <v>0</v>
      </c>
      <c r="J17" s="20">
        <f>-'[1]Table 5C1D-NOMMA'!AI20</f>
        <v>0</v>
      </c>
      <c r="K17" s="20">
        <f>-'[1]Table 5C1E-LFNO'!AI20</f>
        <v>0</v>
      </c>
      <c r="L17" s="20">
        <f>-'[1]Table 5C1F-Lake Charles Charter'!AI20</f>
        <v>0</v>
      </c>
      <c r="M17" s="20">
        <f>-'[1]Table 5C1G-JS Clark Academy'!AI20</f>
        <v>0</v>
      </c>
      <c r="N17" s="20">
        <f>-'[1]Table 5C1H-Southwest LA Charter'!AI20</f>
        <v>0</v>
      </c>
      <c r="O17" s="20">
        <f>-'[1]Table 5C1I-LA Key Academy'!AI20</f>
        <v>0</v>
      </c>
      <c r="P17" s="20">
        <f>-'[1]Table 5C1J-Jefferson Chamber'!AI20</f>
        <v>0</v>
      </c>
      <c r="Q17" s="20">
        <f>-'[1]Table 5C1K-Tallulah Charter'!AI20</f>
        <v>0</v>
      </c>
      <c r="R17" s="20">
        <f>-'[1]Table 5C1L-Northshore Charter'!AI20</f>
        <v>0</v>
      </c>
      <c r="S17" s="20">
        <f>-'[1]Table 5C1M-B.R. Charter'!AI20</f>
        <v>0</v>
      </c>
      <c r="T17" s="20">
        <f>-'[1]Table 5C1N-Delta Charter'!AI20</f>
        <v>0</v>
      </c>
      <c r="U17" s="20">
        <f>-'[1]Table 5C1O-Impact'!AI20</f>
        <v>0</v>
      </c>
      <c r="V17" s="20">
        <f>-'[1]Table 5C1P-Vision'!AI20</f>
        <v>0</v>
      </c>
      <c r="W17" s="20">
        <f>-'[1]Table 5C1Q-Advantage'!AI20</f>
        <v>0</v>
      </c>
      <c r="X17" s="20">
        <f>-'[1]Table 5C1R-Iberville'!AI20</f>
        <v>0</v>
      </c>
      <c r="Y17" s="20">
        <f>-'[1]Table 5C1S-L.C. Coll Prep'!AI20</f>
        <v>0</v>
      </c>
      <c r="Z17" s="20">
        <f>-'[1]Table 5C1T-Northeast'!AI20</f>
        <v>-29641</v>
      </c>
      <c r="AA17" s="20">
        <f>-'[1]Table 5C1U-Acadiana Ren'!AI20</f>
        <v>0</v>
      </c>
      <c r="AB17" s="20">
        <f>-'[1]Table 5C1V-Laf Ren'!AI20</f>
        <v>0</v>
      </c>
      <c r="AC17" s="20">
        <f>-'[1]Table 5C1W-Willow'!AI20</f>
        <v>0</v>
      </c>
      <c r="AD17" s="20">
        <f>-'[1]Table 5C2 - LA Virtual Admy'!AJ19</f>
        <v>0</v>
      </c>
      <c r="AE17" s="20">
        <f>-'[1]Table 5C3 - LA Connections EBR'!AJ19</f>
        <v>-5417</v>
      </c>
      <c r="AF17" s="20">
        <f t="shared" si="2"/>
        <v>-36557</v>
      </c>
      <c r="AG17" s="21">
        <f t="shared" si="3"/>
        <v>815590</v>
      </c>
      <c r="AH17" s="7"/>
      <c r="AK17"/>
    </row>
    <row r="18" spans="1:37" ht="14.4" customHeight="1" x14ac:dyDescent="0.25">
      <c r="A18" s="22">
        <v>15</v>
      </c>
      <c r="B18" s="23" t="s">
        <v>52</v>
      </c>
      <c r="C18" s="24">
        <f>'[1]Table 2_State Distrib and Adjs'!AL21</f>
        <v>1778951</v>
      </c>
      <c r="D18" s="25">
        <f>-'[1]Table 5A3_OJJ'!W20</f>
        <v>0</v>
      </c>
      <c r="E18" s="25"/>
      <c r="F18" s="25"/>
      <c r="G18" s="25">
        <f>-'[1]Table 5C1A-Madison Prep'!AI21</f>
        <v>0</v>
      </c>
      <c r="H18" s="25">
        <f>-'[1]Table 5C1B-DArbonne'!AI21</f>
        <v>0</v>
      </c>
      <c r="I18" s="25">
        <f>-'[1]Table 5C1C-Intl_VIBE'!AI21</f>
        <v>0</v>
      </c>
      <c r="J18" s="25">
        <f>-'[1]Table 5C1D-NOMMA'!AI21</f>
        <v>0</v>
      </c>
      <c r="K18" s="25">
        <f>-'[1]Table 5C1E-LFNO'!AI21</f>
        <v>0</v>
      </c>
      <c r="L18" s="25">
        <f>-'[1]Table 5C1F-Lake Charles Charter'!AI21</f>
        <v>0</v>
      </c>
      <c r="M18" s="25">
        <f>-'[1]Table 5C1G-JS Clark Academy'!AI21</f>
        <v>0</v>
      </c>
      <c r="N18" s="25">
        <f>-'[1]Table 5C1H-Southwest LA Charter'!AI21</f>
        <v>0</v>
      </c>
      <c r="O18" s="25">
        <f>-'[1]Table 5C1I-LA Key Academy'!AI21</f>
        <v>0</v>
      </c>
      <c r="P18" s="25">
        <f>-'[1]Table 5C1J-Jefferson Chamber'!AI21</f>
        <v>0</v>
      </c>
      <c r="Q18" s="25">
        <f>-'[1]Table 5C1K-Tallulah Charter'!AI21</f>
        <v>0</v>
      </c>
      <c r="R18" s="25">
        <f>-'[1]Table 5C1L-Northshore Charter'!AI21</f>
        <v>0</v>
      </c>
      <c r="S18" s="25">
        <f>-'[1]Table 5C1M-B.R. Charter'!AI21</f>
        <v>0</v>
      </c>
      <c r="T18" s="25">
        <f>-'[1]Table 5C1N-Delta Charter'!AI21</f>
        <v>-56684</v>
      </c>
      <c r="U18" s="25">
        <f>-'[1]Table 5C1O-Impact'!AI21</f>
        <v>0</v>
      </c>
      <c r="V18" s="25">
        <f>-'[1]Table 5C1P-Vision'!AI21</f>
        <v>0</v>
      </c>
      <c r="W18" s="25">
        <f>-'[1]Table 5C1Q-Advantage'!AI21</f>
        <v>0</v>
      </c>
      <c r="X18" s="25">
        <f>-'[1]Table 5C1R-Iberville'!AI21</f>
        <v>0</v>
      </c>
      <c r="Y18" s="25">
        <f>-'[1]Table 5C1S-L.C. Coll Prep'!AI21</f>
        <v>0</v>
      </c>
      <c r="Z18" s="25">
        <f>-'[1]Table 5C1T-Northeast'!AI21</f>
        <v>0</v>
      </c>
      <c r="AA18" s="25">
        <f>-'[1]Table 5C1U-Acadiana Ren'!AI21</f>
        <v>0</v>
      </c>
      <c r="AB18" s="25">
        <f>-'[1]Table 5C1V-Laf Ren'!AI21</f>
        <v>0</v>
      </c>
      <c r="AC18" s="25">
        <f>-'[1]Table 5C1W-Willow'!AI21</f>
        <v>0</v>
      </c>
      <c r="AD18" s="25">
        <f>-'[1]Table 5C2 - LA Virtual Admy'!AJ20</f>
        <v>-4172</v>
      </c>
      <c r="AE18" s="25">
        <f>-'[1]Table 5C3 - LA Connections EBR'!AJ20</f>
        <v>-948</v>
      </c>
      <c r="AF18" s="25">
        <f t="shared" si="2"/>
        <v>-61804</v>
      </c>
      <c r="AG18" s="26">
        <f t="shared" si="3"/>
        <v>1717147</v>
      </c>
      <c r="AH18" s="7"/>
      <c r="AK18"/>
    </row>
    <row r="19" spans="1:37" ht="14.4" customHeight="1" x14ac:dyDescent="0.25">
      <c r="A19" s="17">
        <v>16</v>
      </c>
      <c r="B19" s="18" t="s">
        <v>53</v>
      </c>
      <c r="C19" s="19">
        <f>'[1]Table 2_State Distrib and Adjs'!AL22</f>
        <v>1083803</v>
      </c>
      <c r="D19" s="20">
        <f>-'[1]Table 5A3_OJJ'!W21</f>
        <v>-850</v>
      </c>
      <c r="E19" s="20"/>
      <c r="F19" s="20"/>
      <c r="G19" s="20">
        <f>-'[1]Table 5C1A-Madison Prep'!AI22</f>
        <v>0</v>
      </c>
      <c r="H19" s="20">
        <f>-'[1]Table 5C1B-DArbonne'!AI22</f>
        <v>0</v>
      </c>
      <c r="I19" s="20">
        <f>-'[1]Table 5C1C-Intl_VIBE'!AI22</f>
        <v>0</v>
      </c>
      <c r="J19" s="20">
        <f>-'[1]Table 5C1D-NOMMA'!AI22</f>
        <v>0</v>
      </c>
      <c r="K19" s="20">
        <f>-'[1]Table 5C1E-LFNO'!AI22</f>
        <v>0</v>
      </c>
      <c r="L19" s="20">
        <f>-'[1]Table 5C1F-Lake Charles Charter'!AI22</f>
        <v>0</v>
      </c>
      <c r="M19" s="20">
        <f>-'[1]Table 5C1G-JS Clark Academy'!AI22</f>
        <v>0</v>
      </c>
      <c r="N19" s="20">
        <f>-'[1]Table 5C1H-Southwest LA Charter'!AI22</f>
        <v>0</v>
      </c>
      <c r="O19" s="20">
        <f>-'[1]Table 5C1I-LA Key Academy'!AI22</f>
        <v>0</v>
      </c>
      <c r="P19" s="20">
        <f>-'[1]Table 5C1J-Jefferson Chamber'!AI22</f>
        <v>0</v>
      </c>
      <c r="Q19" s="20">
        <f>-'[1]Table 5C1K-Tallulah Charter'!AI22</f>
        <v>0</v>
      </c>
      <c r="R19" s="20">
        <f>-'[1]Table 5C1L-Northshore Charter'!AI22</f>
        <v>0</v>
      </c>
      <c r="S19" s="20">
        <f>-'[1]Table 5C1M-B.R. Charter'!AI22</f>
        <v>0</v>
      </c>
      <c r="T19" s="20">
        <f>-'[1]Table 5C1N-Delta Charter'!AI22</f>
        <v>0</v>
      </c>
      <c r="U19" s="20">
        <f>-'[1]Table 5C1O-Impact'!AI22</f>
        <v>0</v>
      </c>
      <c r="V19" s="20">
        <f>-'[1]Table 5C1P-Vision'!AI22</f>
        <v>0</v>
      </c>
      <c r="W19" s="20">
        <f>-'[1]Table 5C1Q-Advantage'!AI22</f>
        <v>0</v>
      </c>
      <c r="X19" s="20">
        <f>-'[1]Table 5C1R-Iberville'!AI22</f>
        <v>0</v>
      </c>
      <c r="Y19" s="20">
        <f>-'[1]Table 5C1S-L.C. Coll Prep'!AI22</f>
        <v>0</v>
      </c>
      <c r="Z19" s="20">
        <f>-'[1]Table 5C1T-Northeast'!AI22</f>
        <v>0</v>
      </c>
      <c r="AA19" s="20">
        <f>-'[1]Table 5C1U-Acadiana Ren'!AI22</f>
        <v>0</v>
      </c>
      <c r="AB19" s="20">
        <f>-'[1]Table 5C1V-Laf Ren'!AI22</f>
        <v>0</v>
      </c>
      <c r="AC19" s="20">
        <f>-'[1]Table 5C1W-Willow'!AI22</f>
        <v>0</v>
      </c>
      <c r="AD19" s="20">
        <f>-'[1]Table 5C2 - LA Virtual Admy'!AJ21</f>
        <v>-18149</v>
      </c>
      <c r="AE19" s="20">
        <f>-'[1]Table 5C3 - LA Connections EBR'!AJ21</f>
        <v>-7051</v>
      </c>
      <c r="AF19" s="20">
        <f t="shared" si="2"/>
        <v>-26050</v>
      </c>
      <c r="AG19" s="21">
        <f t="shared" si="3"/>
        <v>1057753</v>
      </c>
      <c r="AH19" s="7"/>
      <c r="AK19"/>
    </row>
    <row r="20" spans="1:37" ht="14.4" customHeight="1" x14ac:dyDescent="0.25">
      <c r="A20" s="17">
        <v>17</v>
      </c>
      <c r="B20" s="18" t="s">
        <v>54</v>
      </c>
      <c r="C20" s="19">
        <f>'[1]Table 2_State Distrib and Adjs'!AL23</f>
        <v>14025609</v>
      </c>
      <c r="D20" s="20">
        <f>-'[1]Table 5A3_OJJ'!W22</f>
        <v>-10237</v>
      </c>
      <c r="E20" s="20">
        <f>-'[1]Table 5B2_RSD_LA'!AS12</f>
        <v>-1066451</v>
      </c>
      <c r="F20" s="20"/>
      <c r="G20" s="20">
        <f>-'[1]Table 5C1A-Madison Prep'!AI23</f>
        <v>-194712</v>
      </c>
      <c r="H20" s="20">
        <f>-'[1]Table 5C1B-DArbonne'!AI23</f>
        <v>0</v>
      </c>
      <c r="I20" s="20">
        <f>-'[1]Table 5C1C-Intl_VIBE'!AI23</f>
        <v>0</v>
      </c>
      <c r="J20" s="20">
        <f>-'[1]Table 5C1D-NOMMA'!AI23</f>
        <v>0</v>
      </c>
      <c r="K20" s="20">
        <f>-'[1]Table 5C1E-LFNO'!AI23</f>
        <v>0</v>
      </c>
      <c r="L20" s="20">
        <f>-'[1]Table 5C1F-Lake Charles Charter'!AI23</f>
        <v>0</v>
      </c>
      <c r="M20" s="20">
        <f>-'[1]Table 5C1G-JS Clark Academy'!AI23</f>
        <v>0</v>
      </c>
      <c r="N20" s="20">
        <f>-'[1]Table 5C1H-Southwest LA Charter'!AI23</f>
        <v>0</v>
      </c>
      <c r="O20" s="20">
        <f>-'[1]Table 5C1I-LA Key Academy'!AI23</f>
        <v>-85795</v>
      </c>
      <c r="P20" s="20">
        <f>-'[1]Table 5C1J-Jefferson Chamber'!AI23</f>
        <v>0</v>
      </c>
      <c r="Q20" s="20">
        <f>-'[1]Table 5C1K-Tallulah Charter'!AI23</f>
        <v>0</v>
      </c>
      <c r="R20" s="20">
        <f>-'[1]Table 5C1L-Northshore Charter'!AI23</f>
        <v>0</v>
      </c>
      <c r="S20" s="20">
        <f>-'[1]Table 5C1M-B.R. Charter'!AI23</f>
        <v>-381922</v>
      </c>
      <c r="T20" s="20">
        <f>-'[1]Table 5C1N-Delta Charter'!AI23</f>
        <v>0</v>
      </c>
      <c r="U20" s="20">
        <f>-'[1]Table 5C1O-Impact'!AI23</f>
        <v>-21097</v>
      </c>
      <c r="V20" s="20">
        <f>-'[1]Table 5C1P-Vision'!AI23</f>
        <v>0</v>
      </c>
      <c r="W20" s="20">
        <f>-'[1]Table 5C1Q-Advantage'!AI23</f>
        <v>-77942</v>
      </c>
      <c r="X20" s="20">
        <f>-'[1]Table 5C1R-Iberville'!AI23</f>
        <v>-4688</v>
      </c>
      <c r="Y20" s="20">
        <f>-'[1]Table 5C1S-L.C. Coll Prep'!AI23</f>
        <v>0</v>
      </c>
      <c r="Z20" s="20">
        <f>-'[1]Table 5C1T-Northeast'!AI23</f>
        <v>0</v>
      </c>
      <c r="AA20" s="20">
        <f>-'[1]Table 5C1U-Acadiana Ren'!AI23</f>
        <v>0</v>
      </c>
      <c r="AB20" s="20">
        <f>-'[1]Table 5C1V-Laf Ren'!AI23</f>
        <v>0</v>
      </c>
      <c r="AC20" s="20">
        <f>-'[1]Table 5C1W-Willow'!AI23</f>
        <v>0</v>
      </c>
      <c r="AD20" s="20">
        <f>-'[1]Table 5C2 - LA Virtual Admy'!AJ22</f>
        <v>-54853</v>
      </c>
      <c r="AE20" s="20">
        <f>-'[1]Table 5C3 - LA Connections EBR'!AJ22</f>
        <v>-58715</v>
      </c>
      <c r="AF20" s="20">
        <f t="shared" si="2"/>
        <v>-1956412</v>
      </c>
      <c r="AG20" s="21">
        <f t="shared" si="3"/>
        <v>12069197</v>
      </c>
      <c r="AH20" s="7"/>
      <c r="AK20"/>
    </row>
    <row r="21" spans="1:37" ht="14.4" customHeight="1" x14ac:dyDescent="0.25">
      <c r="A21" s="17">
        <v>18</v>
      </c>
      <c r="B21" s="18" t="s">
        <v>55</v>
      </c>
      <c r="C21" s="19">
        <f>'[1]Table 2_State Distrib and Adjs'!AL24</f>
        <v>630509</v>
      </c>
      <c r="D21" s="20">
        <f>-'[1]Table 5A3_OJJ'!W23</f>
        <v>-177</v>
      </c>
      <c r="E21" s="20"/>
      <c r="F21" s="20"/>
      <c r="G21" s="20">
        <f>-'[1]Table 5C1A-Madison Prep'!AI24</f>
        <v>0</v>
      </c>
      <c r="H21" s="20">
        <f>-'[1]Table 5C1B-DArbonne'!AI24</f>
        <v>0</v>
      </c>
      <c r="I21" s="20">
        <f>-'[1]Table 5C1C-Intl_VIBE'!AI24</f>
        <v>0</v>
      </c>
      <c r="J21" s="20">
        <f>-'[1]Table 5C1D-NOMMA'!AI24</f>
        <v>0</v>
      </c>
      <c r="K21" s="20">
        <f>-'[1]Table 5C1E-LFNO'!AI24</f>
        <v>0</v>
      </c>
      <c r="L21" s="20">
        <f>-'[1]Table 5C1F-Lake Charles Charter'!AI24</f>
        <v>0</v>
      </c>
      <c r="M21" s="20">
        <f>-'[1]Table 5C1G-JS Clark Academy'!AI24</f>
        <v>0</v>
      </c>
      <c r="N21" s="20">
        <f>-'[1]Table 5C1H-Southwest LA Charter'!AI24</f>
        <v>0</v>
      </c>
      <c r="O21" s="20">
        <f>-'[1]Table 5C1I-LA Key Academy'!AI24</f>
        <v>0</v>
      </c>
      <c r="P21" s="20">
        <f>-'[1]Table 5C1J-Jefferson Chamber'!AI24</f>
        <v>0</v>
      </c>
      <c r="Q21" s="20">
        <f>-'[1]Table 5C1K-Tallulah Charter'!AI24</f>
        <v>0</v>
      </c>
      <c r="R21" s="20">
        <f>-'[1]Table 5C1L-Northshore Charter'!AI24</f>
        <v>0</v>
      </c>
      <c r="S21" s="20">
        <f>-'[1]Table 5C1M-B.R. Charter'!AI24</f>
        <v>0</v>
      </c>
      <c r="T21" s="20">
        <f>-'[1]Table 5C1N-Delta Charter'!AI24</f>
        <v>0</v>
      </c>
      <c r="U21" s="20">
        <f>-'[1]Table 5C1O-Impact'!AI24</f>
        <v>0</v>
      </c>
      <c r="V21" s="20">
        <f>-'[1]Table 5C1P-Vision'!AI24</f>
        <v>0</v>
      </c>
      <c r="W21" s="20">
        <f>-'[1]Table 5C1Q-Advantage'!AI24</f>
        <v>0</v>
      </c>
      <c r="X21" s="20">
        <f>-'[1]Table 5C1R-Iberville'!AI24</f>
        <v>0</v>
      </c>
      <c r="Y21" s="20">
        <f>-'[1]Table 5C1S-L.C. Coll Prep'!AI24</f>
        <v>0</v>
      </c>
      <c r="Z21" s="20">
        <f>-'[1]Table 5C1T-Northeast'!AI24</f>
        <v>0</v>
      </c>
      <c r="AA21" s="20">
        <f>-'[1]Table 5C1U-Acadiana Ren'!AI24</f>
        <v>0</v>
      </c>
      <c r="AB21" s="20">
        <f>-'[1]Table 5C1V-Laf Ren'!AI24</f>
        <v>0</v>
      </c>
      <c r="AC21" s="20">
        <f>-'[1]Table 5C1W-Willow'!AI24</f>
        <v>0</v>
      </c>
      <c r="AD21" s="20">
        <f>-'[1]Table 5C2 - LA Virtual Admy'!AJ23</f>
        <v>-567</v>
      </c>
      <c r="AE21" s="20">
        <f>-'[1]Table 5C3 - LA Connections EBR'!AJ23</f>
        <v>-680</v>
      </c>
      <c r="AF21" s="20">
        <f t="shared" si="2"/>
        <v>-1424</v>
      </c>
      <c r="AG21" s="21">
        <f t="shared" si="3"/>
        <v>629085</v>
      </c>
      <c r="AH21" s="7"/>
      <c r="AK21"/>
    </row>
    <row r="22" spans="1:37" ht="14.4" customHeight="1" x14ac:dyDescent="0.25">
      <c r="A22" s="17">
        <v>19</v>
      </c>
      <c r="B22" s="18" t="s">
        <v>56</v>
      </c>
      <c r="C22" s="19">
        <f>'[1]Table 2_State Distrib and Adjs'!AL25</f>
        <v>981480</v>
      </c>
      <c r="D22" s="20">
        <f>-'[1]Table 5A3_OJJ'!W24</f>
        <v>-217</v>
      </c>
      <c r="E22" s="20"/>
      <c r="F22" s="20"/>
      <c r="G22" s="20">
        <f>-'[1]Table 5C1A-Madison Prep'!AI25</f>
        <v>0</v>
      </c>
      <c r="H22" s="20">
        <f>-'[1]Table 5C1B-DArbonne'!AI25</f>
        <v>0</v>
      </c>
      <c r="I22" s="20">
        <f>-'[1]Table 5C1C-Intl_VIBE'!AI25</f>
        <v>0</v>
      </c>
      <c r="J22" s="20">
        <f>-'[1]Table 5C1D-NOMMA'!AI25</f>
        <v>0</v>
      </c>
      <c r="K22" s="20">
        <f>-'[1]Table 5C1E-LFNO'!AI25</f>
        <v>0</v>
      </c>
      <c r="L22" s="20">
        <f>-'[1]Table 5C1F-Lake Charles Charter'!AI25</f>
        <v>0</v>
      </c>
      <c r="M22" s="20">
        <f>-'[1]Table 5C1G-JS Clark Academy'!AI25</f>
        <v>0</v>
      </c>
      <c r="N22" s="20">
        <f>-'[1]Table 5C1H-Southwest LA Charter'!AI25</f>
        <v>0</v>
      </c>
      <c r="O22" s="20">
        <f>-'[1]Table 5C1I-LA Key Academy'!AI25</f>
        <v>-484</v>
      </c>
      <c r="P22" s="20">
        <f>-'[1]Table 5C1J-Jefferson Chamber'!AI25</f>
        <v>0</v>
      </c>
      <c r="Q22" s="20">
        <f>-'[1]Table 5C1K-Tallulah Charter'!AI25</f>
        <v>0</v>
      </c>
      <c r="R22" s="20">
        <f>-'[1]Table 5C1L-Northshore Charter'!AI25</f>
        <v>0</v>
      </c>
      <c r="S22" s="20">
        <f>-'[1]Table 5C1M-B.R. Charter'!AI25</f>
        <v>-1305</v>
      </c>
      <c r="T22" s="20">
        <f>-'[1]Table 5C1N-Delta Charter'!AI25</f>
        <v>0</v>
      </c>
      <c r="U22" s="20">
        <f>-'[1]Table 5C1O-Impact'!AI25</f>
        <v>-2901</v>
      </c>
      <c r="V22" s="20">
        <f>-'[1]Table 5C1P-Vision'!AI25</f>
        <v>0</v>
      </c>
      <c r="W22" s="20">
        <f>-'[1]Table 5C1Q-Advantage'!AI25</f>
        <v>0</v>
      </c>
      <c r="X22" s="20">
        <f>-'[1]Table 5C1R-Iberville'!AI25</f>
        <v>0</v>
      </c>
      <c r="Y22" s="20">
        <f>-'[1]Table 5C1S-L.C. Coll Prep'!AI25</f>
        <v>0</v>
      </c>
      <c r="Z22" s="20">
        <f>-'[1]Table 5C1T-Northeast'!AI25</f>
        <v>0</v>
      </c>
      <c r="AA22" s="20">
        <f>-'[1]Table 5C1U-Acadiana Ren'!AI25</f>
        <v>0</v>
      </c>
      <c r="AB22" s="20">
        <f>-'[1]Table 5C1V-Laf Ren'!AI25</f>
        <v>0</v>
      </c>
      <c r="AC22" s="20">
        <f>-'[1]Table 5C1W-Willow'!AI25</f>
        <v>0</v>
      </c>
      <c r="AD22" s="20">
        <f>-'[1]Table 5C2 - LA Virtual Admy'!AJ24</f>
        <v>-3046</v>
      </c>
      <c r="AE22" s="20">
        <f>-'[1]Table 5C3 - LA Connections EBR'!AJ24</f>
        <v>-2445</v>
      </c>
      <c r="AF22" s="20">
        <f t="shared" si="2"/>
        <v>-10398</v>
      </c>
      <c r="AG22" s="21">
        <f t="shared" si="3"/>
        <v>971082</v>
      </c>
      <c r="AH22" s="7"/>
      <c r="AK22"/>
    </row>
    <row r="23" spans="1:37" ht="14.4" customHeight="1" x14ac:dyDescent="0.25">
      <c r="A23" s="22">
        <v>20</v>
      </c>
      <c r="B23" s="23" t="s">
        <v>57</v>
      </c>
      <c r="C23" s="24">
        <f>'[1]Table 2_State Distrib and Adjs'!AL26</f>
        <v>2859388</v>
      </c>
      <c r="D23" s="25">
        <f>-'[1]Table 5A3_OJJ'!W25</f>
        <v>-857</v>
      </c>
      <c r="E23" s="25"/>
      <c r="F23" s="25"/>
      <c r="G23" s="25">
        <f>-'[1]Table 5C1A-Madison Prep'!AI26</f>
        <v>0</v>
      </c>
      <c r="H23" s="25">
        <f>-'[1]Table 5C1B-DArbonne'!AI26</f>
        <v>0</v>
      </c>
      <c r="I23" s="25">
        <f>-'[1]Table 5C1C-Intl_VIBE'!AI26</f>
        <v>0</v>
      </c>
      <c r="J23" s="25">
        <f>-'[1]Table 5C1D-NOMMA'!AI26</f>
        <v>0</v>
      </c>
      <c r="K23" s="25">
        <f>-'[1]Table 5C1E-LFNO'!AI26</f>
        <v>0</v>
      </c>
      <c r="L23" s="25">
        <f>-'[1]Table 5C1F-Lake Charles Charter'!AI26</f>
        <v>0</v>
      </c>
      <c r="M23" s="25">
        <f>-'[1]Table 5C1G-JS Clark Academy'!AI26</f>
        <v>0</v>
      </c>
      <c r="N23" s="25">
        <f>-'[1]Table 5C1H-Southwest LA Charter'!AI26</f>
        <v>0</v>
      </c>
      <c r="O23" s="25">
        <f>-'[1]Table 5C1I-LA Key Academy'!AI26</f>
        <v>0</v>
      </c>
      <c r="P23" s="25">
        <f>-'[1]Table 5C1J-Jefferson Chamber'!AI26</f>
        <v>0</v>
      </c>
      <c r="Q23" s="25">
        <f>-'[1]Table 5C1K-Tallulah Charter'!AI26</f>
        <v>0</v>
      </c>
      <c r="R23" s="25">
        <f>-'[1]Table 5C1L-Northshore Charter'!AI26</f>
        <v>0</v>
      </c>
      <c r="S23" s="25">
        <f>-'[1]Table 5C1M-B.R. Charter'!AI26</f>
        <v>0</v>
      </c>
      <c r="T23" s="25">
        <f>-'[1]Table 5C1N-Delta Charter'!AI26</f>
        <v>0</v>
      </c>
      <c r="U23" s="25">
        <f>-'[1]Table 5C1O-Impact'!AI26</f>
        <v>0</v>
      </c>
      <c r="V23" s="25">
        <f>-'[1]Table 5C1P-Vision'!AI26</f>
        <v>0</v>
      </c>
      <c r="W23" s="25">
        <f>-'[1]Table 5C1Q-Advantage'!AI26</f>
        <v>0</v>
      </c>
      <c r="X23" s="25">
        <f>-'[1]Table 5C1R-Iberville'!AI26</f>
        <v>0</v>
      </c>
      <c r="Y23" s="25">
        <f>-'[1]Table 5C1S-L.C. Coll Prep'!AI26</f>
        <v>0</v>
      </c>
      <c r="Z23" s="25">
        <f>-'[1]Table 5C1T-Northeast'!AI26</f>
        <v>0</v>
      </c>
      <c r="AA23" s="25">
        <f>-'[1]Table 5C1U-Acadiana Ren'!AI26</f>
        <v>0</v>
      </c>
      <c r="AB23" s="25">
        <f>-'[1]Table 5C1V-Laf Ren'!AI26</f>
        <v>0</v>
      </c>
      <c r="AC23" s="25">
        <f>-'[1]Table 5C1W-Willow'!AI26</f>
        <v>0</v>
      </c>
      <c r="AD23" s="25">
        <f>-'[1]Table 5C2 - LA Virtual Admy'!AJ25</f>
        <v>-1455</v>
      </c>
      <c r="AE23" s="25">
        <f>-'[1]Table 5C3 - LA Connections EBR'!AJ25</f>
        <v>-1032</v>
      </c>
      <c r="AF23" s="25">
        <f t="shared" si="2"/>
        <v>-3344</v>
      </c>
      <c r="AG23" s="26">
        <f t="shared" si="3"/>
        <v>2856044</v>
      </c>
      <c r="AH23" s="7"/>
      <c r="AK23"/>
    </row>
    <row r="24" spans="1:37" ht="14.4" customHeight="1" x14ac:dyDescent="0.25">
      <c r="A24" s="17">
        <v>21</v>
      </c>
      <c r="B24" s="18" t="s">
        <v>58</v>
      </c>
      <c r="C24" s="19">
        <f>'[1]Table 2_State Distrib and Adjs'!AL27</f>
        <v>1614266</v>
      </c>
      <c r="D24" s="20">
        <f>-'[1]Table 5A3_OJJ'!W26</f>
        <v>-422</v>
      </c>
      <c r="E24" s="20"/>
      <c r="F24" s="20"/>
      <c r="G24" s="20">
        <f>-'[1]Table 5C1A-Madison Prep'!AI27</f>
        <v>0</v>
      </c>
      <c r="H24" s="20">
        <f>-'[1]Table 5C1B-DArbonne'!AI27</f>
        <v>0</v>
      </c>
      <c r="I24" s="20">
        <f>-'[1]Table 5C1C-Intl_VIBE'!AI27</f>
        <v>0</v>
      </c>
      <c r="J24" s="20">
        <f>-'[1]Table 5C1D-NOMMA'!AI27</f>
        <v>0</v>
      </c>
      <c r="K24" s="20">
        <f>-'[1]Table 5C1E-LFNO'!AI27</f>
        <v>0</v>
      </c>
      <c r="L24" s="20">
        <f>-'[1]Table 5C1F-Lake Charles Charter'!AI27</f>
        <v>0</v>
      </c>
      <c r="M24" s="20">
        <f>-'[1]Table 5C1G-JS Clark Academy'!AI27</f>
        <v>0</v>
      </c>
      <c r="N24" s="20">
        <f>-'[1]Table 5C1H-Southwest LA Charter'!AI27</f>
        <v>0</v>
      </c>
      <c r="O24" s="20">
        <f>-'[1]Table 5C1I-LA Key Academy'!AI27</f>
        <v>0</v>
      </c>
      <c r="P24" s="20">
        <f>-'[1]Table 5C1J-Jefferson Chamber'!AI27</f>
        <v>0</v>
      </c>
      <c r="Q24" s="20">
        <f>-'[1]Table 5C1K-Tallulah Charter'!AI27</f>
        <v>0</v>
      </c>
      <c r="R24" s="20">
        <f>-'[1]Table 5C1L-Northshore Charter'!AI27</f>
        <v>0</v>
      </c>
      <c r="S24" s="20">
        <f>-'[1]Table 5C1M-B.R. Charter'!AI27</f>
        <v>0</v>
      </c>
      <c r="T24" s="20">
        <f>-'[1]Table 5C1N-Delta Charter'!AI27</f>
        <v>-409</v>
      </c>
      <c r="U24" s="20">
        <f>-'[1]Table 5C1O-Impact'!AI27</f>
        <v>0</v>
      </c>
      <c r="V24" s="20">
        <f>-'[1]Table 5C1P-Vision'!AI27</f>
        <v>0</v>
      </c>
      <c r="W24" s="20">
        <f>-'[1]Table 5C1Q-Advantage'!AI27</f>
        <v>0</v>
      </c>
      <c r="X24" s="20">
        <f>-'[1]Table 5C1R-Iberville'!AI27</f>
        <v>0</v>
      </c>
      <c r="Y24" s="20">
        <f>-'[1]Table 5C1S-L.C. Coll Prep'!AI27</f>
        <v>0</v>
      </c>
      <c r="Z24" s="20">
        <f>-'[1]Table 5C1T-Northeast'!AI27</f>
        <v>0</v>
      </c>
      <c r="AA24" s="20">
        <f>-'[1]Table 5C1U-Acadiana Ren'!AI27</f>
        <v>0</v>
      </c>
      <c r="AB24" s="20">
        <f>-'[1]Table 5C1V-Laf Ren'!AI27</f>
        <v>0</v>
      </c>
      <c r="AC24" s="20">
        <f>-'[1]Table 5C1W-Willow'!AI27</f>
        <v>0</v>
      </c>
      <c r="AD24" s="20">
        <f>-'[1]Table 5C2 - LA Virtual Admy'!AJ26</f>
        <v>-1104</v>
      </c>
      <c r="AE24" s="20">
        <f>-'[1]Table 5C3 - LA Connections EBR'!AJ26</f>
        <v>-1446</v>
      </c>
      <c r="AF24" s="20">
        <f t="shared" si="2"/>
        <v>-3381</v>
      </c>
      <c r="AG24" s="21">
        <f t="shared" si="3"/>
        <v>1610885</v>
      </c>
      <c r="AH24" s="7"/>
      <c r="AK24"/>
    </row>
    <row r="25" spans="1:37" ht="14.4" customHeight="1" x14ac:dyDescent="0.25">
      <c r="A25" s="17">
        <v>22</v>
      </c>
      <c r="B25" s="18" t="s">
        <v>59</v>
      </c>
      <c r="C25" s="19">
        <f>'[1]Table 2_State Distrib and Adjs'!AL28</f>
        <v>1803689</v>
      </c>
      <c r="D25" s="20">
        <f>-'[1]Table 5A3_OJJ'!W27</f>
        <v>-110</v>
      </c>
      <c r="E25" s="20"/>
      <c r="F25" s="20"/>
      <c r="G25" s="20">
        <f>-'[1]Table 5C1A-Madison Prep'!AI28</f>
        <v>0</v>
      </c>
      <c r="H25" s="20">
        <f>-'[1]Table 5C1B-DArbonne'!AI28</f>
        <v>0</v>
      </c>
      <c r="I25" s="20">
        <f>-'[1]Table 5C1C-Intl_VIBE'!AI28</f>
        <v>0</v>
      </c>
      <c r="J25" s="20">
        <f>-'[1]Table 5C1D-NOMMA'!AI28</f>
        <v>0</v>
      </c>
      <c r="K25" s="20">
        <f>-'[1]Table 5C1E-LFNO'!AI28</f>
        <v>0</v>
      </c>
      <c r="L25" s="20">
        <f>-'[1]Table 5C1F-Lake Charles Charter'!AI28</f>
        <v>0</v>
      </c>
      <c r="M25" s="20">
        <f>-'[1]Table 5C1G-JS Clark Academy'!AI28</f>
        <v>0</v>
      </c>
      <c r="N25" s="20">
        <f>-'[1]Table 5C1H-Southwest LA Charter'!AI28</f>
        <v>0</v>
      </c>
      <c r="O25" s="20">
        <f>-'[1]Table 5C1I-LA Key Academy'!AI28</f>
        <v>0</v>
      </c>
      <c r="P25" s="20">
        <f>-'[1]Table 5C1J-Jefferson Chamber'!AI28</f>
        <v>0</v>
      </c>
      <c r="Q25" s="20">
        <f>-'[1]Table 5C1K-Tallulah Charter'!AI28</f>
        <v>0</v>
      </c>
      <c r="R25" s="20">
        <f>-'[1]Table 5C1L-Northshore Charter'!AI28</f>
        <v>0</v>
      </c>
      <c r="S25" s="20">
        <f>-'[1]Table 5C1M-B.R. Charter'!AI28</f>
        <v>0</v>
      </c>
      <c r="T25" s="20">
        <f>-'[1]Table 5C1N-Delta Charter'!AI28</f>
        <v>0</v>
      </c>
      <c r="U25" s="20">
        <f>-'[1]Table 5C1O-Impact'!AI28</f>
        <v>0</v>
      </c>
      <c r="V25" s="20">
        <f>-'[1]Table 5C1P-Vision'!AI28</f>
        <v>0</v>
      </c>
      <c r="W25" s="20">
        <f>-'[1]Table 5C1Q-Advantage'!AI28</f>
        <v>0</v>
      </c>
      <c r="X25" s="20">
        <f>-'[1]Table 5C1R-Iberville'!AI28</f>
        <v>0</v>
      </c>
      <c r="Y25" s="20">
        <f>-'[1]Table 5C1S-L.C. Coll Prep'!AI28</f>
        <v>0</v>
      </c>
      <c r="Z25" s="20">
        <f>-'[1]Table 5C1T-Northeast'!AI28</f>
        <v>0</v>
      </c>
      <c r="AA25" s="20">
        <f>-'[1]Table 5C1U-Acadiana Ren'!AI28</f>
        <v>0</v>
      </c>
      <c r="AB25" s="20">
        <f>-'[1]Table 5C1V-Laf Ren'!AI28</f>
        <v>0</v>
      </c>
      <c r="AC25" s="20">
        <f>-'[1]Table 5C1W-Willow'!AI28</f>
        <v>0</v>
      </c>
      <c r="AD25" s="20">
        <f>-'[1]Table 5C2 - LA Virtual Admy'!AJ27</f>
        <v>-965</v>
      </c>
      <c r="AE25" s="20">
        <f>-'[1]Table 5C3 - LA Connections EBR'!AJ27</f>
        <v>-1705</v>
      </c>
      <c r="AF25" s="20">
        <f t="shared" si="2"/>
        <v>-2780</v>
      </c>
      <c r="AG25" s="21">
        <f t="shared" si="3"/>
        <v>1800909</v>
      </c>
      <c r="AH25" s="7"/>
      <c r="AK25"/>
    </row>
    <row r="26" spans="1:37" ht="14.4" customHeight="1" x14ac:dyDescent="0.25">
      <c r="A26" s="17">
        <v>23</v>
      </c>
      <c r="B26" s="18" t="s">
        <v>60</v>
      </c>
      <c r="C26" s="19">
        <f>'[1]Table 2_State Distrib and Adjs'!AL29</f>
        <v>6437512</v>
      </c>
      <c r="D26" s="20">
        <f>-'[1]Table 5A3_OJJ'!W28</f>
        <v>-1805</v>
      </c>
      <c r="E26" s="20"/>
      <c r="F26" s="20"/>
      <c r="G26" s="20">
        <f>-'[1]Table 5C1A-Madison Prep'!AI29</f>
        <v>0</v>
      </c>
      <c r="H26" s="20">
        <f>-'[1]Table 5C1B-DArbonne'!AI29</f>
        <v>0</v>
      </c>
      <c r="I26" s="20">
        <f>-'[1]Table 5C1C-Intl_VIBE'!AI29</f>
        <v>0</v>
      </c>
      <c r="J26" s="20">
        <f>-'[1]Table 5C1D-NOMMA'!AI29</f>
        <v>0</v>
      </c>
      <c r="K26" s="20">
        <f>-'[1]Table 5C1E-LFNO'!AI29</f>
        <v>0</v>
      </c>
      <c r="L26" s="20">
        <f>-'[1]Table 5C1F-Lake Charles Charter'!AI29</f>
        <v>0</v>
      </c>
      <c r="M26" s="20">
        <f>-'[1]Table 5C1G-JS Clark Academy'!AI29</f>
        <v>0</v>
      </c>
      <c r="N26" s="20">
        <f>-'[1]Table 5C1H-Southwest LA Charter'!AI29</f>
        <v>0</v>
      </c>
      <c r="O26" s="20">
        <f>-'[1]Table 5C1I-LA Key Academy'!AI29</f>
        <v>0</v>
      </c>
      <c r="P26" s="20">
        <f>-'[1]Table 5C1J-Jefferson Chamber'!AI29</f>
        <v>0</v>
      </c>
      <c r="Q26" s="20">
        <f>-'[1]Table 5C1K-Tallulah Charter'!AI29</f>
        <v>0</v>
      </c>
      <c r="R26" s="20">
        <f>-'[1]Table 5C1L-Northshore Charter'!AI29</f>
        <v>0</v>
      </c>
      <c r="S26" s="20">
        <f>-'[1]Table 5C1M-B.R. Charter'!AI29</f>
        <v>0</v>
      </c>
      <c r="T26" s="20">
        <f>-'[1]Table 5C1N-Delta Charter'!AI29</f>
        <v>0</v>
      </c>
      <c r="U26" s="20">
        <f>-'[1]Table 5C1O-Impact'!AI29</f>
        <v>0</v>
      </c>
      <c r="V26" s="20">
        <f>-'[1]Table 5C1P-Vision'!AI29</f>
        <v>0</v>
      </c>
      <c r="W26" s="20">
        <f>-'[1]Table 5C1Q-Advantage'!AI29</f>
        <v>0</v>
      </c>
      <c r="X26" s="20">
        <f>-'[1]Table 5C1R-Iberville'!AI29</f>
        <v>0</v>
      </c>
      <c r="Y26" s="20">
        <f>-'[1]Table 5C1S-L.C. Coll Prep'!AI29</f>
        <v>0</v>
      </c>
      <c r="Z26" s="20">
        <f>-'[1]Table 5C1T-Northeast'!AI29</f>
        <v>0</v>
      </c>
      <c r="AA26" s="20">
        <f>-'[1]Table 5C1U-Acadiana Ren'!AI29</f>
        <v>-3968</v>
      </c>
      <c r="AB26" s="20">
        <f>-'[1]Table 5C1V-Laf Ren'!AI29</f>
        <v>-4908</v>
      </c>
      <c r="AC26" s="20">
        <f>-'[1]Table 5C1W-Willow'!AI29</f>
        <v>0</v>
      </c>
      <c r="AD26" s="20">
        <f>-'[1]Table 5C2 - LA Virtual Admy'!AJ28</f>
        <v>-4937</v>
      </c>
      <c r="AE26" s="20">
        <f>-'[1]Table 5C3 - LA Connections EBR'!AJ28</f>
        <v>-6037</v>
      </c>
      <c r="AF26" s="20">
        <f t="shared" si="2"/>
        <v>-21655</v>
      </c>
      <c r="AG26" s="21">
        <f t="shared" si="3"/>
        <v>6415857</v>
      </c>
      <c r="AH26" s="7"/>
      <c r="AK26"/>
    </row>
    <row r="27" spans="1:37" ht="14.4" customHeight="1" x14ac:dyDescent="0.25">
      <c r="A27" s="17">
        <v>24</v>
      </c>
      <c r="B27" s="18" t="s">
        <v>61</v>
      </c>
      <c r="C27" s="19">
        <f>'[1]Table 2_State Distrib and Adjs'!AL30</f>
        <v>1322849</v>
      </c>
      <c r="D27" s="20">
        <f>-'[1]Table 5A3_OJJ'!W29</f>
        <v>-762</v>
      </c>
      <c r="E27" s="20"/>
      <c r="F27" s="20"/>
      <c r="G27" s="20">
        <f>-'[1]Table 5C1A-Madison Prep'!AI30</f>
        <v>167</v>
      </c>
      <c r="H27" s="20">
        <f>-'[1]Table 5C1B-DArbonne'!AI30</f>
        <v>0</v>
      </c>
      <c r="I27" s="20">
        <f>-'[1]Table 5C1C-Intl_VIBE'!AI30</f>
        <v>0</v>
      </c>
      <c r="J27" s="20">
        <f>-'[1]Table 5C1D-NOMMA'!AI30</f>
        <v>0</v>
      </c>
      <c r="K27" s="20">
        <f>-'[1]Table 5C1E-LFNO'!AI30</f>
        <v>0</v>
      </c>
      <c r="L27" s="20">
        <f>-'[1]Table 5C1F-Lake Charles Charter'!AI30</f>
        <v>0</v>
      </c>
      <c r="M27" s="20">
        <f>-'[1]Table 5C1G-JS Clark Academy'!AI30</f>
        <v>0</v>
      </c>
      <c r="N27" s="20">
        <f>-'[1]Table 5C1H-Southwest LA Charter'!AI30</f>
        <v>0</v>
      </c>
      <c r="O27" s="20">
        <f>-'[1]Table 5C1I-LA Key Academy'!AI30</f>
        <v>-5348</v>
      </c>
      <c r="P27" s="20">
        <f>-'[1]Table 5C1J-Jefferson Chamber'!AI30</f>
        <v>0</v>
      </c>
      <c r="Q27" s="20">
        <f>-'[1]Table 5C1K-Tallulah Charter'!AI30</f>
        <v>0</v>
      </c>
      <c r="R27" s="20">
        <f>-'[1]Table 5C1L-Northshore Charter'!AI30</f>
        <v>0</v>
      </c>
      <c r="S27" s="20">
        <f>-'[1]Table 5C1M-B.R. Charter'!AI30</f>
        <v>-2522</v>
      </c>
      <c r="T27" s="20">
        <f>-'[1]Table 5C1N-Delta Charter'!AI30</f>
        <v>0</v>
      </c>
      <c r="U27" s="20">
        <f>-'[1]Table 5C1O-Impact'!AI30</f>
        <v>0</v>
      </c>
      <c r="V27" s="20">
        <f>-'[1]Table 5C1P-Vision'!AI30</f>
        <v>0</v>
      </c>
      <c r="W27" s="20">
        <f>-'[1]Table 5C1Q-Advantage'!AI30</f>
        <v>0</v>
      </c>
      <c r="X27" s="20">
        <f>-'[1]Table 5C1R-Iberville'!AI30</f>
        <v>-314207</v>
      </c>
      <c r="Y27" s="20">
        <f>-'[1]Table 5C1S-L.C. Coll Prep'!AI30</f>
        <v>0</v>
      </c>
      <c r="Z27" s="20">
        <f>-'[1]Table 5C1T-Northeast'!AI30</f>
        <v>0</v>
      </c>
      <c r="AA27" s="20">
        <f>-'[1]Table 5C1U-Acadiana Ren'!AI30</f>
        <v>0</v>
      </c>
      <c r="AB27" s="20">
        <f>-'[1]Table 5C1V-Laf Ren'!AI30</f>
        <v>0</v>
      </c>
      <c r="AC27" s="20">
        <f>-'[1]Table 5C1W-Willow'!AI30</f>
        <v>0</v>
      </c>
      <c r="AD27" s="20">
        <f>-'[1]Table 5C2 - LA Virtual Admy'!AJ29</f>
        <v>-10529</v>
      </c>
      <c r="AE27" s="20">
        <f>-'[1]Table 5C3 - LA Connections EBR'!AJ29</f>
        <v>-3063</v>
      </c>
      <c r="AF27" s="20">
        <f t="shared" si="2"/>
        <v>-336264</v>
      </c>
      <c r="AG27" s="21">
        <f t="shared" si="3"/>
        <v>986585</v>
      </c>
      <c r="AH27" s="7"/>
      <c r="AK27"/>
    </row>
    <row r="28" spans="1:37" ht="14.4" customHeight="1" x14ac:dyDescent="0.25">
      <c r="A28" s="22">
        <v>25</v>
      </c>
      <c r="B28" s="23" t="s">
        <v>62</v>
      </c>
      <c r="C28" s="24">
        <f>'[1]Table 2_State Distrib and Adjs'!AL31</f>
        <v>921073</v>
      </c>
      <c r="D28" s="25">
        <f>-'[1]Table 5A3_OJJ'!W30</f>
        <v>-25</v>
      </c>
      <c r="E28" s="25"/>
      <c r="F28" s="25"/>
      <c r="G28" s="25">
        <f>-'[1]Table 5C1A-Madison Prep'!AI31</f>
        <v>0</v>
      </c>
      <c r="H28" s="25">
        <f>-'[1]Table 5C1B-DArbonne'!AI31</f>
        <v>0</v>
      </c>
      <c r="I28" s="25">
        <f>-'[1]Table 5C1C-Intl_VIBE'!AI31</f>
        <v>0</v>
      </c>
      <c r="J28" s="25">
        <f>-'[1]Table 5C1D-NOMMA'!AI31</f>
        <v>0</v>
      </c>
      <c r="K28" s="25">
        <f>-'[1]Table 5C1E-LFNO'!AI31</f>
        <v>0</v>
      </c>
      <c r="L28" s="25">
        <f>-'[1]Table 5C1F-Lake Charles Charter'!AI31</f>
        <v>0</v>
      </c>
      <c r="M28" s="25">
        <f>-'[1]Table 5C1G-JS Clark Academy'!AI31</f>
        <v>0</v>
      </c>
      <c r="N28" s="25">
        <f>-'[1]Table 5C1H-Southwest LA Charter'!AI31</f>
        <v>0</v>
      </c>
      <c r="O28" s="25">
        <f>-'[1]Table 5C1I-LA Key Academy'!AI31</f>
        <v>0</v>
      </c>
      <c r="P28" s="25">
        <f>-'[1]Table 5C1J-Jefferson Chamber'!AI31</f>
        <v>0</v>
      </c>
      <c r="Q28" s="25">
        <f>-'[1]Table 5C1K-Tallulah Charter'!AI31</f>
        <v>0</v>
      </c>
      <c r="R28" s="25">
        <f>-'[1]Table 5C1L-Northshore Charter'!AI31</f>
        <v>0</v>
      </c>
      <c r="S28" s="25">
        <f>-'[1]Table 5C1M-B.R. Charter'!AI31</f>
        <v>0</v>
      </c>
      <c r="T28" s="25">
        <f>-'[1]Table 5C1N-Delta Charter'!AI31</f>
        <v>0</v>
      </c>
      <c r="U28" s="25">
        <f>-'[1]Table 5C1O-Impact'!AI31</f>
        <v>0</v>
      </c>
      <c r="V28" s="25">
        <f>-'[1]Table 5C1P-Vision'!AI31</f>
        <v>0</v>
      </c>
      <c r="W28" s="25">
        <f>-'[1]Table 5C1Q-Advantage'!AI31</f>
        <v>0</v>
      </c>
      <c r="X28" s="25">
        <f>-'[1]Table 5C1R-Iberville'!AI31</f>
        <v>0</v>
      </c>
      <c r="Y28" s="25">
        <f>-'[1]Table 5C1S-L.C. Coll Prep'!AI31</f>
        <v>0</v>
      </c>
      <c r="Z28" s="25">
        <f>-'[1]Table 5C1T-Northeast'!AI31</f>
        <v>0</v>
      </c>
      <c r="AA28" s="25">
        <f>-'[1]Table 5C1U-Acadiana Ren'!AI31</f>
        <v>0</v>
      </c>
      <c r="AB28" s="25">
        <f>-'[1]Table 5C1V-Laf Ren'!AI31</f>
        <v>0</v>
      </c>
      <c r="AC28" s="25">
        <f>-'[1]Table 5C1W-Willow'!AI31</f>
        <v>0</v>
      </c>
      <c r="AD28" s="25">
        <f>-'[1]Table 5C2 - LA Virtual Admy'!AJ30</f>
        <v>-380</v>
      </c>
      <c r="AE28" s="25">
        <f>-'[1]Table 5C3 - LA Connections EBR'!AJ30</f>
        <v>-4892</v>
      </c>
      <c r="AF28" s="25">
        <f t="shared" si="2"/>
        <v>-5297</v>
      </c>
      <c r="AG28" s="26">
        <f t="shared" si="3"/>
        <v>915776</v>
      </c>
      <c r="AH28" s="7"/>
      <c r="AK28"/>
    </row>
    <row r="29" spans="1:37" ht="14.4" customHeight="1" x14ac:dyDescent="0.25">
      <c r="A29" s="17">
        <v>26</v>
      </c>
      <c r="B29" s="18" t="s">
        <v>63</v>
      </c>
      <c r="C29" s="19">
        <f>'[1]Table 2_State Distrib and Adjs'!AL32</f>
        <v>15922141</v>
      </c>
      <c r="D29" s="20">
        <f>-'[1]Table 5A3_OJJ'!W31</f>
        <v>-6546</v>
      </c>
      <c r="E29" s="20"/>
      <c r="F29" s="20"/>
      <c r="G29" s="20">
        <f>-'[1]Table 5C1A-Madison Prep'!AI32</f>
        <v>0</v>
      </c>
      <c r="H29" s="20">
        <f>-'[1]Table 5C1B-DArbonne'!AI32</f>
        <v>0</v>
      </c>
      <c r="I29" s="20">
        <f>-'[1]Table 5C1C-Intl_VIBE'!AI32</f>
        <v>-25360</v>
      </c>
      <c r="J29" s="20">
        <f>-'[1]Table 5C1D-NOMMA'!AI32</f>
        <v>-129971</v>
      </c>
      <c r="K29" s="20">
        <f>-'[1]Table 5C1E-LFNO'!AI32</f>
        <v>-40297</v>
      </c>
      <c r="L29" s="20">
        <f>-'[1]Table 5C1F-Lake Charles Charter'!AI32</f>
        <v>0</v>
      </c>
      <c r="M29" s="20">
        <f>-'[1]Table 5C1G-JS Clark Academy'!AI32</f>
        <v>0</v>
      </c>
      <c r="N29" s="20">
        <f>-'[1]Table 5C1H-Southwest LA Charter'!AI32</f>
        <v>0</v>
      </c>
      <c r="O29" s="20">
        <f>-'[1]Table 5C1I-LA Key Academy'!AI32</f>
        <v>0</v>
      </c>
      <c r="P29" s="20">
        <f>-'[1]Table 5C1J-Jefferson Chamber'!AI32</f>
        <v>-39789</v>
      </c>
      <c r="Q29" s="20">
        <f>-'[1]Table 5C1K-Tallulah Charter'!AI32</f>
        <v>0</v>
      </c>
      <c r="R29" s="20">
        <f>-'[1]Table 5C1L-Northshore Charter'!AI32</f>
        <v>0</v>
      </c>
      <c r="S29" s="20">
        <f>-'[1]Table 5C1M-B.R. Charter'!AI32</f>
        <v>0</v>
      </c>
      <c r="T29" s="20">
        <f>-'[1]Table 5C1N-Delta Charter'!AI32</f>
        <v>0</v>
      </c>
      <c r="U29" s="20">
        <f>-'[1]Table 5C1O-Impact'!AI32</f>
        <v>0</v>
      </c>
      <c r="V29" s="20">
        <f>-'[1]Table 5C1P-Vision'!AI32</f>
        <v>0</v>
      </c>
      <c r="W29" s="20">
        <f>-'[1]Table 5C1Q-Advantage'!AI32</f>
        <v>0</v>
      </c>
      <c r="X29" s="20">
        <f>-'[1]Table 5C1R-Iberville'!AI32</f>
        <v>0</v>
      </c>
      <c r="Y29" s="20">
        <f>-'[1]Table 5C1S-L.C. Coll Prep'!AI32</f>
        <v>0</v>
      </c>
      <c r="Z29" s="20">
        <f>-'[1]Table 5C1T-Northeast'!AI32</f>
        <v>0</v>
      </c>
      <c r="AA29" s="20">
        <f>-'[1]Table 5C1U-Acadiana Ren'!AI32</f>
        <v>0</v>
      </c>
      <c r="AB29" s="20">
        <f>-'[1]Table 5C1V-Laf Ren'!AI32</f>
        <v>0</v>
      </c>
      <c r="AC29" s="20">
        <f>-'[1]Table 5C1W-Willow'!AI32</f>
        <v>0</v>
      </c>
      <c r="AD29" s="20">
        <f>-'[1]Table 5C2 - LA Virtual Admy'!AJ31</f>
        <v>-65717</v>
      </c>
      <c r="AE29" s="20">
        <f>-'[1]Table 5C3 - LA Connections EBR'!AJ31</f>
        <v>-45032</v>
      </c>
      <c r="AF29" s="20">
        <f t="shared" si="2"/>
        <v>-352712</v>
      </c>
      <c r="AG29" s="21">
        <f t="shared" si="3"/>
        <v>15569429</v>
      </c>
      <c r="AH29" s="7"/>
      <c r="AK29"/>
    </row>
    <row r="30" spans="1:37" ht="14.4" customHeight="1" x14ac:dyDescent="0.25">
      <c r="A30" s="17">
        <v>27</v>
      </c>
      <c r="B30" s="18" t="s">
        <v>64</v>
      </c>
      <c r="C30" s="19">
        <f>'[1]Table 2_State Distrib and Adjs'!AL33</f>
        <v>3048644</v>
      </c>
      <c r="D30" s="20">
        <f>-'[1]Table 5A3_OJJ'!W32</f>
        <v>-675</v>
      </c>
      <c r="E30" s="20"/>
      <c r="F30" s="20"/>
      <c r="G30" s="20">
        <f>-'[1]Table 5C1A-Madison Prep'!AI33</f>
        <v>0</v>
      </c>
      <c r="H30" s="20">
        <f>-'[1]Table 5C1B-DArbonne'!AI33</f>
        <v>0</v>
      </c>
      <c r="I30" s="20">
        <f>-'[1]Table 5C1C-Intl_VIBE'!AI33</f>
        <v>0</v>
      </c>
      <c r="J30" s="20">
        <f>-'[1]Table 5C1D-NOMMA'!AI33</f>
        <v>0</v>
      </c>
      <c r="K30" s="20">
        <f>-'[1]Table 5C1E-LFNO'!AI33</f>
        <v>0</v>
      </c>
      <c r="L30" s="20">
        <f>-'[1]Table 5C1F-Lake Charles Charter'!AI33</f>
        <v>0</v>
      </c>
      <c r="M30" s="20">
        <f>-'[1]Table 5C1G-JS Clark Academy'!AI33</f>
        <v>0</v>
      </c>
      <c r="N30" s="20">
        <f>-'[1]Table 5C1H-Southwest LA Charter'!AI33</f>
        <v>-862</v>
      </c>
      <c r="O30" s="20">
        <f>-'[1]Table 5C1I-LA Key Academy'!AI33</f>
        <v>0</v>
      </c>
      <c r="P30" s="20">
        <f>-'[1]Table 5C1J-Jefferson Chamber'!AI33</f>
        <v>0</v>
      </c>
      <c r="Q30" s="20">
        <f>-'[1]Table 5C1K-Tallulah Charter'!AI33</f>
        <v>0</v>
      </c>
      <c r="R30" s="20">
        <f>-'[1]Table 5C1L-Northshore Charter'!AI33</f>
        <v>0</v>
      </c>
      <c r="S30" s="20">
        <f>-'[1]Table 5C1M-B.R. Charter'!AI33</f>
        <v>0</v>
      </c>
      <c r="T30" s="20">
        <f>-'[1]Table 5C1N-Delta Charter'!AI33</f>
        <v>0</v>
      </c>
      <c r="U30" s="20">
        <f>-'[1]Table 5C1O-Impact'!AI33</f>
        <v>0</v>
      </c>
      <c r="V30" s="20">
        <f>-'[1]Table 5C1P-Vision'!AI33</f>
        <v>0</v>
      </c>
      <c r="W30" s="20">
        <f>-'[1]Table 5C1Q-Advantage'!AI33</f>
        <v>0</v>
      </c>
      <c r="X30" s="20">
        <f>-'[1]Table 5C1R-Iberville'!AI33</f>
        <v>0</v>
      </c>
      <c r="Y30" s="20">
        <f>-'[1]Table 5C1S-L.C. Coll Prep'!AI33</f>
        <v>0</v>
      </c>
      <c r="Z30" s="20">
        <f>-'[1]Table 5C1T-Northeast'!AI33</f>
        <v>0</v>
      </c>
      <c r="AA30" s="20">
        <f>-'[1]Table 5C1U-Acadiana Ren'!AI33</f>
        <v>0</v>
      </c>
      <c r="AB30" s="20">
        <f>-'[1]Table 5C1V-Laf Ren'!AI33</f>
        <v>0</v>
      </c>
      <c r="AC30" s="20">
        <f>-'[1]Table 5C1W-Willow'!AI33</f>
        <v>0</v>
      </c>
      <c r="AD30" s="20">
        <f>-'[1]Table 5C2 - LA Virtual Admy'!AJ32</f>
        <v>-2845</v>
      </c>
      <c r="AE30" s="20">
        <f>-'[1]Table 5C3 - LA Connections EBR'!AJ32</f>
        <v>-875</v>
      </c>
      <c r="AF30" s="20">
        <f t="shared" si="2"/>
        <v>-5257</v>
      </c>
      <c r="AG30" s="21">
        <f t="shared" si="3"/>
        <v>3043387</v>
      </c>
      <c r="AH30" s="7"/>
      <c r="AK30"/>
    </row>
    <row r="31" spans="1:37" ht="14.4" customHeight="1" x14ac:dyDescent="0.25">
      <c r="A31" s="17">
        <v>28</v>
      </c>
      <c r="B31" s="18" t="s">
        <v>65</v>
      </c>
      <c r="C31" s="19">
        <f>'[1]Table 2_State Distrib and Adjs'!AL34</f>
        <v>9692321</v>
      </c>
      <c r="D31" s="20">
        <f>-'[1]Table 5A3_OJJ'!W33</f>
        <v>-1776</v>
      </c>
      <c r="E31" s="20"/>
      <c r="F31" s="20"/>
      <c r="G31" s="20">
        <f>-'[1]Table 5C1A-Madison Prep'!AI34</f>
        <v>0</v>
      </c>
      <c r="H31" s="20">
        <f>-'[1]Table 5C1B-DArbonne'!AI34</f>
        <v>0</v>
      </c>
      <c r="I31" s="20">
        <f>-'[1]Table 5C1C-Intl_VIBE'!AI34</f>
        <v>0</v>
      </c>
      <c r="J31" s="20">
        <f>-'[1]Table 5C1D-NOMMA'!AI34</f>
        <v>0</v>
      </c>
      <c r="K31" s="20">
        <f>-'[1]Table 5C1E-LFNO'!AI34</f>
        <v>0</v>
      </c>
      <c r="L31" s="20">
        <f>-'[1]Table 5C1F-Lake Charles Charter'!AI34</f>
        <v>0</v>
      </c>
      <c r="M31" s="20">
        <f>-'[1]Table 5C1G-JS Clark Academy'!AI34</f>
        <v>44</v>
      </c>
      <c r="N31" s="20">
        <f>-'[1]Table 5C1H-Southwest LA Charter'!AI34</f>
        <v>0</v>
      </c>
      <c r="O31" s="20">
        <f>-'[1]Table 5C1I-LA Key Academy'!AI34</f>
        <v>0</v>
      </c>
      <c r="P31" s="20">
        <f>-'[1]Table 5C1J-Jefferson Chamber'!AI34</f>
        <v>0</v>
      </c>
      <c r="Q31" s="20">
        <f>-'[1]Table 5C1K-Tallulah Charter'!AI34</f>
        <v>0</v>
      </c>
      <c r="R31" s="20">
        <f>-'[1]Table 5C1L-Northshore Charter'!AI34</f>
        <v>0</v>
      </c>
      <c r="S31" s="20">
        <f>-'[1]Table 5C1M-B.R. Charter'!AI34</f>
        <v>0</v>
      </c>
      <c r="T31" s="20">
        <f>-'[1]Table 5C1N-Delta Charter'!AI34</f>
        <v>0</v>
      </c>
      <c r="U31" s="20">
        <f>-'[1]Table 5C1O-Impact'!AI34</f>
        <v>0</v>
      </c>
      <c r="V31" s="20">
        <f>-'[1]Table 5C1P-Vision'!AI34</f>
        <v>0</v>
      </c>
      <c r="W31" s="20">
        <f>-'[1]Table 5C1Q-Advantage'!AI34</f>
        <v>0</v>
      </c>
      <c r="X31" s="20">
        <f>-'[1]Table 5C1R-Iberville'!AI34</f>
        <v>0</v>
      </c>
      <c r="Y31" s="20">
        <f>-'[1]Table 5C1S-L.C. Coll Prep'!AI34</f>
        <v>0</v>
      </c>
      <c r="Z31" s="20">
        <f>-'[1]Table 5C1T-Northeast'!AI34</f>
        <v>0</v>
      </c>
      <c r="AA31" s="20">
        <f>-'[1]Table 5C1U-Acadiana Ren'!AI34</f>
        <v>-230312</v>
      </c>
      <c r="AB31" s="20">
        <f>-'[1]Table 5C1V-Laf Ren'!AI34</f>
        <v>-254604</v>
      </c>
      <c r="AC31" s="20">
        <f>-'[1]Table 5C1W-Willow'!AI34</f>
        <v>-231021</v>
      </c>
      <c r="AD31" s="20">
        <f>-'[1]Table 5C2 - LA Virtual Admy'!AJ33</f>
        <v>-37685</v>
      </c>
      <c r="AE31" s="20">
        <f>-'[1]Table 5C3 - LA Connections EBR'!AJ33</f>
        <v>-26833</v>
      </c>
      <c r="AF31" s="20">
        <f t="shared" si="2"/>
        <v>-782187</v>
      </c>
      <c r="AG31" s="21">
        <f t="shared" si="3"/>
        <v>8910134</v>
      </c>
      <c r="AH31" s="7"/>
      <c r="AK31"/>
    </row>
    <row r="32" spans="1:37" ht="14.4" customHeight="1" x14ac:dyDescent="0.25">
      <c r="A32" s="17">
        <v>29</v>
      </c>
      <c r="B32" s="18" t="s">
        <v>66</v>
      </c>
      <c r="C32" s="19">
        <f>'[1]Table 2_State Distrib and Adjs'!AL35</f>
        <v>5349744</v>
      </c>
      <c r="D32" s="20">
        <f>-'[1]Table 5A3_OJJ'!W34</f>
        <v>-2433</v>
      </c>
      <c r="E32" s="20"/>
      <c r="F32" s="20"/>
      <c r="G32" s="20">
        <f>-'[1]Table 5C1A-Madison Prep'!AI35</f>
        <v>0</v>
      </c>
      <c r="H32" s="20">
        <f>-'[1]Table 5C1B-DArbonne'!AI35</f>
        <v>0</v>
      </c>
      <c r="I32" s="20">
        <f>-'[1]Table 5C1C-Intl_VIBE'!AI35</f>
        <v>0</v>
      </c>
      <c r="J32" s="20">
        <f>-'[1]Table 5C1D-NOMMA'!AI35</f>
        <v>0</v>
      </c>
      <c r="K32" s="20">
        <f>-'[1]Table 5C1E-LFNO'!AI35</f>
        <v>-421</v>
      </c>
      <c r="L32" s="20">
        <f>-'[1]Table 5C1F-Lake Charles Charter'!AI35</f>
        <v>0</v>
      </c>
      <c r="M32" s="20">
        <f>-'[1]Table 5C1G-JS Clark Academy'!AI35</f>
        <v>0</v>
      </c>
      <c r="N32" s="20">
        <f>-'[1]Table 5C1H-Southwest LA Charter'!AI35</f>
        <v>0</v>
      </c>
      <c r="O32" s="20">
        <f>-'[1]Table 5C1I-LA Key Academy'!AI35</f>
        <v>0</v>
      </c>
      <c r="P32" s="20">
        <f>-'[1]Table 5C1J-Jefferson Chamber'!AI35</f>
        <v>0</v>
      </c>
      <c r="Q32" s="20">
        <f>-'[1]Table 5C1K-Tallulah Charter'!AI35</f>
        <v>0</v>
      </c>
      <c r="R32" s="20">
        <f>-'[1]Table 5C1L-Northshore Charter'!AI35</f>
        <v>0</v>
      </c>
      <c r="S32" s="20">
        <f>-'[1]Table 5C1M-B.R. Charter'!AI35</f>
        <v>0</v>
      </c>
      <c r="T32" s="20">
        <f>-'[1]Table 5C1N-Delta Charter'!AI35</f>
        <v>0</v>
      </c>
      <c r="U32" s="20">
        <f>-'[1]Table 5C1O-Impact'!AI35</f>
        <v>0</v>
      </c>
      <c r="V32" s="20">
        <f>-'[1]Table 5C1P-Vision'!AI35</f>
        <v>0</v>
      </c>
      <c r="W32" s="20">
        <f>-'[1]Table 5C1Q-Advantage'!AI35</f>
        <v>0</v>
      </c>
      <c r="X32" s="20">
        <f>-'[1]Table 5C1R-Iberville'!AI35</f>
        <v>0</v>
      </c>
      <c r="Y32" s="20">
        <f>-'[1]Table 5C1S-L.C. Coll Prep'!AI35</f>
        <v>0</v>
      </c>
      <c r="Z32" s="20">
        <f>-'[1]Table 5C1T-Northeast'!AI35</f>
        <v>0</v>
      </c>
      <c r="AA32" s="20">
        <f>-'[1]Table 5C1U-Acadiana Ren'!AI35</f>
        <v>0</v>
      </c>
      <c r="AB32" s="20">
        <f>-'[1]Table 5C1V-Laf Ren'!AI35</f>
        <v>0</v>
      </c>
      <c r="AC32" s="20">
        <f>-'[1]Table 5C1W-Willow'!AI35</f>
        <v>0</v>
      </c>
      <c r="AD32" s="20">
        <f>-'[1]Table 5C2 - LA Virtual Admy'!AJ34</f>
        <v>-9101</v>
      </c>
      <c r="AE32" s="20">
        <f>-'[1]Table 5C3 - LA Connections EBR'!AJ34</f>
        <v>-2627</v>
      </c>
      <c r="AF32" s="20">
        <f t="shared" si="2"/>
        <v>-14582</v>
      </c>
      <c r="AG32" s="21">
        <f t="shared" si="3"/>
        <v>5335162</v>
      </c>
      <c r="AH32" s="7"/>
      <c r="AK32"/>
    </row>
    <row r="33" spans="1:37" ht="14.4" customHeight="1" x14ac:dyDescent="0.25">
      <c r="A33" s="22">
        <v>30</v>
      </c>
      <c r="B33" s="23" t="s">
        <v>67</v>
      </c>
      <c r="C33" s="24">
        <f>'[1]Table 2_State Distrib and Adjs'!AL36</f>
        <v>1341326</v>
      </c>
      <c r="D33" s="25">
        <f>-'[1]Table 5A3_OJJ'!W35</f>
        <v>-142</v>
      </c>
      <c r="E33" s="25"/>
      <c r="F33" s="25"/>
      <c r="G33" s="25">
        <f>-'[1]Table 5C1A-Madison Prep'!AI36</f>
        <v>0</v>
      </c>
      <c r="H33" s="25">
        <f>-'[1]Table 5C1B-DArbonne'!AI36</f>
        <v>0</v>
      </c>
      <c r="I33" s="25">
        <f>-'[1]Table 5C1C-Intl_VIBE'!AI36</f>
        <v>0</v>
      </c>
      <c r="J33" s="25">
        <f>-'[1]Table 5C1D-NOMMA'!AI36</f>
        <v>0</v>
      </c>
      <c r="K33" s="25">
        <f>-'[1]Table 5C1E-LFNO'!AI36</f>
        <v>0</v>
      </c>
      <c r="L33" s="25">
        <f>-'[1]Table 5C1F-Lake Charles Charter'!AI36</f>
        <v>0</v>
      </c>
      <c r="M33" s="25">
        <f>-'[1]Table 5C1G-JS Clark Academy'!AI36</f>
        <v>0</v>
      </c>
      <c r="N33" s="25">
        <f>-'[1]Table 5C1H-Southwest LA Charter'!AI36</f>
        <v>0</v>
      </c>
      <c r="O33" s="25">
        <f>-'[1]Table 5C1I-LA Key Academy'!AI36</f>
        <v>0</v>
      </c>
      <c r="P33" s="25">
        <f>-'[1]Table 5C1J-Jefferson Chamber'!AI36</f>
        <v>0</v>
      </c>
      <c r="Q33" s="25">
        <f>-'[1]Table 5C1K-Tallulah Charter'!AI36</f>
        <v>0</v>
      </c>
      <c r="R33" s="25">
        <f>-'[1]Table 5C1L-Northshore Charter'!AI36</f>
        <v>0</v>
      </c>
      <c r="S33" s="25">
        <f>-'[1]Table 5C1M-B.R. Charter'!AI36</f>
        <v>0</v>
      </c>
      <c r="T33" s="25">
        <f>-'[1]Table 5C1N-Delta Charter'!AI36</f>
        <v>0</v>
      </c>
      <c r="U33" s="25">
        <f>-'[1]Table 5C1O-Impact'!AI36</f>
        <v>0</v>
      </c>
      <c r="V33" s="25">
        <f>-'[1]Table 5C1P-Vision'!AI36</f>
        <v>0</v>
      </c>
      <c r="W33" s="25">
        <f>-'[1]Table 5C1Q-Advantage'!AI36</f>
        <v>0</v>
      </c>
      <c r="X33" s="25">
        <f>-'[1]Table 5C1R-Iberville'!AI36</f>
        <v>0</v>
      </c>
      <c r="Y33" s="25">
        <f>-'[1]Table 5C1S-L.C. Coll Prep'!AI36</f>
        <v>0</v>
      </c>
      <c r="Z33" s="25">
        <f>-'[1]Table 5C1T-Northeast'!AI36</f>
        <v>0</v>
      </c>
      <c r="AA33" s="25">
        <f>-'[1]Table 5C1U-Acadiana Ren'!AI36</f>
        <v>0</v>
      </c>
      <c r="AB33" s="25">
        <f>-'[1]Table 5C1V-Laf Ren'!AI36</f>
        <v>0</v>
      </c>
      <c r="AC33" s="25">
        <f>-'[1]Table 5C1W-Willow'!AI36</f>
        <v>0</v>
      </c>
      <c r="AD33" s="25">
        <f>-'[1]Table 5C2 - LA Virtual Admy'!AJ35</f>
        <v>-1350</v>
      </c>
      <c r="AE33" s="25">
        <f>-'[1]Table 5C3 - LA Connections EBR'!AJ35</f>
        <v>-3490</v>
      </c>
      <c r="AF33" s="25">
        <f t="shared" si="2"/>
        <v>-4982</v>
      </c>
      <c r="AG33" s="26">
        <f t="shared" si="3"/>
        <v>1336344</v>
      </c>
      <c r="AH33" s="7"/>
      <c r="AK33"/>
    </row>
    <row r="34" spans="1:37" ht="14.4" customHeight="1" x14ac:dyDescent="0.25">
      <c r="A34" s="17">
        <v>31</v>
      </c>
      <c r="B34" s="18" t="s">
        <v>68</v>
      </c>
      <c r="C34" s="19">
        <f>'[1]Table 2_State Distrib and Adjs'!AL37</f>
        <v>2728674</v>
      </c>
      <c r="D34" s="20">
        <f>-'[1]Table 5A3_OJJ'!W36</f>
        <v>-453</v>
      </c>
      <c r="E34" s="20"/>
      <c r="F34" s="20"/>
      <c r="G34" s="20">
        <f>-'[1]Table 5C1A-Madison Prep'!AI37</f>
        <v>0</v>
      </c>
      <c r="H34" s="20">
        <f>-'[1]Table 5C1B-DArbonne'!AI37</f>
        <v>-8780</v>
      </c>
      <c r="I34" s="20">
        <f>-'[1]Table 5C1C-Intl_VIBE'!AI37</f>
        <v>0</v>
      </c>
      <c r="J34" s="20">
        <f>-'[1]Table 5C1D-NOMMA'!AI37</f>
        <v>0</v>
      </c>
      <c r="K34" s="20">
        <f>-'[1]Table 5C1E-LFNO'!AI37</f>
        <v>0</v>
      </c>
      <c r="L34" s="20">
        <f>-'[1]Table 5C1F-Lake Charles Charter'!AI37</f>
        <v>0</v>
      </c>
      <c r="M34" s="20">
        <f>-'[1]Table 5C1G-JS Clark Academy'!AI37</f>
        <v>0</v>
      </c>
      <c r="N34" s="20">
        <f>-'[1]Table 5C1H-Southwest LA Charter'!AI37</f>
        <v>0</v>
      </c>
      <c r="O34" s="20">
        <f>-'[1]Table 5C1I-LA Key Academy'!AI37</f>
        <v>0</v>
      </c>
      <c r="P34" s="20">
        <f>-'[1]Table 5C1J-Jefferson Chamber'!AI37</f>
        <v>0</v>
      </c>
      <c r="Q34" s="20">
        <f>-'[1]Table 5C1K-Tallulah Charter'!AI37</f>
        <v>0</v>
      </c>
      <c r="R34" s="20">
        <f>-'[1]Table 5C1L-Northshore Charter'!AI37</f>
        <v>0</v>
      </c>
      <c r="S34" s="20">
        <f>-'[1]Table 5C1M-B.R. Charter'!AI37</f>
        <v>0</v>
      </c>
      <c r="T34" s="20">
        <f>-'[1]Table 5C1N-Delta Charter'!AI37</f>
        <v>0</v>
      </c>
      <c r="U34" s="20">
        <f>-'[1]Table 5C1O-Impact'!AI37</f>
        <v>0</v>
      </c>
      <c r="V34" s="20">
        <f>-'[1]Table 5C1P-Vision'!AI37</f>
        <v>0</v>
      </c>
      <c r="W34" s="20">
        <f>-'[1]Table 5C1Q-Advantage'!AI37</f>
        <v>0</v>
      </c>
      <c r="X34" s="20">
        <f>-'[1]Table 5C1R-Iberville'!AI37</f>
        <v>0</v>
      </c>
      <c r="Y34" s="20">
        <f>-'[1]Table 5C1S-L.C. Coll Prep'!AI37</f>
        <v>0</v>
      </c>
      <c r="Z34" s="20">
        <f>-'[1]Table 5C1T-Northeast'!AI37</f>
        <v>0</v>
      </c>
      <c r="AA34" s="20">
        <f>-'[1]Table 5C1U-Acadiana Ren'!AI37</f>
        <v>0</v>
      </c>
      <c r="AB34" s="20">
        <f>-'[1]Table 5C1V-Laf Ren'!AI37</f>
        <v>0</v>
      </c>
      <c r="AC34" s="20">
        <f>-'[1]Table 5C1W-Willow'!AI37</f>
        <v>0</v>
      </c>
      <c r="AD34" s="20">
        <f>-'[1]Table 5C2 - LA Virtual Admy'!AJ36</f>
        <v>-1886</v>
      </c>
      <c r="AE34" s="20">
        <f>-'[1]Table 5C3 - LA Connections EBR'!AJ36</f>
        <v>-1955</v>
      </c>
      <c r="AF34" s="20">
        <f t="shared" si="2"/>
        <v>-13074</v>
      </c>
      <c r="AG34" s="21">
        <f t="shared" si="3"/>
        <v>2715600</v>
      </c>
      <c r="AH34" s="7"/>
      <c r="AK34"/>
    </row>
    <row r="35" spans="1:37" ht="14.4" customHeight="1" x14ac:dyDescent="0.25">
      <c r="A35" s="17">
        <v>32</v>
      </c>
      <c r="B35" s="18" t="s">
        <v>69</v>
      </c>
      <c r="C35" s="19">
        <f>'[1]Table 2_State Distrib and Adjs'!AL38</f>
        <v>12976010</v>
      </c>
      <c r="D35" s="20">
        <f>-'[1]Table 5A3_OJJ'!W37</f>
        <v>-676</v>
      </c>
      <c r="E35" s="20"/>
      <c r="F35" s="20"/>
      <c r="G35" s="20">
        <f>-'[1]Table 5C1A-Madison Prep'!AI38</f>
        <v>0</v>
      </c>
      <c r="H35" s="20">
        <f>-'[1]Table 5C1B-DArbonne'!AI38</f>
        <v>0</v>
      </c>
      <c r="I35" s="20">
        <f>-'[1]Table 5C1C-Intl_VIBE'!AI38</f>
        <v>0</v>
      </c>
      <c r="J35" s="20">
        <f>-'[1]Table 5C1D-NOMMA'!AI38</f>
        <v>0</v>
      </c>
      <c r="K35" s="20">
        <f>-'[1]Table 5C1E-LFNO'!AI38</f>
        <v>0</v>
      </c>
      <c r="L35" s="20">
        <f>-'[1]Table 5C1F-Lake Charles Charter'!AI38</f>
        <v>0</v>
      </c>
      <c r="M35" s="20">
        <f>-'[1]Table 5C1G-JS Clark Academy'!AI38</f>
        <v>0</v>
      </c>
      <c r="N35" s="20">
        <f>-'[1]Table 5C1H-Southwest LA Charter'!AI38</f>
        <v>0</v>
      </c>
      <c r="O35" s="20">
        <f>-'[1]Table 5C1I-LA Key Academy'!AI38</f>
        <v>-1728</v>
      </c>
      <c r="P35" s="20">
        <f>-'[1]Table 5C1J-Jefferson Chamber'!AI38</f>
        <v>0</v>
      </c>
      <c r="Q35" s="20">
        <f>-'[1]Table 5C1K-Tallulah Charter'!AI38</f>
        <v>0</v>
      </c>
      <c r="R35" s="20">
        <f>-'[1]Table 5C1L-Northshore Charter'!AI38</f>
        <v>0</v>
      </c>
      <c r="S35" s="20">
        <f>-'[1]Table 5C1M-B.R. Charter'!AI38</f>
        <v>-196</v>
      </c>
      <c r="T35" s="20">
        <f>-'[1]Table 5C1N-Delta Charter'!AI38</f>
        <v>0</v>
      </c>
      <c r="U35" s="20">
        <f>-'[1]Table 5C1O-Impact'!AI38</f>
        <v>0</v>
      </c>
      <c r="V35" s="20">
        <f>-'[1]Table 5C1P-Vision'!AI38</f>
        <v>0</v>
      </c>
      <c r="W35" s="20">
        <f>-'[1]Table 5C1Q-Advantage'!AI38</f>
        <v>0</v>
      </c>
      <c r="X35" s="20">
        <f>-'[1]Table 5C1R-Iberville'!AI38</f>
        <v>0</v>
      </c>
      <c r="Y35" s="20">
        <f>-'[1]Table 5C1S-L.C. Coll Prep'!AI38</f>
        <v>0</v>
      </c>
      <c r="Z35" s="20">
        <f>-'[1]Table 5C1T-Northeast'!AI38</f>
        <v>0</v>
      </c>
      <c r="AA35" s="20">
        <f>-'[1]Table 5C1U-Acadiana Ren'!AI38</f>
        <v>0</v>
      </c>
      <c r="AB35" s="20">
        <f>-'[1]Table 5C1V-Laf Ren'!AI38</f>
        <v>0</v>
      </c>
      <c r="AC35" s="20">
        <f>-'[1]Table 5C1W-Willow'!AI38</f>
        <v>0</v>
      </c>
      <c r="AD35" s="20">
        <f>-'[1]Table 5C2 - LA Virtual Admy'!AJ37</f>
        <v>-12536</v>
      </c>
      <c r="AE35" s="20">
        <f>-'[1]Table 5C3 - LA Connections EBR'!AJ37</f>
        <v>-14872</v>
      </c>
      <c r="AF35" s="20">
        <f t="shared" si="2"/>
        <v>-30008</v>
      </c>
      <c r="AG35" s="21">
        <f t="shared" si="3"/>
        <v>12946002</v>
      </c>
      <c r="AH35" s="7"/>
      <c r="AK35"/>
    </row>
    <row r="36" spans="1:37" ht="14.4" customHeight="1" x14ac:dyDescent="0.25">
      <c r="A36" s="17">
        <v>33</v>
      </c>
      <c r="B36" s="18" t="s">
        <v>70</v>
      </c>
      <c r="C36" s="19">
        <f>'[1]Table 2_State Distrib and Adjs'!AL39</f>
        <v>717943</v>
      </c>
      <c r="D36" s="20">
        <f>-'[1]Table 5A3_OJJ'!W38</f>
        <v>-29</v>
      </c>
      <c r="E36" s="20"/>
      <c r="F36" s="20"/>
      <c r="G36" s="20">
        <f>-'[1]Table 5C1A-Madison Prep'!AI39</f>
        <v>0</v>
      </c>
      <c r="H36" s="20">
        <f>-'[1]Table 5C1B-DArbonne'!AI39</f>
        <v>0</v>
      </c>
      <c r="I36" s="20">
        <f>-'[1]Table 5C1C-Intl_VIBE'!AI39</f>
        <v>0</v>
      </c>
      <c r="J36" s="20">
        <f>-'[1]Table 5C1D-NOMMA'!AI39</f>
        <v>0</v>
      </c>
      <c r="K36" s="20">
        <f>-'[1]Table 5C1E-LFNO'!AI39</f>
        <v>0</v>
      </c>
      <c r="L36" s="20">
        <f>-'[1]Table 5C1F-Lake Charles Charter'!AI39</f>
        <v>0</v>
      </c>
      <c r="M36" s="20">
        <f>-'[1]Table 5C1G-JS Clark Academy'!AI39</f>
        <v>0</v>
      </c>
      <c r="N36" s="20">
        <f>-'[1]Table 5C1H-Southwest LA Charter'!AI39</f>
        <v>0</v>
      </c>
      <c r="O36" s="20">
        <f>-'[1]Table 5C1I-LA Key Academy'!AI39</f>
        <v>0</v>
      </c>
      <c r="P36" s="20">
        <f>-'[1]Table 5C1J-Jefferson Chamber'!AI39</f>
        <v>0</v>
      </c>
      <c r="Q36" s="20">
        <f>-'[1]Table 5C1K-Tallulah Charter'!AI39</f>
        <v>-105848</v>
      </c>
      <c r="R36" s="20">
        <f>-'[1]Table 5C1L-Northshore Charter'!AI39</f>
        <v>0</v>
      </c>
      <c r="S36" s="20">
        <f>-'[1]Table 5C1M-B.R. Charter'!AI39</f>
        <v>0</v>
      </c>
      <c r="T36" s="20">
        <f>-'[1]Table 5C1N-Delta Charter'!AI39</f>
        <v>0</v>
      </c>
      <c r="U36" s="20">
        <f>-'[1]Table 5C1O-Impact'!AI39</f>
        <v>0</v>
      </c>
      <c r="V36" s="20">
        <f>-'[1]Table 5C1P-Vision'!AI39</f>
        <v>0</v>
      </c>
      <c r="W36" s="20">
        <f>-'[1]Table 5C1Q-Advantage'!AI39</f>
        <v>0</v>
      </c>
      <c r="X36" s="20">
        <f>-'[1]Table 5C1R-Iberville'!AI39</f>
        <v>0</v>
      </c>
      <c r="Y36" s="20">
        <f>-'[1]Table 5C1S-L.C. Coll Prep'!AI39</f>
        <v>0</v>
      </c>
      <c r="Z36" s="20">
        <f>-'[1]Table 5C1T-Northeast'!AI39</f>
        <v>0</v>
      </c>
      <c r="AA36" s="20">
        <f>-'[1]Table 5C1U-Acadiana Ren'!AI39</f>
        <v>0</v>
      </c>
      <c r="AB36" s="20">
        <f>-'[1]Table 5C1V-Laf Ren'!AI39</f>
        <v>0</v>
      </c>
      <c r="AC36" s="20">
        <f>-'[1]Table 5C1W-Willow'!AI39</f>
        <v>0</v>
      </c>
      <c r="AD36" s="20">
        <f>-'[1]Table 5C2 - LA Virtual Admy'!AJ38</f>
        <v>-541</v>
      </c>
      <c r="AE36" s="20">
        <f>-'[1]Table 5C3 - LA Connections EBR'!AJ38</f>
        <v>-561</v>
      </c>
      <c r="AF36" s="20">
        <f t="shared" si="2"/>
        <v>-106979</v>
      </c>
      <c r="AG36" s="21">
        <f t="shared" si="3"/>
        <v>610964</v>
      </c>
      <c r="AH36" s="7"/>
      <c r="AK36"/>
    </row>
    <row r="37" spans="1:37" ht="14.4" customHeight="1" x14ac:dyDescent="0.25">
      <c r="A37" s="17">
        <v>34</v>
      </c>
      <c r="B37" s="18" t="s">
        <v>71</v>
      </c>
      <c r="C37" s="19">
        <f>'[1]Table 2_State Distrib and Adjs'!AL40</f>
        <v>2532654</v>
      </c>
      <c r="D37" s="20">
        <f>-'[1]Table 5A3_OJJ'!W39</f>
        <v>-217</v>
      </c>
      <c r="E37" s="20"/>
      <c r="F37" s="20"/>
      <c r="G37" s="20">
        <f>-'[1]Table 5C1A-Madison Prep'!AI40</f>
        <v>0</v>
      </c>
      <c r="H37" s="20">
        <f>-'[1]Table 5C1B-DArbonne'!AI40</f>
        <v>0</v>
      </c>
      <c r="I37" s="20">
        <f>-'[1]Table 5C1C-Intl_VIBE'!AI40</f>
        <v>0</v>
      </c>
      <c r="J37" s="20">
        <f>-'[1]Table 5C1D-NOMMA'!AI40</f>
        <v>0</v>
      </c>
      <c r="K37" s="20">
        <f>-'[1]Table 5C1E-LFNO'!AI40</f>
        <v>0</v>
      </c>
      <c r="L37" s="20">
        <f>-'[1]Table 5C1F-Lake Charles Charter'!AI40</f>
        <v>0</v>
      </c>
      <c r="M37" s="20">
        <f>-'[1]Table 5C1G-JS Clark Academy'!AI40</f>
        <v>0</v>
      </c>
      <c r="N37" s="20">
        <f>-'[1]Table 5C1H-Southwest LA Charter'!AI40</f>
        <v>0</v>
      </c>
      <c r="O37" s="20">
        <f>-'[1]Table 5C1I-LA Key Academy'!AI40</f>
        <v>0</v>
      </c>
      <c r="P37" s="20">
        <f>-'[1]Table 5C1J-Jefferson Chamber'!AI40</f>
        <v>0</v>
      </c>
      <c r="Q37" s="20">
        <f>-'[1]Table 5C1K-Tallulah Charter'!AI40</f>
        <v>0</v>
      </c>
      <c r="R37" s="20">
        <f>-'[1]Table 5C1L-Northshore Charter'!AI40</f>
        <v>0</v>
      </c>
      <c r="S37" s="20">
        <f>-'[1]Table 5C1M-B.R. Charter'!AI40</f>
        <v>0</v>
      </c>
      <c r="T37" s="20">
        <f>-'[1]Table 5C1N-Delta Charter'!AI40</f>
        <v>0</v>
      </c>
      <c r="U37" s="20">
        <f>-'[1]Table 5C1O-Impact'!AI40</f>
        <v>0</v>
      </c>
      <c r="V37" s="20">
        <f>-'[1]Table 5C1P-Vision'!AI40</f>
        <v>-4524</v>
      </c>
      <c r="W37" s="20">
        <f>-'[1]Table 5C1Q-Advantage'!AI40</f>
        <v>0</v>
      </c>
      <c r="X37" s="20">
        <f>-'[1]Table 5C1R-Iberville'!AI40</f>
        <v>0</v>
      </c>
      <c r="Y37" s="20">
        <f>-'[1]Table 5C1S-L.C. Coll Prep'!AI40</f>
        <v>0</v>
      </c>
      <c r="Z37" s="20">
        <f>-'[1]Table 5C1T-Northeast'!AI40</f>
        <v>0</v>
      </c>
      <c r="AA37" s="20">
        <f>-'[1]Table 5C1U-Acadiana Ren'!AI40</f>
        <v>0</v>
      </c>
      <c r="AB37" s="20">
        <f>-'[1]Table 5C1V-Laf Ren'!AI40</f>
        <v>0</v>
      </c>
      <c r="AC37" s="20">
        <f>-'[1]Table 5C1W-Willow'!AI40</f>
        <v>0</v>
      </c>
      <c r="AD37" s="20">
        <f>-'[1]Table 5C2 - LA Virtual Admy'!AJ39</f>
        <v>-4885</v>
      </c>
      <c r="AE37" s="20">
        <f>-'[1]Table 5C3 - LA Connections EBR'!AJ39</f>
        <v>-4190</v>
      </c>
      <c r="AF37" s="20">
        <f t="shared" si="2"/>
        <v>-13816</v>
      </c>
      <c r="AG37" s="21">
        <f t="shared" si="3"/>
        <v>2518838</v>
      </c>
      <c r="AH37" s="7"/>
      <c r="AK37"/>
    </row>
    <row r="38" spans="1:37" ht="14.4" customHeight="1" x14ac:dyDescent="0.25">
      <c r="A38" s="22">
        <v>35</v>
      </c>
      <c r="B38" s="23" t="s">
        <v>72</v>
      </c>
      <c r="C38" s="24">
        <f>'[1]Table 2_State Distrib and Adjs'!AL41</f>
        <v>3033784</v>
      </c>
      <c r="D38" s="25">
        <f>-'[1]Table 5A3_OJJ'!W40</f>
        <v>-832</v>
      </c>
      <c r="E38" s="25"/>
      <c r="F38" s="25"/>
      <c r="G38" s="25">
        <f>-'[1]Table 5C1A-Madison Prep'!AI41</f>
        <v>0</v>
      </c>
      <c r="H38" s="25">
        <f>-'[1]Table 5C1B-DArbonne'!AI41</f>
        <v>0</v>
      </c>
      <c r="I38" s="25">
        <f>-'[1]Table 5C1C-Intl_VIBE'!AI41</f>
        <v>0</v>
      </c>
      <c r="J38" s="25">
        <f>-'[1]Table 5C1D-NOMMA'!AI41</f>
        <v>0</v>
      </c>
      <c r="K38" s="25">
        <f>-'[1]Table 5C1E-LFNO'!AI41</f>
        <v>0</v>
      </c>
      <c r="L38" s="25">
        <f>-'[1]Table 5C1F-Lake Charles Charter'!AI41</f>
        <v>0</v>
      </c>
      <c r="M38" s="25">
        <f>-'[1]Table 5C1G-JS Clark Academy'!AI41</f>
        <v>0</v>
      </c>
      <c r="N38" s="25">
        <f>-'[1]Table 5C1H-Southwest LA Charter'!AI41</f>
        <v>0</v>
      </c>
      <c r="O38" s="25">
        <f>-'[1]Table 5C1I-LA Key Academy'!AI41</f>
        <v>0</v>
      </c>
      <c r="P38" s="25">
        <f>-'[1]Table 5C1J-Jefferson Chamber'!AI41</f>
        <v>0</v>
      </c>
      <c r="Q38" s="25">
        <f>-'[1]Table 5C1K-Tallulah Charter'!AI41</f>
        <v>0</v>
      </c>
      <c r="R38" s="25">
        <f>-'[1]Table 5C1L-Northshore Charter'!AI41</f>
        <v>0</v>
      </c>
      <c r="S38" s="25">
        <f>-'[1]Table 5C1M-B.R. Charter'!AI41</f>
        <v>0</v>
      </c>
      <c r="T38" s="25">
        <f>-'[1]Table 5C1N-Delta Charter'!AI41</f>
        <v>-270</v>
      </c>
      <c r="U38" s="25">
        <f>-'[1]Table 5C1O-Impact'!AI41</f>
        <v>0</v>
      </c>
      <c r="V38" s="25">
        <f>-'[1]Table 5C1P-Vision'!AI41</f>
        <v>0</v>
      </c>
      <c r="W38" s="25">
        <f>-'[1]Table 5C1Q-Advantage'!AI41</f>
        <v>0</v>
      </c>
      <c r="X38" s="25">
        <f>-'[1]Table 5C1R-Iberville'!AI41</f>
        <v>0</v>
      </c>
      <c r="Y38" s="25">
        <f>-'[1]Table 5C1S-L.C. Coll Prep'!AI41</f>
        <v>0</v>
      </c>
      <c r="Z38" s="25">
        <f>-'[1]Table 5C1T-Northeast'!AI41</f>
        <v>0</v>
      </c>
      <c r="AA38" s="25">
        <f>-'[1]Table 5C1U-Acadiana Ren'!AI41</f>
        <v>0</v>
      </c>
      <c r="AB38" s="25">
        <f>-'[1]Table 5C1V-Laf Ren'!AI41</f>
        <v>0</v>
      </c>
      <c r="AC38" s="25">
        <f>-'[1]Table 5C1W-Willow'!AI41</f>
        <v>0</v>
      </c>
      <c r="AD38" s="25">
        <f>-'[1]Table 5C2 - LA Virtual Admy'!AJ40</f>
        <v>-4140</v>
      </c>
      <c r="AE38" s="25">
        <f>-'[1]Table 5C3 - LA Connections EBR'!AJ40</f>
        <v>-4016</v>
      </c>
      <c r="AF38" s="25">
        <f t="shared" si="2"/>
        <v>-9258</v>
      </c>
      <c r="AG38" s="26">
        <f t="shared" si="3"/>
        <v>3024526</v>
      </c>
      <c r="AH38" s="7"/>
      <c r="AK38"/>
    </row>
    <row r="39" spans="1:37" ht="14.4" customHeight="1" x14ac:dyDescent="0.25">
      <c r="A39" s="17">
        <v>36</v>
      </c>
      <c r="B39" s="18" t="s">
        <v>73</v>
      </c>
      <c r="C39" s="19">
        <f>'[1]Table 2_State Distrib and Adjs'!AL42</f>
        <v>4416744</v>
      </c>
      <c r="D39" s="20">
        <f>-'[1]Table 5A3_OJJ'!W41</f>
        <v>-12498</v>
      </c>
      <c r="E39" s="20"/>
      <c r="F39" s="20">
        <f>-'[2]RSD Orleans Allocation'!$BH$7-'[2]RSD Orleans Allocation'!$BH$69</f>
        <v>-11219543</v>
      </c>
      <c r="G39" s="20">
        <f>-'[1]Table 5C1A-Madison Prep'!AI42</f>
        <v>0</v>
      </c>
      <c r="H39" s="20">
        <f>-'[1]Table 5C1B-DArbonne'!AI42</f>
        <v>0</v>
      </c>
      <c r="I39" s="20">
        <f>-'[1]Table 5C1C-Intl_VIBE'!AI42</f>
        <v>-154889</v>
      </c>
      <c r="J39" s="20">
        <f>-'[1]Table 5C1D-NOMMA'!AI42</f>
        <v>-107804</v>
      </c>
      <c r="K39" s="20">
        <f>-'[1]Table 5C1E-LFNO'!AI42</f>
        <v>-147783</v>
      </c>
      <c r="L39" s="20">
        <f>-'[1]Table 5C1F-Lake Charles Charter'!AI42</f>
        <v>0</v>
      </c>
      <c r="M39" s="20">
        <f>-'[1]Table 5C1G-JS Clark Academy'!AI42</f>
        <v>0</v>
      </c>
      <c r="N39" s="20">
        <f>-'[1]Table 5C1H-Southwest LA Charter'!AI42</f>
        <v>0</v>
      </c>
      <c r="O39" s="20">
        <f>-'[1]Table 5C1I-LA Key Academy'!AI42</f>
        <v>0</v>
      </c>
      <c r="P39" s="20">
        <f>-'[1]Table 5C1J-Jefferson Chamber'!AI42</f>
        <v>-903</v>
      </c>
      <c r="Q39" s="20">
        <f>-'[1]Table 5C1K-Tallulah Charter'!AI42</f>
        <v>0</v>
      </c>
      <c r="R39" s="20">
        <f>-'[1]Table 5C1L-Northshore Charter'!AI42</f>
        <v>0</v>
      </c>
      <c r="S39" s="20">
        <f>-'[1]Table 5C1M-B.R. Charter'!AI42</f>
        <v>0</v>
      </c>
      <c r="T39" s="20">
        <f>-'[1]Table 5C1N-Delta Charter'!AI42</f>
        <v>0</v>
      </c>
      <c r="U39" s="20">
        <f>-'[1]Table 5C1O-Impact'!AI42</f>
        <v>0</v>
      </c>
      <c r="V39" s="20">
        <f>-'[1]Table 5C1P-Vision'!AI42</f>
        <v>0</v>
      </c>
      <c r="W39" s="20">
        <f>-'[1]Table 5C1Q-Advantage'!AI42</f>
        <v>0</v>
      </c>
      <c r="X39" s="20">
        <f>-'[1]Table 5C1R-Iberville'!AI42</f>
        <v>0</v>
      </c>
      <c r="Y39" s="20">
        <f>-'[1]Table 5C1S-L.C. Coll Prep'!AI42</f>
        <v>0</v>
      </c>
      <c r="Z39" s="20">
        <f>-'[1]Table 5C1T-Northeast'!AI42</f>
        <v>0</v>
      </c>
      <c r="AA39" s="20">
        <f>-'[1]Table 5C1U-Acadiana Ren'!AI42</f>
        <v>0</v>
      </c>
      <c r="AB39" s="20">
        <f>-'[1]Table 5C1V-Laf Ren'!AI42</f>
        <v>0</v>
      </c>
      <c r="AC39" s="20">
        <f>-'[1]Table 5C1W-Willow'!AI42</f>
        <v>0</v>
      </c>
      <c r="AD39" s="20">
        <f>-'[1]Table 5C2 - LA Virtual Admy'!AJ41</f>
        <v>-26429</v>
      </c>
      <c r="AE39" s="20">
        <f>-'[1]Table 5C3 - LA Connections EBR'!AJ41</f>
        <v>-17440</v>
      </c>
      <c r="AF39" s="20">
        <f t="shared" si="2"/>
        <v>-11687289</v>
      </c>
      <c r="AG39" s="21">
        <f t="shared" si="3"/>
        <v>-7270545</v>
      </c>
      <c r="AH39" s="27"/>
      <c r="AJ39" s="27"/>
      <c r="AK39"/>
    </row>
    <row r="40" spans="1:37" ht="14.4" customHeight="1" x14ac:dyDescent="0.25">
      <c r="A40" s="17">
        <v>37</v>
      </c>
      <c r="B40" s="18" t="s">
        <v>74</v>
      </c>
      <c r="C40" s="19">
        <f>'[1]Table 2_State Distrib and Adjs'!AL43</f>
        <v>10219838</v>
      </c>
      <c r="D40" s="20">
        <f>-'[1]Table 5A3_OJJ'!W42</f>
        <v>-1590</v>
      </c>
      <c r="E40" s="20"/>
      <c r="F40" s="20"/>
      <c r="G40" s="20">
        <f>-'[1]Table 5C1A-Madison Prep'!AI43</f>
        <v>0</v>
      </c>
      <c r="H40" s="20">
        <f>-'[1]Table 5C1B-DArbonne'!AI43</f>
        <v>-4134</v>
      </c>
      <c r="I40" s="20">
        <f>-'[1]Table 5C1C-Intl_VIBE'!AI43</f>
        <v>0</v>
      </c>
      <c r="J40" s="20">
        <f>-'[1]Table 5C1D-NOMMA'!AI43</f>
        <v>0</v>
      </c>
      <c r="K40" s="20">
        <f>-'[1]Table 5C1E-LFNO'!AI43</f>
        <v>0</v>
      </c>
      <c r="L40" s="20">
        <f>-'[1]Table 5C1F-Lake Charles Charter'!AI43</f>
        <v>0</v>
      </c>
      <c r="M40" s="20">
        <f>-'[1]Table 5C1G-JS Clark Academy'!AI43</f>
        <v>0</v>
      </c>
      <c r="N40" s="20">
        <f>-'[1]Table 5C1H-Southwest LA Charter'!AI43</f>
        <v>-351</v>
      </c>
      <c r="O40" s="20">
        <f>-'[1]Table 5C1I-LA Key Academy'!AI43</f>
        <v>0</v>
      </c>
      <c r="P40" s="20">
        <f>-'[1]Table 5C1J-Jefferson Chamber'!AI43</f>
        <v>0</v>
      </c>
      <c r="Q40" s="20">
        <f>-'[1]Table 5C1K-Tallulah Charter'!AI43</f>
        <v>0</v>
      </c>
      <c r="R40" s="20">
        <f>-'[1]Table 5C1L-Northshore Charter'!AI43</f>
        <v>0</v>
      </c>
      <c r="S40" s="20">
        <f>-'[1]Table 5C1M-B.R. Charter'!AI43</f>
        <v>0</v>
      </c>
      <c r="T40" s="20">
        <f>-'[1]Table 5C1N-Delta Charter'!AI43</f>
        <v>-585</v>
      </c>
      <c r="U40" s="20">
        <f>-'[1]Table 5C1O-Impact'!AI43</f>
        <v>0</v>
      </c>
      <c r="V40" s="20">
        <f>-'[1]Table 5C1P-Vision'!AI43</f>
        <v>-5852</v>
      </c>
      <c r="W40" s="20">
        <f>-'[1]Table 5C1Q-Advantage'!AI43</f>
        <v>0</v>
      </c>
      <c r="X40" s="20">
        <f>-'[1]Table 5C1R-Iberville'!AI43</f>
        <v>0</v>
      </c>
      <c r="Y40" s="20">
        <f>-'[1]Table 5C1S-L.C. Coll Prep'!AI43</f>
        <v>0</v>
      </c>
      <c r="Z40" s="20">
        <f>-'[1]Table 5C1T-Northeast'!AI43</f>
        <v>0</v>
      </c>
      <c r="AA40" s="20">
        <f>-'[1]Table 5C1U-Acadiana Ren'!AI43</f>
        <v>0</v>
      </c>
      <c r="AB40" s="20">
        <f>-'[1]Table 5C1V-Laf Ren'!AI43</f>
        <v>0</v>
      </c>
      <c r="AC40" s="20">
        <f>-'[1]Table 5C1W-Willow'!AI43</f>
        <v>0</v>
      </c>
      <c r="AD40" s="20">
        <f>-'[1]Table 5C2 - LA Virtual Admy'!AJ42</f>
        <v>-14220</v>
      </c>
      <c r="AE40" s="20">
        <f>-'[1]Table 5C3 - LA Connections EBR'!AJ42</f>
        <v>-4683</v>
      </c>
      <c r="AF40" s="20">
        <f t="shared" si="2"/>
        <v>-31415</v>
      </c>
      <c r="AG40" s="21">
        <f t="shared" si="3"/>
        <v>10188423</v>
      </c>
      <c r="AH40" s="27"/>
      <c r="AJ40" s="27"/>
      <c r="AK40"/>
    </row>
    <row r="41" spans="1:37" ht="14.4" customHeight="1" x14ac:dyDescent="0.25">
      <c r="A41" s="17">
        <v>38</v>
      </c>
      <c r="B41" s="18" t="s">
        <v>75</v>
      </c>
      <c r="C41" s="19">
        <f>'[1]Table 2_State Distrib and Adjs'!AL44</f>
        <v>943558</v>
      </c>
      <c r="D41" s="20">
        <f>-'[1]Table 5A3_OJJ'!W43</f>
        <v>-457</v>
      </c>
      <c r="E41" s="20"/>
      <c r="F41" s="20"/>
      <c r="G41" s="20">
        <f>-'[1]Table 5C1A-Madison Prep'!AI44</f>
        <v>-1135</v>
      </c>
      <c r="H41" s="20">
        <f>-'[1]Table 5C1B-DArbonne'!AI44</f>
        <v>0</v>
      </c>
      <c r="I41" s="20">
        <f>-'[1]Table 5C1C-Intl_VIBE'!AI44</f>
        <v>0</v>
      </c>
      <c r="J41" s="20">
        <f>-'[1]Table 5C1D-NOMMA'!AI44</f>
        <v>-14876</v>
      </c>
      <c r="K41" s="20">
        <f>-'[1]Table 5C1E-LFNO'!AI44</f>
        <v>-3784</v>
      </c>
      <c r="L41" s="20">
        <f>-'[1]Table 5C1F-Lake Charles Charter'!AI44</f>
        <v>0</v>
      </c>
      <c r="M41" s="20">
        <f>-'[1]Table 5C1G-JS Clark Academy'!AI44</f>
        <v>0</v>
      </c>
      <c r="N41" s="20">
        <f>-'[1]Table 5C1H-Southwest LA Charter'!AI44</f>
        <v>0</v>
      </c>
      <c r="O41" s="20">
        <f>-'[1]Table 5C1I-LA Key Academy'!AI44</f>
        <v>0</v>
      </c>
      <c r="P41" s="20">
        <f>-'[1]Table 5C1J-Jefferson Chamber'!AI44</f>
        <v>0</v>
      </c>
      <c r="Q41" s="20">
        <f>-'[1]Table 5C1K-Tallulah Charter'!AI44</f>
        <v>0</v>
      </c>
      <c r="R41" s="20">
        <f>-'[1]Table 5C1L-Northshore Charter'!AI44</f>
        <v>0</v>
      </c>
      <c r="S41" s="20">
        <f>-'[1]Table 5C1M-B.R. Charter'!AI44</f>
        <v>0</v>
      </c>
      <c r="T41" s="20">
        <f>-'[1]Table 5C1N-Delta Charter'!AI44</f>
        <v>0</v>
      </c>
      <c r="U41" s="20">
        <f>-'[1]Table 5C1O-Impact'!AI44</f>
        <v>0</v>
      </c>
      <c r="V41" s="20">
        <f>-'[1]Table 5C1P-Vision'!AI44</f>
        <v>0</v>
      </c>
      <c r="W41" s="20">
        <f>-'[1]Table 5C1Q-Advantage'!AI44</f>
        <v>0</v>
      </c>
      <c r="X41" s="20">
        <f>-'[1]Table 5C1R-Iberville'!AI44</f>
        <v>0</v>
      </c>
      <c r="Y41" s="20">
        <f>-'[1]Table 5C1S-L.C. Coll Prep'!AI44</f>
        <v>0</v>
      </c>
      <c r="Z41" s="20">
        <f>-'[1]Table 5C1T-Northeast'!AI44</f>
        <v>0</v>
      </c>
      <c r="AA41" s="20">
        <f>-'[1]Table 5C1U-Acadiana Ren'!AI44</f>
        <v>0</v>
      </c>
      <c r="AB41" s="20">
        <f>-'[1]Table 5C1V-Laf Ren'!AI44</f>
        <v>0</v>
      </c>
      <c r="AC41" s="20">
        <f>-'[1]Table 5C1W-Willow'!AI44</f>
        <v>0</v>
      </c>
      <c r="AD41" s="20">
        <f>-'[1]Table 5C2 - LA Virtual Admy'!AJ43</f>
        <v>-5108</v>
      </c>
      <c r="AE41" s="20">
        <f>-'[1]Table 5C3 - LA Connections EBR'!AJ43</f>
        <v>-4550</v>
      </c>
      <c r="AF41" s="20">
        <f t="shared" si="2"/>
        <v>-29910</v>
      </c>
      <c r="AG41" s="21">
        <f t="shared" si="3"/>
        <v>913648</v>
      </c>
      <c r="AH41" s="27"/>
      <c r="AJ41" s="27"/>
      <c r="AK41"/>
    </row>
    <row r="42" spans="1:37" ht="14.4" customHeight="1" x14ac:dyDescent="0.25">
      <c r="A42" s="17">
        <v>39</v>
      </c>
      <c r="B42" s="18" t="s">
        <v>76</v>
      </c>
      <c r="C42" s="19">
        <f>'[1]Table 2_State Distrib and Adjs'!AL45</f>
        <v>1032477</v>
      </c>
      <c r="D42" s="20">
        <f>-'[1]Table 5A3_OJJ'!W44</f>
        <v>-260</v>
      </c>
      <c r="E42" s="20"/>
      <c r="F42" s="20"/>
      <c r="G42" s="20">
        <f>-'[1]Table 5C1A-Madison Prep'!AI45</f>
        <v>0</v>
      </c>
      <c r="H42" s="20">
        <f>-'[1]Table 5C1B-DArbonne'!AI45</f>
        <v>0</v>
      </c>
      <c r="I42" s="20">
        <f>-'[1]Table 5C1C-Intl_VIBE'!AI45</f>
        <v>0</v>
      </c>
      <c r="J42" s="20">
        <f>-'[1]Table 5C1D-NOMMA'!AI45</f>
        <v>0</v>
      </c>
      <c r="K42" s="20">
        <f>-'[1]Table 5C1E-LFNO'!AI45</f>
        <v>0</v>
      </c>
      <c r="L42" s="20">
        <f>-'[1]Table 5C1F-Lake Charles Charter'!AI45</f>
        <v>0</v>
      </c>
      <c r="M42" s="20">
        <f>-'[1]Table 5C1G-JS Clark Academy'!AI45</f>
        <v>0</v>
      </c>
      <c r="N42" s="20">
        <f>-'[1]Table 5C1H-Southwest LA Charter'!AI45</f>
        <v>0</v>
      </c>
      <c r="O42" s="20">
        <f>-'[1]Table 5C1I-LA Key Academy'!AI45</f>
        <v>-906</v>
      </c>
      <c r="P42" s="20">
        <f>-'[1]Table 5C1J-Jefferson Chamber'!AI45</f>
        <v>0</v>
      </c>
      <c r="Q42" s="20">
        <f>-'[1]Table 5C1K-Tallulah Charter'!AI45</f>
        <v>0</v>
      </c>
      <c r="R42" s="20">
        <f>-'[1]Table 5C1L-Northshore Charter'!AI45</f>
        <v>0</v>
      </c>
      <c r="S42" s="20">
        <f>-'[1]Table 5C1M-B.R. Charter'!AI45</f>
        <v>0</v>
      </c>
      <c r="T42" s="20">
        <f>-'[1]Table 5C1N-Delta Charter'!AI45</f>
        <v>0</v>
      </c>
      <c r="U42" s="20">
        <f>-'[1]Table 5C1O-Impact'!AI45</f>
        <v>0</v>
      </c>
      <c r="V42" s="20">
        <f>-'[1]Table 5C1P-Vision'!AI45</f>
        <v>0</v>
      </c>
      <c r="W42" s="20">
        <f>-'[1]Table 5C1Q-Advantage'!AI45</f>
        <v>0</v>
      </c>
      <c r="X42" s="20">
        <f>-'[1]Table 5C1R-Iberville'!AI45</f>
        <v>0</v>
      </c>
      <c r="Y42" s="20">
        <f>-'[1]Table 5C1S-L.C. Coll Prep'!AI45</f>
        <v>0</v>
      </c>
      <c r="Z42" s="20">
        <f>-'[1]Table 5C1T-Northeast'!AI45</f>
        <v>0</v>
      </c>
      <c r="AA42" s="20">
        <f>-'[1]Table 5C1U-Acadiana Ren'!AI45</f>
        <v>0</v>
      </c>
      <c r="AB42" s="20">
        <f>-'[1]Table 5C1V-Laf Ren'!AI45</f>
        <v>0</v>
      </c>
      <c r="AC42" s="20">
        <f>-'[1]Table 5C1W-Willow'!AI45</f>
        <v>0</v>
      </c>
      <c r="AD42" s="20">
        <f>-'[1]Table 5C2 - LA Virtual Admy'!AJ44</f>
        <v>-1853</v>
      </c>
      <c r="AE42" s="20">
        <f>-'[1]Table 5C3 - LA Connections EBR'!AJ44</f>
        <v>-11182</v>
      </c>
      <c r="AF42" s="20">
        <f t="shared" si="2"/>
        <v>-14201</v>
      </c>
      <c r="AG42" s="21">
        <f t="shared" si="3"/>
        <v>1018276</v>
      </c>
      <c r="AH42" s="28"/>
      <c r="AJ42" s="29"/>
      <c r="AK42"/>
    </row>
    <row r="43" spans="1:37" ht="14.4" customHeight="1" x14ac:dyDescent="0.25">
      <c r="A43" s="22">
        <v>40</v>
      </c>
      <c r="B43" s="23" t="s">
        <v>77</v>
      </c>
      <c r="C43" s="24">
        <f>'[1]Table 2_State Distrib and Adjs'!AL46</f>
        <v>11136019</v>
      </c>
      <c r="D43" s="25">
        <f>-'[1]Table 5A3_OJJ'!W45</f>
        <v>-3321</v>
      </c>
      <c r="E43" s="25"/>
      <c r="F43" s="25"/>
      <c r="G43" s="25">
        <f>-'[1]Table 5C1A-Madison Prep'!AI46</f>
        <v>0</v>
      </c>
      <c r="H43" s="25">
        <f>-'[1]Table 5C1B-DArbonne'!AI46</f>
        <v>0</v>
      </c>
      <c r="I43" s="25">
        <f>-'[1]Table 5C1C-Intl_VIBE'!AI46</f>
        <v>0</v>
      </c>
      <c r="J43" s="25">
        <f>-'[1]Table 5C1D-NOMMA'!AI46</f>
        <v>0</v>
      </c>
      <c r="K43" s="25">
        <f>-'[1]Table 5C1E-LFNO'!AI46</f>
        <v>0</v>
      </c>
      <c r="L43" s="25">
        <f>-'[1]Table 5C1F-Lake Charles Charter'!AI46</f>
        <v>0</v>
      </c>
      <c r="M43" s="25">
        <f>-'[1]Table 5C1G-JS Clark Academy'!AI46</f>
        <v>0</v>
      </c>
      <c r="N43" s="25">
        <f>-'[1]Table 5C1H-Southwest LA Charter'!AI46</f>
        <v>0</v>
      </c>
      <c r="O43" s="25">
        <f>-'[1]Table 5C1I-LA Key Academy'!AI46</f>
        <v>0</v>
      </c>
      <c r="P43" s="25">
        <f>-'[1]Table 5C1J-Jefferson Chamber'!AI46</f>
        <v>0</v>
      </c>
      <c r="Q43" s="25">
        <f>-'[1]Table 5C1K-Tallulah Charter'!AI46</f>
        <v>0</v>
      </c>
      <c r="R43" s="25">
        <f>-'[1]Table 5C1L-Northshore Charter'!AI46</f>
        <v>0</v>
      </c>
      <c r="S43" s="25">
        <f>-'[1]Table 5C1M-B.R. Charter'!AI46</f>
        <v>0</v>
      </c>
      <c r="T43" s="25">
        <f>-'[1]Table 5C1N-Delta Charter'!AI46</f>
        <v>0</v>
      </c>
      <c r="U43" s="25">
        <f>-'[1]Table 5C1O-Impact'!AI46</f>
        <v>0</v>
      </c>
      <c r="V43" s="25">
        <f>-'[1]Table 5C1P-Vision'!AI46</f>
        <v>0</v>
      </c>
      <c r="W43" s="25">
        <f>-'[1]Table 5C1Q-Advantage'!AI46</f>
        <v>0</v>
      </c>
      <c r="X43" s="25">
        <f>-'[1]Table 5C1R-Iberville'!AI46</f>
        <v>0</v>
      </c>
      <c r="Y43" s="25">
        <f>-'[1]Table 5C1S-L.C. Coll Prep'!AI46</f>
        <v>0</v>
      </c>
      <c r="Z43" s="25">
        <f>-'[1]Table 5C1T-Northeast'!AI46</f>
        <v>0</v>
      </c>
      <c r="AA43" s="25">
        <f>-'[1]Table 5C1U-Acadiana Ren'!AI46</f>
        <v>0</v>
      </c>
      <c r="AB43" s="25">
        <f>-'[1]Table 5C1V-Laf Ren'!AI46</f>
        <v>0</v>
      </c>
      <c r="AC43" s="25">
        <f>-'[1]Table 5C1W-Willow'!AI46</f>
        <v>0</v>
      </c>
      <c r="AD43" s="25">
        <f>-'[1]Table 5C2 - LA Virtual Admy'!AJ45</f>
        <v>-13546</v>
      </c>
      <c r="AE43" s="25">
        <f>-'[1]Table 5C3 - LA Connections EBR'!AJ45</f>
        <v>-14298</v>
      </c>
      <c r="AF43" s="25">
        <f t="shared" si="2"/>
        <v>-31165</v>
      </c>
      <c r="AG43" s="26">
        <f t="shared" si="3"/>
        <v>11104854</v>
      </c>
      <c r="AH43" s="7"/>
      <c r="AK43"/>
    </row>
    <row r="44" spans="1:37" ht="14.4" customHeight="1" x14ac:dyDescent="0.25">
      <c r="A44" s="17">
        <v>41</v>
      </c>
      <c r="B44" s="18" t="s">
        <v>78</v>
      </c>
      <c r="C44" s="19">
        <f>'[1]Table 2_State Distrib and Adjs'!AL47</f>
        <v>506467</v>
      </c>
      <c r="D44" s="20">
        <f>-'[1]Table 5A3_OJJ'!W46</f>
        <v>-427</v>
      </c>
      <c r="E44" s="20"/>
      <c r="F44" s="20"/>
      <c r="G44" s="20">
        <f>-'[1]Table 5C1A-Madison Prep'!AI47</f>
        <v>0</v>
      </c>
      <c r="H44" s="20">
        <f>-'[1]Table 5C1B-DArbonne'!AI47</f>
        <v>0</v>
      </c>
      <c r="I44" s="20">
        <f>-'[1]Table 5C1C-Intl_VIBE'!AI47</f>
        <v>0</v>
      </c>
      <c r="J44" s="20">
        <f>-'[1]Table 5C1D-NOMMA'!AI47</f>
        <v>0</v>
      </c>
      <c r="K44" s="20">
        <f>-'[1]Table 5C1E-LFNO'!AI47</f>
        <v>0</v>
      </c>
      <c r="L44" s="20">
        <f>-'[1]Table 5C1F-Lake Charles Charter'!AI47</f>
        <v>0</v>
      </c>
      <c r="M44" s="20">
        <f>-'[1]Table 5C1G-JS Clark Academy'!AI47</f>
        <v>0</v>
      </c>
      <c r="N44" s="20">
        <f>-'[1]Table 5C1H-Southwest LA Charter'!AI47</f>
        <v>0</v>
      </c>
      <c r="O44" s="20">
        <f>-'[1]Table 5C1I-LA Key Academy'!AI47</f>
        <v>0</v>
      </c>
      <c r="P44" s="20">
        <f>-'[1]Table 5C1J-Jefferson Chamber'!AI47</f>
        <v>0</v>
      </c>
      <c r="Q44" s="20">
        <f>-'[1]Table 5C1K-Tallulah Charter'!AI47</f>
        <v>0</v>
      </c>
      <c r="R44" s="20">
        <f>-'[1]Table 5C1L-Northshore Charter'!AI47</f>
        <v>0</v>
      </c>
      <c r="S44" s="20">
        <f>-'[1]Table 5C1M-B.R. Charter'!AI47</f>
        <v>0</v>
      </c>
      <c r="T44" s="20">
        <f>-'[1]Table 5C1N-Delta Charter'!AI47</f>
        <v>0</v>
      </c>
      <c r="U44" s="20">
        <f>-'[1]Table 5C1O-Impact'!AI47</f>
        <v>0</v>
      </c>
      <c r="V44" s="20">
        <f>-'[1]Table 5C1P-Vision'!AI47</f>
        <v>0</v>
      </c>
      <c r="W44" s="20">
        <f>-'[1]Table 5C1Q-Advantage'!AI47</f>
        <v>0</v>
      </c>
      <c r="X44" s="20">
        <f>-'[1]Table 5C1R-Iberville'!AI47</f>
        <v>0</v>
      </c>
      <c r="Y44" s="20">
        <f>-'[1]Table 5C1S-L.C. Coll Prep'!AI47</f>
        <v>0</v>
      </c>
      <c r="Z44" s="20">
        <f>-'[1]Table 5C1T-Northeast'!AI47</f>
        <v>0</v>
      </c>
      <c r="AA44" s="20">
        <f>-'[1]Table 5C1U-Acadiana Ren'!AI47</f>
        <v>0</v>
      </c>
      <c r="AB44" s="20">
        <f>-'[1]Table 5C1V-Laf Ren'!AI47</f>
        <v>0</v>
      </c>
      <c r="AC44" s="20">
        <f>-'[1]Table 5C1W-Willow'!AI47</f>
        <v>0</v>
      </c>
      <c r="AD44" s="20">
        <f>-'[1]Table 5C2 - LA Virtual Admy'!AJ46</f>
        <v>0</v>
      </c>
      <c r="AE44" s="20">
        <f>-'[1]Table 5C3 - LA Connections EBR'!AJ46</f>
        <v>-761</v>
      </c>
      <c r="AF44" s="20">
        <f t="shared" si="2"/>
        <v>-1188</v>
      </c>
      <c r="AG44" s="21">
        <f t="shared" si="3"/>
        <v>505279</v>
      </c>
      <c r="AH44" s="7"/>
      <c r="AK44"/>
    </row>
    <row r="45" spans="1:37" ht="14.4" customHeight="1" x14ac:dyDescent="0.25">
      <c r="A45" s="17">
        <v>42</v>
      </c>
      <c r="B45" s="18" t="s">
        <v>79</v>
      </c>
      <c r="C45" s="19">
        <f>'[1]Table 2_State Distrib and Adjs'!AL48</f>
        <v>1525200</v>
      </c>
      <c r="D45" s="20">
        <f>-'[1]Table 5A3_OJJ'!W47</f>
        <v>-932</v>
      </c>
      <c r="E45" s="20"/>
      <c r="F45" s="20"/>
      <c r="G45" s="20">
        <f>-'[1]Table 5C1A-Madison Prep'!AI48</f>
        <v>0</v>
      </c>
      <c r="H45" s="20">
        <f>-'[1]Table 5C1B-DArbonne'!AI48</f>
        <v>0</v>
      </c>
      <c r="I45" s="20">
        <f>-'[1]Table 5C1C-Intl_VIBE'!AI48</f>
        <v>0</v>
      </c>
      <c r="J45" s="20">
        <f>-'[1]Table 5C1D-NOMMA'!AI48</f>
        <v>0</v>
      </c>
      <c r="K45" s="20">
        <f>-'[1]Table 5C1E-LFNO'!AI48</f>
        <v>0</v>
      </c>
      <c r="L45" s="20">
        <f>-'[1]Table 5C1F-Lake Charles Charter'!AI48</f>
        <v>0</v>
      </c>
      <c r="M45" s="20">
        <f>-'[1]Table 5C1G-JS Clark Academy'!AI48</f>
        <v>0</v>
      </c>
      <c r="N45" s="20">
        <f>-'[1]Table 5C1H-Southwest LA Charter'!AI48</f>
        <v>0</v>
      </c>
      <c r="O45" s="20">
        <f>-'[1]Table 5C1I-LA Key Academy'!AI48</f>
        <v>0</v>
      </c>
      <c r="P45" s="20">
        <f>-'[1]Table 5C1J-Jefferson Chamber'!AI48</f>
        <v>0</v>
      </c>
      <c r="Q45" s="20">
        <f>-'[1]Table 5C1K-Tallulah Charter'!AI48</f>
        <v>0</v>
      </c>
      <c r="R45" s="20">
        <f>-'[1]Table 5C1L-Northshore Charter'!AI48</f>
        <v>0</v>
      </c>
      <c r="S45" s="20">
        <f>-'[1]Table 5C1M-B.R. Charter'!AI48</f>
        <v>0</v>
      </c>
      <c r="T45" s="20">
        <f>-'[1]Table 5C1N-Delta Charter'!AI48</f>
        <v>0</v>
      </c>
      <c r="U45" s="20">
        <f>-'[1]Table 5C1O-Impact'!AI48</f>
        <v>0</v>
      </c>
      <c r="V45" s="20">
        <f>-'[1]Table 5C1P-Vision'!AI48</f>
        <v>-2974</v>
      </c>
      <c r="W45" s="20">
        <f>-'[1]Table 5C1Q-Advantage'!AI48</f>
        <v>0</v>
      </c>
      <c r="X45" s="20">
        <f>-'[1]Table 5C1R-Iberville'!AI48</f>
        <v>0</v>
      </c>
      <c r="Y45" s="20">
        <f>-'[1]Table 5C1S-L.C. Coll Prep'!AI48</f>
        <v>0</v>
      </c>
      <c r="Z45" s="20">
        <f>-'[1]Table 5C1T-Northeast'!AI48</f>
        <v>0</v>
      </c>
      <c r="AA45" s="20">
        <f>-'[1]Table 5C1U-Acadiana Ren'!AI48</f>
        <v>0</v>
      </c>
      <c r="AB45" s="20">
        <f>-'[1]Table 5C1V-Laf Ren'!AI48</f>
        <v>0</v>
      </c>
      <c r="AC45" s="20">
        <f>-'[1]Table 5C1W-Willow'!AI48</f>
        <v>0</v>
      </c>
      <c r="AD45" s="20">
        <f>-'[1]Table 5C2 - LA Virtual Admy'!AJ47</f>
        <v>-1338</v>
      </c>
      <c r="AE45" s="20">
        <f>-'[1]Table 5C3 - LA Connections EBR'!AJ47</f>
        <v>-1981</v>
      </c>
      <c r="AF45" s="20">
        <f t="shared" si="2"/>
        <v>-7225</v>
      </c>
      <c r="AG45" s="21">
        <f t="shared" si="3"/>
        <v>1517975</v>
      </c>
      <c r="AH45" s="7"/>
      <c r="AK45"/>
    </row>
    <row r="46" spans="1:37" ht="14.4" customHeight="1" x14ac:dyDescent="0.25">
      <c r="A46" s="17">
        <v>43</v>
      </c>
      <c r="B46" s="18" t="s">
        <v>80</v>
      </c>
      <c r="C46" s="19">
        <f>'[1]Table 2_State Distrib and Adjs'!AL49</f>
        <v>2174008</v>
      </c>
      <c r="D46" s="20">
        <f>-'[1]Table 5A3_OJJ'!W48</f>
        <v>-532</v>
      </c>
      <c r="E46" s="20"/>
      <c r="F46" s="20"/>
      <c r="G46" s="20">
        <f>-'[1]Table 5C1A-Madison Prep'!AI49</f>
        <v>0</v>
      </c>
      <c r="H46" s="20">
        <f>-'[1]Table 5C1B-DArbonne'!AI49</f>
        <v>0</v>
      </c>
      <c r="I46" s="20">
        <f>-'[1]Table 5C1C-Intl_VIBE'!AI49</f>
        <v>0</v>
      </c>
      <c r="J46" s="20">
        <f>-'[1]Table 5C1D-NOMMA'!AI49</f>
        <v>0</v>
      </c>
      <c r="K46" s="20">
        <f>-'[1]Table 5C1E-LFNO'!AI49</f>
        <v>0</v>
      </c>
      <c r="L46" s="20">
        <f>-'[1]Table 5C1F-Lake Charles Charter'!AI49</f>
        <v>0</v>
      </c>
      <c r="M46" s="20">
        <f>-'[1]Table 5C1G-JS Clark Academy'!AI49</f>
        <v>0</v>
      </c>
      <c r="N46" s="20">
        <f>-'[1]Table 5C1H-Southwest LA Charter'!AI49</f>
        <v>0</v>
      </c>
      <c r="O46" s="20">
        <f>-'[1]Table 5C1I-LA Key Academy'!AI49</f>
        <v>0</v>
      </c>
      <c r="P46" s="20">
        <f>-'[1]Table 5C1J-Jefferson Chamber'!AI49</f>
        <v>0</v>
      </c>
      <c r="Q46" s="20">
        <f>-'[1]Table 5C1K-Tallulah Charter'!AI49</f>
        <v>0</v>
      </c>
      <c r="R46" s="20">
        <f>-'[1]Table 5C1L-Northshore Charter'!AI49</f>
        <v>0</v>
      </c>
      <c r="S46" s="20">
        <f>-'[1]Table 5C1M-B.R. Charter'!AI49</f>
        <v>0</v>
      </c>
      <c r="T46" s="20">
        <f>-'[1]Table 5C1N-Delta Charter'!AI49</f>
        <v>0</v>
      </c>
      <c r="U46" s="20">
        <f>-'[1]Table 5C1O-Impact'!AI49</f>
        <v>0</v>
      </c>
      <c r="V46" s="20">
        <f>-'[1]Table 5C1P-Vision'!AI49</f>
        <v>0</v>
      </c>
      <c r="W46" s="20">
        <f>-'[1]Table 5C1Q-Advantage'!AI49</f>
        <v>0</v>
      </c>
      <c r="X46" s="20">
        <f>-'[1]Table 5C1R-Iberville'!AI49</f>
        <v>0</v>
      </c>
      <c r="Y46" s="20">
        <f>-'[1]Table 5C1S-L.C. Coll Prep'!AI49</f>
        <v>0</v>
      </c>
      <c r="Z46" s="20">
        <f>-'[1]Table 5C1T-Northeast'!AI49</f>
        <v>0</v>
      </c>
      <c r="AA46" s="20">
        <f>-'[1]Table 5C1U-Acadiana Ren'!AI49</f>
        <v>0</v>
      </c>
      <c r="AB46" s="20">
        <f>-'[1]Table 5C1V-Laf Ren'!AI49</f>
        <v>0</v>
      </c>
      <c r="AC46" s="20">
        <f>-'[1]Table 5C1W-Willow'!AI49</f>
        <v>0</v>
      </c>
      <c r="AD46" s="20">
        <f>-'[1]Table 5C2 - LA Virtual Admy'!AJ48</f>
        <v>-2398</v>
      </c>
      <c r="AE46" s="20">
        <f>-'[1]Table 5C3 - LA Connections EBR'!AJ48</f>
        <v>-2223</v>
      </c>
      <c r="AF46" s="20">
        <f t="shared" si="2"/>
        <v>-5153</v>
      </c>
      <c r="AG46" s="21">
        <f t="shared" si="3"/>
        <v>2168855</v>
      </c>
      <c r="AH46" s="7"/>
      <c r="AK46"/>
    </row>
    <row r="47" spans="1:37" ht="14.4" customHeight="1" x14ac:dyDescent="0.25">
      <c r="A47" s="17">
        <v>44</v>
      </c>
      <c r="B47" s="18" t="s">
        <v>81</v>
      </c>
      <c r="C47" s="19">
        <f>'[1]Table 2_State Distrib and Adjs'!AL50</f>
        <v>3087925</v>
      </c>
      <c r="D47" s="20">
        <f>-'[1]Table 5A3_OJJ'!W49</f>
        <v>-140</v>
      </c>
      <c r="E47" s="20"/>
      <c r="F47" s="20"/>
      <c r="G47" s="20">
        <f>-'[1]Table 5C1A-Madison Prep'!AI50</f>
        <v>0</v>
      </c>
      <c r="H47" s="20">
        <f>-'[1]Table 5C1B-DArbonne'!AI50</f>
        <v>0</v>
      </c>
      <c r="I47" s="20">
        <f>-'[1]Table 5C1C-Intl_VIBE'!AI50</f>
        <v>-618</v>
      </c>
      <c r="J47" s="20">
        <f>-'[1]Table 5C1D-NOMMA'!AI50</f>
        <v>-242</v>
      </c>
      <c r="K47" s="20">
        <f>-'[1]Table 5C1E-LFNO'!AI50</f>
        <v>-1236</v>
      </c>
      <c r="L47" s="20">
        <f>-'[1]Table 5C1F-Lake Charles Charter'!AI50</f>
        <v>0</v>
      </c>
      <c r="M47" s="20">
        <f>-'[1]Table 5C1G-JS Clark Academy'!AI50</f>
        <v>0</v>
      </c>
      <c r="N47" s="20">
        <f>-'[1]Table 5C1H-Southwest LA Charter'!AI50</f>
        <v>0</v>
      </c>
      <c r="O47" s="20">
        <f>-'[1]Table 5C1I-LA Key Academy'!AI50</f>
        <v>0</v>
      </c>
      <c r="P47" s="20">
        <f>-'[1]Table 5C1J-Jefferson Chamber'!AI50</f>
        <v>0</v>
      </c>
      <c r="Q47" s="20">
        <f>-'[1]Table 5C1K-Tallulah Charter'!AI50</f>
        <v>0</v>
      </c>
      <c r="R47" s="20">
        <f>-'[1]Table 5C1L-Northshore Charter'!AI50</f>
        <v>0</v>
      </c>
      <c r="S47" s="20">
        <f>-'[1]Table 5C1M-B.R. Charter'!AI50</f>
        <v>0</v>
      </c>
      <c r="T47" s="20">
        <f>-'[1]Table 5C1N-Delta Charter'!AI50</f>
        <v>0</v>
      </c>
      <c r="U47" s="20">
        <f>-'[1]Table 5C1O-Impact'!AI50</f>
        <v>0</v>
      </c>
      <c r="V47" s="20">
        <f>-'[1]Table 5C1P-Vision'!AI50</f>
        <v>0</v>
      </c>
      <c r="W47" s="20">
        <f>-'[1]Table 5C1Q-Advantage'!AI50</f>
        <v>0</v>
      </c>
      <c r="X47" s="20">
        <f>-'[1]Table 5C1R-Iberville'!AI50</f>
        <v>0</v>
      </c>
      <c r="Y47" s="20">
        <f>-'[1]Table 5C1S-L.C. Coll Prep'!AI50</f>
        <v>0</v>
      </c>
      <c r="Z47" s="20">
        <f>-'[1]Table 5C1T-Northeast'!AI50</f>
        <v>0</v>
      </c>
      <c r="AA47" s="20">
        <f>-'[1]Table 5C1U-Acadiana Ren'!AI50</f>
        <v>0</v>
      </c>
      <c r="AB47" s="20">
        <f>-'[1]Table 5C1V-Laf Ren'!AI50</f>
        <v>0</v>
      </c>
      <c r="AC47" s="20">
        <f>-'[1]Table 5C1W-Willow'!AI50</f>
        <v>0</v>
      </c>
      <c r="AD47" s="20">
        <f>-'[1]Table 5C2 - LA Virtual Admy'!AJ49</f>
        <v>-4452</v>
      </c>
      <c r="AE47" s="20">
        <f>-'[1]Table 5C3 - LA Connections EBR'!AJ49</f>
        <v>-3096</v>
      </c>
      <c r="AF47" s="20">
        <f t="shared" si="2"/>
        <v>-9784</v>
      </c>
      <c r="AG47" s="21">
        <f t="shared" si="3"/>
        <v>3078141</v>
      </c>
      <c r="AH47" s="7"/>
      <c r="AK47"/>
    </row>
    <row r="48" spans="1:37" ht="14.4" customHeight="1" x14ac:dyDescent="0.25">
      <c r="A48" s="22">
        <v>45</v>
      </c>
      <c r="B48" s="23" t="s">
        <v>82</v>
      </c>
      <c r="C48" s="24">
        <f>'[1]Table 2_State Distrib and Adjs'!AL51</f>
        <v>2206959</v>
      </c>
      <c r="D48" s="25">
        <f>-'[1]Table 5A3_OJJ'!W50</f>
        <v>-555</v>
      </c>
      <c r="E48" s="25"/>
      <c r="F48" s="25"/>
      <c r="G48" s="25">
        <f>-'[1]Table 5C1A-Madison Prep'!AI51</f>
        <v>0</v>
      </c>
      <c r="H48" s="25">
        <f>-'[1]Table 5C1B-DArbonne'!AI51</f>
        <v>0</v>
      </c>
      <c r="I48" s="25">
        <f>-'[1]Table 5C1C-Intl_VIBE'!AI51</f>
        <v>0</v>
      </c>
      <c r="J48" s="25">
        <f>-'[1]Table 5C1D-NOMMA'!AI51</f>
        <v>0</v>
      </c>
      <c r="K48" s="25">
        <f>-'[1]Table 5C1E-LFNO'!AI51</f>
        <v>-4230</v>
      </c>
      <c r="L48" s="25">
        <f>-'[1]Table 5C1F-Lake Charles Charter'!AI51</f>
        <v>0</v>
      </c>
      <c r="M48" s="25">
        <f>-'[1]Table 5C1G-JS Clark Academy'!AI51</f>
        <v>0</v>
      </c>
      <c r="N48" s="25">
        <f>-'[1]Table 5C1H-Southwest LA Charter'!AI51</f>
        <v>0</v>
      </c>
      <c r="O48" s="25">
        <f>-'[1]Table 5C1I-LA Key Academy'!AI51</f>
        <v>0</v>
      </c>
      <c r="P48" s="25">
        <f>-'[1]Table 5C1J-Jefferson Chamber'!AI51</f>
        <v>-1011</v>
      </c>
      <c r="Q48" s="25">
        <f>-'[1]Table 5C1K-Tallulah Charter'!AI51</f>
        <v>0</v>
      </c>
      <c r="R48" s="25">
        <f>-'[1]Table 5C1L-Northshore Charter'!AI51</f>
        <v>0</v>
      </c>
      <c r="S48" s="25">
        <f>-'[1]Table 5C1M-B.R. Charter'!AI51</f>
        <v>0</v>
      </c>
      <c r="T48" s="25">
        <f>-'[1]Table 5C1N-Delta Charter'!AI51</f>
        <v>0</v>
      </c>
      <c r="U48" s="25">
        <f>-'[1]Table 5C1O-Impact'!AI51</f>
        <v>0</v>
      </c>
      <c r="V48" s="25">
        <f>-'[1]Table 5C1P-Vision'!AI51</f>
        <v>0</v>
      </c>
      <c r="W48" s="25">
        <f>-'[1]Table 5C1Q-Advantage'!AI51</f>
        <v>0</v>
      </c>
      <c r="X48" s="25">
        <f>-'[1]Table 5C1R-Iberville'!AI51</f>
        <v>0</v>
      </c>
      <c r="Y48" s="25">
        <f>-'[1]Table 5C1S-L.C. Coll Prep'!AI51</f>
        <v>0</v>
      </c>
      <c r="Z48" s="25">
        <f>-'[1]Table 5C1T-Northeast'!AI51</f>
        <v>0</v>
      </c>
      <c r="AA48" s="25">
        <f>-'[1]Table 5C1U-Acadiana Ren'!AI51</f>
        <v>0</v>
      </c>
      <c r="AB48" s="25">
        <f>-'[1]Table 5C1V-Laf Ren'!AI51</f>
        <v>0</v>
      </c>
      <c r="AC48" s="25">
        <f>-'[1]Table 5C1W-Willow'!AI51</f>
        <v>0</v>
      </c>
      <c r="AD48" s="25">
        <f>-'[1]Table 5C2 - LA Virtual Admy'!AJ50</f>
        <v>-10014</v>
      </c>
      <c r="AE48" s="25">
        <f>-'[1]Table 5C3 - LA Connections EBR'!AJ50</f>
        <v>-18787</v>
      </c>
      <c r="AF48" s="25">
        <f t="shared" si="2"/>
        <v>-34597</v>
      </c>
      <c r="AG48" s="26">
        <f t="shared" si="3"/>
        <v>2172362</v>
      </c>
      <c r="AH48" s="7"/>
      <c r="AK48"/>
    </row>
    <row r="49" spans="1:37" ht="14.4" customHeight="1" x14ac:dyDescent="0.25">
      <c r="A49" s="17">
        <v>46</v>
      </c>
      <c r="B49" s="18" t="s">
        <v>83</v>
      </c>
      <c r="C49" s="19">
        <f>'[1]Table 2_State Distrib and Adjs'!AL52</f>
        <v>580642</v>
      </c>
      <c r="D49" s="20">
        <f>-'[1]Table 5A3_OJJ'!W51</f>
        <v>0</v>
      </c>
      <c r="E49" s="20"/>
      <c r="F49" s="20"/>
      <c r="G49" s="20">
        <f>-'[1]Table 5C1A-Madison Prep'!AI52</f>
        <v>0</v>
      </c>
      <c r="H49" s="20">
        <f>-'[1]Table 5C1B-DArbonne'!AI52</f>
        <v>0</v>
      </c>
      <c r="I49" s="20">
        <f>-'[1]Table 5C1C-Intl_VIBE'!AI52</f>
        <v>0</v>
      </c>
      <c r="J49" s="20">
        <f>-'[1]Table 5C1D-NOMMA'!AI52</f>
        <v>0</v>
      </c>
      <c r="K49" s="20">
        <f>-'[1]Table 5C1E-LFNO'!AI52</f>
        <v>0</v>
      </c>
      <c r="L49" s="20">
        <f>-'[1]Table 5C1F-Lake Charles Charter'!AI52</f>
        <v>0</v>
      </c>
      <c r="M49" s="20">
        <f>-'[1]Table 5C1G-JS Clark Academy'!AI52</f>
        <v>0</v>
      </c>
      <c r="N49" s="20">
        <f>-'[1]Table 5C1H-Southwest LA Charter'!AI52</f>
        <v>0</v>
      </c>
      <c r="O49" s="20">
        <f>-'[1]Table 5C1I-LA Key Academy'!AI52</f>
        <v>0</v>
      </c>
      <c r="P49" s="20">
        <f>-'[1]Table 5C1J-Jefferson Chamber'!AI52</f>
        <v>0</v>
      </c>
      <c r="Q49" s="20">
        <f>-'[1]Table 5C1K-Tallulah Charter'!AI52</f>
        <v>0</v>
      </c>
      <c r="R49" s="20">
        <f>-'[1]Table 5C1L-Northshore Charter'!AI52</f>
        <v>0</v>
      </c>
      <c r="S49" s="20">
        <f>-'[1]Table 5C1M-B.R. Charter'!AI52</f>
        <v>0</v>
      </c>
      <c r="T49" s="20">
        <f>-'[1]Table 5C1N-Delta Charter'!AI52</f>
        <v>0</v>
      </c>
      <c r="U49" s="20">
        <f>-'[1]Table 5C1O-Impact'!AI52</f>
        <v>0</v>
      </c>
      <c r="V49" s="20">
        <f>-'[1]Table 5C1P-Vision'!AI52</f>
        <v>0</v>
      </c>
      <c r="W49" s="20">
        <f>-'[1]Table 5C1Q-Advantage'!AI52</f>
        <v>0</v>
      </c>
      <c r="X49" s="20">
        <f>-'[1]Table 5C1R-Iberville'!AI52</f>
        <v>0</v>
      </c>
      <c r="Y49" s="20">
        <f>-'[1]Table 5C1S-L.C. Coll Prep'!AI52</f>
        <v>0</v>
      </c>
      <c r="Z49" s="20">
        <f>-'[1]Table 5C1T-Northeast'!AI52</f>
        <v>0</v>
      </c>
      <c r="AA49" s="20">
        <f>-'[1]Table 5C1U-Acadiana Ren'!AI52</f>
        <v>0</v>
      </c>
      <c r="AB49" s="20">
        <f>-'[1]Table 5C1V-Laf Ren'!AI52</f>
        <v>0</v>
      </c>
      <c r="AC49" s="20">
        <f>-'[1]Table 5C1W-Willow'!AI52</f>
        <v>0</v>
      </c>
      <c r="AD49" s="20">
        <f>-'[1]Table 5C2 - LA Virtual Admy'!AJ51</f>
        <v>-1624</v>
      </c>
      <c r="AE49" s="20">
        <f>-'[1]Table 5C3 - LA Connections EBR'!AJ51</f>
        <v>-1683</v>
      </c>
      <c r="AF49" s="20">
        <f t="shared" si="2"/>
        <v>-3307</v>
      </c>
      <c r="AG49" s="21">
        <f t="shared" si="3"/>
        <v>577335</v>
      </c>
      <c r="AH49" s="7"/>
      <c r="AK49"/>
    </row>
    <row r="50" spans="1:37" ht="14.4" customHeight="1" x14ac:dyDescent="0.25">
      <c r="A50" s="17">
        <v>47</v>
      </c>
      <c r="B50" s="18" t="s">
        <v>84</v>
      </c>
      <c r="C50" s="19">
        <f>'[1]Table 2_State Distrib and Adjs'!AL53</f>
        <v>1041434</v>
      </c>
      <c r="D50" s="20">
        <f>-'[1]Table 5A3_OJJ'!W52</f>
        <v>-68</v>
      </c>
      <c r="E50" s="20"/>
      <c r="F50" s="20"/>
      <c r="G50" s="20">
        <f>-'[1]Table 5C1A-Madison Prep'!AI53</f>
        <v>0</v>
      </c>
      <c r="H50" s="20">
        <f>-'[1]Table 5C1B-DArbonne'!AI53</f>
        <v>0</v>
      </c>
      <c r="I50" s="20">
        <f>-'[1]Table 5C1C-Intl_VIBE'!AI53</f>
        <v>0</v>
      </c>
      <c r="J50" s="20">
        <f>-'[1]Table 5C1D-NOMMA'!AI53</f>
        <v>0</v>
      </c>
      <c r="K50" s="20">
        <f>-'[1]Table 5C1E-LFNO'!AI53</f>
        <v>0</v>
      </c>
      <c r="L50" s="20">
        <f>-'[1]Table 5C1F-Lake Charles Charter'!AI53</f>
        <v>0</v>
      </c>
      <c r="M50" s="20">
        <f>-'[1]Table 5C1G-JS Clark Academy'!AI53</f>
        <v>0</v>
      </c>
      <c r="N50" s="20">
        <f>-'[1]Table 5C1H-Southwest LA Charter'!AI53</f>
        <v>0</v>
      </c>
      <c r="O50" s="20">
        <f>-'[1]Table 5C1I-LA Key Academy'!AI53</f>
        <v>0</v>
      </c>
      <c r="P50" s="20">
        <f>-'[1]Table 5C1J-Jefferson Chamber'!AI53</f>
        <v>0</v>
      </c>
      <c r="Q50" s="20">
        <f>-'[1]Table 5C1K-Tallulah Charter'!AI53</f>
        <v>0</v>
      </c>
      <c r="R50" s="20">
        <f>-'[1]Table 5C1L-Northshore Charter'!AI53</f>
        <v>0</v>
      </c>
      <c r="S50" s="20">
        <f>-'[1]Table 5C1M-B.R. Charter'!AI53</f>
        <v>0</v>
      </c>
      <c r="T50" s="20">
        <f>-'[1]Table 5C1N-Delta Charter'!AI53</f>
        <v>0</v>
      </c>
      <c r="U50" s="20">
        <f>-'[1]Table 5C1O-Impact'!AI53</f>
        <v>0</v>
      </c>
      <c r="V50" s="20">
        <f>-'[1]Table 5C1P-Vision'!AI53</f>
        <v>0</v>
      </c>
      <c r="W50" s="20">
        <f>-'[1]Table 5C1Q-Advantage'!AI53</f>
        <v>0</v>
      </c>
      <c r="X50" s="20">
        <f>-'[1]Table 5C1R-Iberville'!AI53</f>
        <v>0</v>
      </c>
      <c r="Y50" s="20">
        <f>-'[1]Table 5C1S-L.C. Coll Prep'!AI53</f>
        <v>0</v>
      </c>
      <c r="Z50" s="20">
        <f>-'[1]Table 5C1T-Northeast'!AI53</f>
        <v>0</v>
      </c>
      <c r="AA50" s="20">
        <f>-'[1]Table 5C1U-Acadiana Ren'!AI53</f>
        <v>0</v>
      </c>
      <c r="AB50" s="20">
        <f>-'[1]Table 5C1V-Laf Ren'!AI53</f>
        <v>0</v>
      </c>
      <c r="AC50" s="20">
        <f>-'[1]Table 5C1W-Willow'!AI53</f>
        <v>0</v>
      </c>
      <c r="AD50" s="20">
        <f>-'[1]Table 5C2 - LA Virtual Admy'!AJ52</f>
        <v>-1751</v>
      </c>
      <c r="AE50" s="20">
        <f>-'[1]Table 5C3 - LA Connections EBR'!AJ52</f>
        <v>-3931</v>
      </c>
      <c r="AF50" s="20">
        <f t="shared" si="2"/>
        <v>-5750</v>
      </c>
      <c r="AG50" s="21">
        <f t="shared" si="3"/>
        <v>1035684</v>
      </c>
      <c r="AH50" s="7"/>
      <c r="AK50"/>
    </row>
    <row r="51" spans="1:37" ht="14.4" customHeight="1" x14ac:dyDescent="0.25">
      <c r="A51" s="17">
        <v>48</v>
      </c>
      <c r="B51" s="18" t="s">
        <v>85</v>
      </c>
      <c r="C51" s="19">
        <f>'[1]Table 2_State Distrib and Adjs'!AL54</f>
        <v>2326540</v>
      </c>
      <c r="D51" s="20">
        <f>-'[1]Table 5A3_OJJ'!W53</f>
        <v>-764</v>
      </c>
      <c r="E51" s="20"/>
      <c r="F51" s="20"/>
      <c r="G51" s="20">
        <f>-'[1]Table 5C1A-Madison Prep'!AI54</f>
        <v>0</v>
      </c>
      <c r="H51" s="20">
        <f>-'[1]Table 5C1B-DArbonne'!AI54</f>
        <v>0</v>
      </c>
      <c r="I51" s="20">
        <f>-'[1]Table 5C1C-Intl_VIBE'!AI54</f>
        <v>-1220</v>
      </c>
      <c r="J51" s="20">
        <f>-'[1]Table 5C1D-NOMMA'!AI54</f>
        <v>0</v>
      </c>
      <c r="K51" s="20">
        <f>-'[1]Table 5C1E-LFNO'!AI54</f>
        <v>-665</v>
      </c>
      <c r="L51" s="20">
        <f>-'[1]Table 5C1F-Lake Charles Charter'!AI54</f>
        <v>0</v>
      </c>
      <c r="M51" s="20">
        <f>-'[1]Table 5C1G-JS Clark Academy'!AI54</f>
        <v>0</v>
      </c>
      <c r="N51" s="20">
        <f>-'[1]Table 5C1H-Southwest LA Charter'!AI54</f>
        <v>0</v>
      </c>
      <c r="O51" s="20">
        <f>-'[1]Table 5C1I-LA Key Academy'!AI54</f>
        <v>0</v>
      </c>
      <c r="P51" s="20">
        <f>-'[1]Table 5C1J-Jefferson Chamber'!AI54</f>
        <v>-610</v>
      </c>
      <c r="Q51" s="20">
        <f>-'[1]Table 5C1K-Tallulah Charter'!AI54</f>
        <v>0</v>
      </c>
      <c r="R51" s="20">
        <f>-'[1]Table 5C1L-Northshore Charter'!AI54</f>
        <v>0</v>
      </c>
      <c r="S51" s="20">
        <f>-'[1]Table 5C1M-B.R. Charter'!AI54</f>
        <v>0</v>
      </c>
      <c r="T51" s="20">
        <f>-'[1]Table 5C1N-Delta Charter'!AI54</f>
        <v>0</v>
      </c>
      <c r="U51" s="20">
        <f>-'[1]Table 5C1O-Impact'!AI54</f>
        <v>0</v>
      </c>
      <c r="V51" s="20">
        <f>-'[1]Table 5C1P-Vision'!AI54</f>
        <v>0</v>
      </c>
      <c r="W51" s="20">
        <f>-'[1]Table 5C1Q-Advantage'!AI54</f>
        <v>0</v>
      </c>
      <c r="X51" s="20">
        <f>-'[1]Table 5C1R-Iberville'!AI54</f>
        <v>0</v>
      </c>
      <c r="Y51" s="20">
        <f>-'[1]Table 5C1S-L.C. Coll Prep'!AI54</f>
        <v>0</v>
      </c>
      <c r="Z51" s="20">
        <f>-'[1]Table 5C1T-Northeast'!AI54</f>
        <v>0</v>
      </c>
      <c r="AA51" s="20">
        <f>-'[1]Table 5C1U-Acadiana Ren'!AI54</f>
        <v>0</v>
      </c>
      <c r="AB51" s="20">
        <f>-'[1]Table 5C1V-Laf Ren'!AI54</f>
        <v>0</v>
      </c>
      <c r="AC51" s="20">
        <f>-'[1]Table 5C1W-Willow'!AI54</f>
        <v>0</v>
      </c>
      <c r="AD51" s="20">
        <f>-'[1]Table 5C2 - LA Virtual Admy'!AJ53</f>
        <v>-13724</v>
      </c>
      <c r="AE51" s="20">
        <f>-'[1]Table 5C3 - LA Connections EBR'!AJ53</f>
        <v>-12317</v>
      </c>
      <c r="AF51" s="20">
        <f t="shared" si="2"/>
        <v>-29300</v>
      </c>
      <c r="AG51" s="21">
        <f t="shared" si="3"/>
        <v>2297240</v>
      </c>
      <c r="AH51" s="7"/>
      <c r="AK51"/>
    </row>
    <row r="52" spans="1:37" ht="14.4" customHeight="1" x14ac:dyDescent="0.25">
      <c r="A52" s="17">
        <v>49</v>
      </c>
      <c r="B52" s="18" t="s">
        <v>86</v>
      </c>
      <c r="C52" s="19">
        <f>'[1]Table 2_State Distrib and Adjs'!AL55</f>
        <v>6610152</v>
      </c>
      <c r="D52" s="20">
        <f>-'[1]Table 5A3_OJJ'!W54</f>
        <v>-1592</v>
      </c>
      <c r="E52" s="20"/>
      <c r="F52" s="20"/>
      <c r="G52" s="20">
        <f>-'[1]Table 5C1A-Madison Prep'!AI55</f>
        <v>0</v>
      </c>
      <c r="H52" s="20">
        <f>-'[1]Table 5C1B-DArbonne'!AI55</f>
        <v>0</v>
      </c>
      <c r="I52" s="20">
        <f>-'[1]Table 5C1C-Intl_VIBE'!AI55</f>
        <v>0</v>
      </c>
      <c r="J52" s="20">
        <f>-'[1]Table 5C1D-NOMMA'!AI55</f>
        <v>0</v>
      </c>
      <c r="K52" s="20">
        <f>-'[1]Table 5C1E-LFNO'!AI55</f>
        <v>0</v>
      </c>
      <c r="L52" s="20">
        <f>-'[1]Table 5C1F-Lake Charles Charter'!AI55</f>
        <v>0</v>
      </c>
      <c r="M52" s="20">
        <f>-'[1]Table 5C1G-JS Clark Academy'!AI55</f>
        <v>-50553</v>
      </c>
      <c r="N52" s="20">
        <f>-'[1]Table 5C1H-Southwest LA Charter'!AI55</f>
        <v>0</v>
      </c>
      <c r="O52" s="20">
        <f>-'[1]Table 5C1I-LA Key Academy'!AI55</f>
        <v>0</v>
      </c>
      <c r="P52" s="20">
        <f>-'[1]Table 5C1J-Jefferson Chamber'!AI55</f>
        <v>0</v>
      </c>
      <c r="Q52" s="20">
        <f>-'[1]Table 5C1K-Tallulah Charter'!AI55</f>
        <v>0</v>
      </c>
      <c r="R52" s="20">
        <f>-'[1]Table 5C1L-Northshore Charter'!AI55</f>
        <v>0</v>
      </c>
      <c r="S52" s="20">
        <f>-'[1]Table 5C1M-B.R. Charter'!AI55</f>
        <v>0</v>
      </c>
      <c r="T52" s="20">
        <f>-'[1]Table 5C1N-Delta Charter'!AI55</f>
        <v>0</v>
      </c>
      <c r="U52" s="20">
        <f>-'[1]Table 5C1O-Impact'!AI55</f>
        <v>0</v>
      </c>
      <c r="V52" s="20">
        <f>-'[1]Table 5C1P-Vision'!AI55</f>
        <v>0</v>
      </c>
      <c r="W52" s="20">
        <f>-'[1]Table 5C1Q-Advantage'!AI55</f>
        <v>0</v>
      </c>
      <c r="X52" s="20">
        <f>-'[1]Table 5C1R-Iberville'!AI55</f>
        <v>0</v>
      </c>
      <c r="Y52" s="20">
        <f>-'[1]Table 5C1S-L.C. Coll Prep'!AI55</f>
        <v>0</v>
      </c>
      <c r="Z52" s="20">
        <f>-'[1]Table 5C1T-Northeast'!AI55</f>
        <v>0</v>
      </c>
      <c r="AA52" s="20">
        <f>-'[1]Table 5C1U-Acadiana Ren'!AI55</f>
        <v>-427</v>
      </c>
      <c r="AB52" s="20">
        <f>-'[1]Table 5C1V-Laf Ren'!AI55</f>
        <v>0</v>
      </c>
      <c r="AC52" s="20">
        <f>-'[1]Table 5C1W-Willow'!AI55</f>
        <v>0</v>
      </c>
      <c r="AD52" s="20">
        <f>-'[1]Table 5C2 - LA Virtual Admy'!AJ54</f>
        <v>-11794</v>
      </c>
      <c r="AE52" s="20">
        <f>-'[1]Table 5C3 - LA Connections EBR'!AJ54</f>
        <v>-6257</v>
      </c>
      <c r="AF52" s="20">
        <f t="shared" si="2"/>
        <v>-70623</v>
      </c>
      <c r="AG52" s="21">
        <f t="shared" si="3"/>
        <v>6539529</v>
      </c>
      <c r="AH52" s="7"/>
      <c r="AK52"/>
    </row>
    <row r="53" spans="1:37" ht="14.4" customHeight="1" x14ac:dyDescent="0.25">
      <c r="A53" s="22">
        <v>50</v>
      </c>
      <c r="B53" s="23" t="s">
        <v>87</v>
      </c>
      <c r="C53" s="24">
        <f>'[1]Table 2_State Distrib and Adjs'!AL56</f>
        <v>3845143</v>
      </c>
      <c r="D53" s="25">
        <f>-'[1]Table 5A3_OJJ'!W55</f>
        <v>-562</v>
      </c>
      <c r="E53" s="25"/>
      <c r="F53" s="25"/>
      <c r="G53" s="25">
        <f>-'[1]Table 5C1A-Madison Prep'!AI56</f>
        <v>0</v>
      </c>
      <c r="H53" s="25">
        <f>-'[1]Table 5C1B-DArbonne'!AI56</f>
        <v>0</v>
      </c>
      <c r="I53" s="25">
        <f>-'[1]Table 5C1C-Intl_VIBE'!AI56</f>
        <v>0</v>
      </c>
      <c r="J53" s="25">
        <f>-'[1]Table 5C1D-NOMMA'!AI56</f>
        <v>0</v>
      </c>
      <c r="K53" s="25">
        <f>-'[1]Table 5C1E-LFNO'!AI56</f>
        <v>0</v>
      </c>
      <c r="L53" s="25">
        <f>-'[1]Table 5C1F-Lake Charles Charter'!AI56</f>
        <v>0</v>
      </c>
      <c r="M53" s="25">
        <f>-'[1]Table 5C1G-JS Clark Academy'!AI56</f>
        <v>0</v>
      </c>
      <c r="N53" s="25">
        <f>-'[1]Table 5C1H-Southwest LA Charter'!AI56</f>
        <v>0</v>
      </c>
      <c r="O53" s="25">
        <f>-'[1]Table 5C1I-LA Key Academy'!AI56</f>
        <v>0</v>
      </c>
      <c r="P53" s="25">
        <f>-'[1]Table 5C1J-Jefferson Chamber'!AI56</f>
        <v>0</v>
      </c>
      <c r="Q53" s="25">
        <f>-'[1]Table 5C1K-Tallulah Charter'!AI56</f>
        <v>0</v>
      </c>
      <c r="R53" s="25">
        <f>-'[1]Table 5C1L-Northshore Charter'!AI56</f>
        <v>0</v>
      </c>
      <c r="S53" s="25">
        <f>-'[1]Table 5C1M-B.R. Charter'!AI56</f>
        <v>0</v>
      </c>
      <c r="T53" s="25">
        <f>-'[1]Table 5C1N-Delta Charter'!AI56</f>
        <v>0</v>
      </c>
      <c r="U53" s="25">
        <f>-'[1]Table 5C1O-Impact'!AI56</f>
        <v>0</v>
      </c>
      <c r="V53" s="25">
        <f>-'[1]Table 5C1P-Vision'!AI56</f>
        <v>0</v>
      </c>
      <c r="W53" s="25">
        <f>-'[1]Table 5C1Q-Advantage'!AI56</f>
        <v>0</v>
      </c>
      <c r="X53" s="25">
        <f>-'[1]Table 5C1R-Iberville'!AI56</f>
        <v>0</v>
      </c>
      <c r="Y53" s="25">
        <f>-'[1]Table 5C1S-L.C. Coll Prep'!AI56</f>
        <v>0</v>
      </c>
      <c r="Z53" s="25">
        <f>-'[1]Table 5C1T-Northeast'!AI56</f>
        <v>0</v>
      </c>
      <c r="AA53" s="25">
        <f>-'[1]Table 5C1U-Acadiana Ren'!AI56</f>
        <v>-45420</v>
      </c>
      <c r="AB53" s="25">
        <f>-'[1]Table 5C1V-Laf Ren'!AI56</f>
        <v>0</v>
      </c>
      <c r="AC53" s="25">
        <f>-'[1]Table 5C1W-Willow'!AI56</f>
        <v>0</v>
      </c>
      <c r="AD53" s="25">
        <f>-'[1]Table 5C2 - LA Virtual Admy'!AJ55</f>
        <v>-6302</v>
      </c>
      <c r="AE53" s="25">
        <f>-'[1]Table 5C3 - LA Connections EBR'!AJ55</f>
        <v>-2435</v>
      </c>
      <c r="AF53" s="25">
        <f t="shared" si="2"/>
        <v>-54719</v>
      </c>
      <c r="AG53" s="26">
        <f t="shared" si="3"/>
        <v>3790424</v>
      </c>
      <c r="AH53" s="7"/>
      <c r="AK53"/>
    </row>
    <row r="54" spans="1:37" ht="14.4" customHeight="1" x14ac:dyDescent="0.25">
      <c r="A54" s="17">
        <v>51</v>
      </c>
      <c r="B54" s="18" t="s">
        <v>88</v>
      </c>
      <c r="C54" s="19">
        <f>'[1]Table 2_State Distrib and Adjs'!AL57</f>
        <v>3600900</v>
      </c>
      <c r="D54" s="20">
        <f>-'[1]Table 5A3_OJJ'!W56</f>
        <v>-957</v>
      </c>
      <c r="E54" s="20"/>
      <c r="F54" s="20"/>
      <c r="G54" s="20">
        <f>-'[1]Table 5C1A-Madison Prep'!AI57</f>
        <v>0</v>
      </c>
      <c r="H54" s="20">
        <f>-'[1]Table 5C1B-DArbonne'!AI57</f>
        <v>0</v>
      </c>
      <c r="I54" s="20">
        <f>-'[1]Table 5C1C-Intl_VIBE'!AI57</f>
        <v>0</v>
      </c>
      <c r="J54" s="20">
        <f>-'[1]Table 5C1D-NOMMA'!AI57</f>
        <v>0</v>
      </c>
      <c r="K54" s="20">
        <f>-'[1]Table 5C1E-LFNO'!AI57</f>
        <v>0</v>
      </c>
      <c r="L54" s="20">
        <f>-'[1]Table 5C1F-Lake Charles Charter'!AI57</f>
        <v>0</v>
      </c>
      <c r="M54" s="20">
        <f>-'[1]Table 5C1G-JS Clark Academy'!AI57</f>
        <v>0</v>
      </c>
      <c r="N54" s="20">
        <f>-'[1]Table 5C1H-Southwest LA Charter'!AI57</f>
        <v>0</v>
      </c>
      <c r="O54" s="20">
        <f>-'[1]Table 5C1I-LA Key Academy'!AI57</f>
        <v>0</v>
      </c>
      <c r="P54" s="20">
        <f>-'[1]Table 5C1J-Jefferson Chamber'!AI57</f>
        <v>0</v>
      </c>
      <c r="Q54" s="20">
        <f>-'[1]Table 5C1K-Tallulah Charter'!AI57</f>
        <v>0</v>
      </c>
      <c r="R54" s="20">
        <f>-'[1]Table 5C1L-Northshore Charter'!AI57</f>
        <v>0</v>
      </c>
      <c r="S54" s="20">
        <f>-'[1]Table 5C1M-B.R. Charter'!AI57</f>
        <v>0</v>
      </c>
      <c r="T54" s="20">
        <f>-'[1]Table 5C1N-Delta Charter'!AI57</f>
        <v>0</v>
      </c>
      <c r="U54" s="20">
        <f>-'[1]Table 5C1O-Impact'!AI57</f>
        <v>0</v>
      </c>
      <c r="V54" s="20">
        <f>-'[1]Table 5C1P-Vision'!AI57</f>
        <v>0</v>
      </c>
      <c r="W54" s="20">
        <f>-'[1]Table 5C1Q-Advantage'!AI57</f>
        <v>0</v>
      </c>
      <c r="X54" s="20">
        <f>-'[1]Table 5C1R-Iberville'!AI57</f>
        <v>0</v>
      </c>
      <c r="Y54" s="20">
        <f>-'[1]Table 5C1S-L.C. Coll Prep'!AI57</f>
        <v>0</v>
      </c>
      <c r="Z54" s="20">
        <f>-'[1]Table 5C1T-Northeast'!AI57</f>
        <v>0</v>
      </c>
      <c r="AA54" s="20">
        <f>-'[1]Table 5C1U-Acadiana Ren'!AI57</f>
        <v>42</v>
      </c>
      <c r="AB54" s="20">
        <f>-'[1]Table 5C1V-Laf Ren'!AI57</f>
        <v>0</v>
      </c>
      <c r="AC54" s="20">
        <f>-'[1]Table 5C1W-Willow'!AI57</f>
        <v>0</v>
      </c>
      <c r="AD54" s="20">
        <f>-'[1]Table 5C2 - LA Virtual Admy'!AJ56</f>
        <v>-6191</v>
      </c>
      <c r="AE54" s="20">
        <f>-'[1]Table 5C3 - LA Connections EBR'!AJ56</f>
        <v>-4340</v>
      </c>
      <c r="AF54" s="20">
        <f t="shared" si="2"/>
        <v>-11446</v>
      </c>
      <c r="AG54" s="21">
        <f t="shared" si="3"/>
        <v>3589454</v>
      </c>
      <c r="AH54" s="7"/>
      <c r="AK54"/>
    </row>
    <row r="55" spans="1:37" ht="14.4" customHeight="1" x14ac:dyDescent="0.25">
      <c r="A55" s="17">
        <v>52</v>
      </c>
      <c r="B55" s="18" t="s">
        <v>89</v>
      </c>
      <c r="C55" s="19">
        <f>'[1]Table 2_State Distrib and Adjs'!AL58</f>
        <v>17681470</v>
      </c>
      <c r="D55" s="20">
        <f>-'[1]Table 5A3_OJJ'!W57</f>
        <v>-3809</v>
      </c>
      <c r="E55" s="20"/>
      <c r="F55" s="20"/>
      <c r="G55" s="20">
        <f>-'[1]Table 5C1A-Madison Prep'!AI58</f>
        <v>0</v>
      </c>
      <c r="H55" s="20">
        <f>-'[1]Table 5C1B-DArbonne'!AI58</f>
        <v>0</v>
      </c>
      <c r="I55" s="20">
        <f>-'[1]Table 5C1C-Intl_VIBE'!AI58</f>
        <v>0</v>
      </c>
      <c r="J55" s="20">
        <f>-'[1]Table 5C1D-NOMMA'!AI58</f>
        <v>0</v>
      </c>
      <c r="K55" s="20">
        <f>-'[1]Table 5C1E-LFNO'!AI58</f>
        <v>-906</v>
      </c>
      <c r="L55" s="20">
        <f>-'[1]Table 5C1F-Lake Charles Charter'!AI58</f>
        <v>0</v>
      </c>
      <c r="M55" s="20">
        <f>-'[1]Table 5C1G-JS Clark Academy'!AI58</f>
        <v>0</v>
      </c>
      <c r="N55" s="20">
        <f>-'[1]Table 5C1H-Southwest LA Charter'!AI58</f>
        <v>0</v>
      </c>
      <c r="O55" s="20">
        <f>-'[1]Table 5C1I-LA Key Academy'!AI58</f>
        <v>0</v>
      </c>
      <c r="P55" s="20">
        <f>-'[1]Table 5C1J-Jefferson Chamber'!AI58</f>
        <v>0</v>
      </c>
      <c r="Q55" s="20">
        <f>-'[1]Table 5C1K-Tallulah Charter'!AI58</f>
        <v>0</v>
      </c>
      <c r="R55" s="20">
        <f>-'[1]Table 5C1L-Northshore Charter'!AI58</f>
        <v>-520</v>
      </c>
      <c r="S55" s="20">
        <f>-'[1]Table 5C1M-B.R. Charter'!AI58</f>
        <v>0</v>
      </c>
      <c r="T55" s="20">
        <f>-'[1]Table 5C1N-Delta Charter'!AI58</f>
        <v>0</v>
      </c>
      <c r="U55" s="20">
        <f>-'[1]Table 5C1O-Impact'!AI58</f>
        <v>0</v>
      </c>
      <c r="V55" s="20">
        <f>-'[1]Table 5C1P-Vision'!AI58</f>
        <v>0</v>
      </c>
      <c r="W55" s="20">
        <f>-'[1]Table 5C1Q-Advantage'!AI58</f>
        <v>0</v>
      </c>
      <c r="X55" s="20">
        <f>-'[1]Table 5C1R-Iberville'!AI58</f>
        <v>0</v>
      </c>
      <c r="Y55" s="20">
        <f>-'[1]Table 5C1S-L.C. Coll Prep'!AI58</f>
        <v>0</v>
      </c>
      <c r="Z55" s="20">
        <f>-'[1]Table 5C1T-Northeast'!AI58</f>
        <v>0</v>
      </c>
      <c r="AA55" s="20">
        <f>-'[1]Table 5C1U-Acadiana Ren'!AI58</f>
        <v>95</v>
      </c>
      <c r="AB55" s="20">
        <f>-'[1]Table 5C1V-Laf Ren'!AI58</f>
        <v>0</v>
      </c>
      <c r="AC55" s="20">
        <f>-'[1]Table 5C1W-Willow'!AI58</f>
        <v>0</v>
      </c>
      <c r="AD55" s="20">
        <f>-'[1]Table 5C2 - LA Virtual Admy'!AJ57</f>
        <v>-37823</v>
      </c>
      <c r="AE55" s="20">
        <f>-'[1]Table 5C3 - LA Connections EBR'!AJ57</f>
        <v>-40949</v>
      </c>
      <c r="AF55" s="20">
        <f t="shared" si="2"/>
        <v>-83912</v>
      </c>
      <c r="AG55" s="21">
        <f t="shared" si="3"/>
        <v>17597558</v>
      </c>
      <c r="AH55" s="7"/>
      <c r="AK55"/>
    </row>
    <row r="56" spans="1:37" ht="14.4" customHeight="1" x14ac:dyDescent="0.25">
      <c r="A56" s="17">
        <v>53</v>
      </c>
      <c r="B56" s="18" t="s">
        <v>90</v>
      </c>
      <c r="C56" s="19">
        <f>'[1]Table 2_State Distrib and Adjs'!AL59</f>
        <v>9256953</v>
      </c>
      <c r="D56" s="20">
        <f>-'[1]Table 5A3_OJJ'!W58</f>
        <v>-1787</v>
      </c>
      <c r="E56" s="20"/>
      <c r="F56" s="20"/>
      <c r="G56" s="20">
        <f>-'[1]Table 5C1A-Madison Prep'!AI59</f>
        <v>0</v>
      </c>
      <c r="H56" s="20">
        <f>-'[1]Table 5C1B-DArbonne'!AI59</f>
        <v>0</v>
      </c>
      <c r="I56" s="20">
        <f>-'[1]Table 5C1C-Intl_VIBE'!AI59</f>
        <v>0</v>
      </c>
      <c r="J56" s="20">
        <f>-'[1]Table 5C1D-NOMMA'!AI59</f>
        <v>0</v>
      </c>
      <c r="K56" s="20">
        <f>-'[1]Table 5C1E-LFNO'!AI59</f>
        <v>0</v>
      </c>
      <c r="L56" s="20">
        <f>-'[1]Table 5C1F-Lake Charles Charter'!AI59</f>
        <v>0</v>
      </c>
      <c r="M56" s="20">
        <f>-'[1]Table 5C1G-JS Clark Academy'!AI59</f>
        <v>0</v>
      </c>
      <c r="N56" s="20">
        <f>-'[1]Table 5C1H-Southwest LA Charter'!AI59</f>
        <v>0</v>
      </c>
      <c r="O56" s="20">
        <f>-'[1]Table 5C1I-LA Key Academy'!AI59</f>
        <v>0</v>
      </c>
      <c r="P56" s="20">
        <f>-'[1]Table 5C1J-Jefferson Chamber'!AI59</f>
        <v>0</v>
      </c>
      <c r="Q56" s="20">
        <f>-'[1]Table 5C1K-Tallulah Charter'!AI59</f>
        <v>0</v>
      </c>
      <c r="R56" s="20">
        <f>-'[1]Table 5C1L-Northshore Charter'!AI59</f>
        <v>0</v>
      </c>
      <c r="S56" s="20">
        <f>-'[1]Table 5C1M-B.R. Charter'!AI59</f>
        <v>0</v>
      </c>
      <c r="T56" s="20">
        <f>-'[1]Table 5C1N-Delta Charter'!AI59</f>
        <v>0</v>
      </c>
      <c r="U56" s="20">
        <f>-'[1]Table 5C1O-Impact'!AI59</f>
        <v>0</v>
      </c>
      <c r="V56" s="20">
        <f>-'[1]Table 5C1P-Vision'!AI59</f>
        <v>0</v>
      </c>
      <c r="W56" s="20">
        <f>-'[1]Table 5C1Q-Advantage'!AI59</f>
        <v>0</v>
      </c>
      <c r="X56" s="20">
        <f>-'[1]Table 5C1R-Iberville'!AI59</f>
        <v>0</v>
      </c>
      <c r="Y56" s="20">
        <f>-'[1]Table 5C1S-L.C. Coll Prep'!AI59</f>
        <v>0</v>
      </c>
      <c r="Z56" s="20">
        <f>-'[1]Table 5C1T-Northeast'!AI59</f>
        <v>0</v>
      </c>
      <c r="AA56" s="20">
        <f>-'[1]Table 5C1U-Acadiana Ren'!AI59</f>
        <v>0</v>
      </c>
      <c r="AB56" s="20">
        <f>-'[1]Table 5C1V-Laf Ren'!AI59</f>
        <v>0</v>
      </c>
      <c r="AC56" s="20">
        <f>-'[1]Table 5C1W-Willow'!AI59</f>
        <v>0</v>
      </c>
      <c r="AD56" s="20">
        <f>-'[1]Table 5C2 - LA Virtual Admy'!AJ58</f>
        <v>-15827</v>
      </c>
      <c r="AE56" s="20">
        <f>-'[1]Table 5C3 - LA Connections EBR'!AJ58</f>
        <v>-12039</v>
      </c>
      <c r="AF56" s="20">
        <f t="shared" si="2"/>
        <v>-29653</v>
      </c>
      <c r="AG56" s="21">
        <f t="shared" si="3"/>
        <v>9227300</v>
      </c>
      <c r="AH56" s="7"/>
      <c r="AK56"/>
    </row>
    <row r="57" spans="1:37" ht="14.4" customHeight="1" x14ac:dyDescent="0.25">
      <c r="A57" s="17">
        <v>54</v>
      </c>
      <c r="B57" s="18" t="s">
        <v>91</v>
      </c>
      <c r="C57" s="19">
        <f>'[1]Table 2_State Distrib and Adjs'!AL60</f>
        <v>366528</v>
      </c>
      <c r="D57" s="20">
        <f>-'[1]Table 5A3_OJJ'!W59</f>
        <v>-329</v>
      </c>
      <c r="E57" s="20"/>
      <c r="F57" s="20"/>
      <c r="G57" s="20">
        <f>-'[1]Table 5C1A-Madison Prep'!AI60</f>
        <v>0</v>
      </c>
      <c r="H57" s="20">
        <f>-'[1]Table 5C1B-DArbonne'!AI60</f>
        <v>0</v>
      </c>
      <c r="I57" s="20">
        <f>-'[1]Table 5C1C-Intl_VIBE'!AI60</f>
        <v>0</v>
      </c>
      <c r="J57" s="20">
        <f>-'[1]Table 5C1D-NOMMA'!AI60</f>
        <v>0</v>
      </c>
      <c r="K57" s="20">
        <f>-'[1]Table 5C1E-LFNO'!AI60</f>
        <v>0</v>
      </c>
      <c r="L57" s="20">
        <f>-'[1]Table 5C1F-Lake Charles Charter'!AI60</f>
        <v>0</v>
      </c>
      <c r="M57" s="20">
        <f>-'[1]Table 5C1G-JS Clark Academy'!AI60</f>
        <v>0</v>
      </c>
      <c r="N57" s="20">
        <f>-'[1]Table 5C1H-Southwest LA Charter'!AI60</f>
        <v>0</v>
      </c>
      <c r="O57" s="20">
        <f>-'[1]Table 5C1I-LA Key Academy'!AI60</f>
        <v>0</v>
      </c>
      <c r="P57" s="20">
        <f>-'[1]Table 5C1J-Jefferson Chamber'!AI60</f>
        <v>0</v>
      </c>
      <c r="Q57" s="20">
        <f>-'[1]Table 5C1K-Tallulah Charter'!AI60</f>
        <v>0</v>
      </c>
      <c r="R57" s="20">
        <f>-'[1]Table 5C1L-Northshore Charter'!AI60</f>
        <v>0</v>
      </c>
      <c r="S57" s="20">
        <f>-'[1]Table 5C1M-B.R. Charter'!AI60</f>
        <v>0</v>
      </c>
      <c r="T57" s="20">
        <f>-'[1]Table 5C1N-Delta Charter'!AI60</f>
        <v>-2737</v>
      </c>
      <c r="U57" s="20">
        <f>-'[1]Table 5C1O-Impact'!AI60</f>
        <v>0</v>
      </c>
      <c r="V57" s="20">
        <f>-'[1]Table 5C1P-Vision'!AI60</f>
        <v>0</v>
      </c>
      <c r="W57" s="20">
        <f>-'[1]Table 5C1Q-Advantage'!AI60</f>
        <v>0</v>
      </c>
      <c r="X57" s="20">
        <f>-'[1]Table 5C1R-Iberville'!AI60</f>
        <v>0</v>
      </c>
      <c r="Y57" s="20">
        <f>-'[1]Table 5C1S-L.C. Coll Prep'!AI60</f>
        <v>0</v>
      </c>
      <c r="Z57" s="20">
        <f>-'[1]Table 5C1T-Northeast'!AI60</f>
        <v>0</v>
      </c>
      <c r="AA57" s="20">
        <f>-'[1]Table 5C1U-Acadiana Ren'!AI60</f>
        <v>0</v>
      </c>
      <c r="AB57" s="20">
        <f>-'[1]Table 5C1V-Laf Ren'!AI60</f>
        <v>0</v>
      </c>
      <c r="AC57" s="20">
        <f>-'[1]Table 5C1W-Willow'!AI60</f>
        <v>0</v>
      </c>
      <c r="AD57" s="20">
        <f>-'[1]Table 5C2 - LA Virtual Admy'!AJ59</f>
        <v>0</v>
      </c>
      <c r="AE57" s="20">
        <f>-'[1]Table 5C3 - LA Connections EBR'!AJ59</f>
        <v>-2183</v>
      </c>
      <c r="AF57" s="20">
        <f t="shared" si="2"/>
        <v>-5249</v>
      </c>
      <c r="AG57" s="21">
        <f t="shared" si="3"/>
        <v>361279</v>
      </c>
      <c r="AH57" s="7"/>
      <c r="AK57"/>
    </row>
    <row r="58" spans="1:37" ht="14.4" customHeight="1" x14ac:dyDescent="0.25">
      <c r="A58" s="22">
        <v>55</v>
      </c>
      <c r="B58" s="23" t="s">
        <v>92</v>
      </c>
      <c r="C58" s="24">
        <f>'[1]Table 2_State Distrib and Adjs'!AL61</f>
        <v>7492278</v>
      </c>
      <c r="D58" s="25">
        <f>-'[1]Table 5A3_OJJ'!W60</f>
        <v>-5231</v>
      </c>
      <c r="E58" s="25"/>
      <c r="F58" s="25"/>
      <c r="G58" s="25">
        <f>-'[1]Table 5C1A-Madison Prep'!AI61</f>
        <v>0</v>
      </c>
      <c r="H58" s="25">
        <f>-'[1]Table 5C1B-DArbonne'!AI61</f>
        <v>0</v>
      </c>
      <c r="I58" s="25">
        <f>-'[1]Table 5C1C-Intl_VIBE'!AI61</f>
        <v>0</v>
      </c>
      <c r="J58" s="25">
        <f>-'[1]Table 5C1D-NOMMA'!AI61</f>
        <v>0</v>
      </c>
      <c r="K58" s="25">
        <f>-'[1]Table 5C1E-LFNO'!AI61</f>
        <v>0</v>
      </c>
      <c r="L58" s="25">
        <f>-'[1]Table 5C1F-Lake Charles Charter'!AI61</f>
        <v>0</v>
      </c>
      <c r="M58" s="25">
        <f>-'[1]Table 5C1G-JS Clark Academy'!AI61</f>
        <v>0</v>
      </c>
      <c r="N58" s="25">
        <f>-'[1]Table 5C1H-Southwest LA Charter'!AI61</f>
        <v>0</v>
      </c>
      <c r="O58" s="25">
        <f>-'[1]Table 5C1I-LA Key Academy'!AI61</f>
        <v>0</v>
      </c>
      <c r="P58" s="25">
        <f>-'[1]Table 5C1J-Jefferson Chamber'!AI61</f>
        <v>0</v>
      </c>
      <c r="Q58" s="25">
        <f>-'[1]Table 5C1K-Tallulah Charter'!AI61</f>
        <v>0</v>
      </c>
      <c r="R58" s="25">
        <f>-'[1]Table 5C1L-Northshore Charter'!AI61</f>
        <v>0</v>
      </c>
      <c r="S58" s="25">
        <f>-'[1]Table 5C1M-B.R. Charter'!AI61</f>
        <v>0</v>
      </c>
      <c r="T58" s="25">
        <f>-'[1]Table 5C1N-Delta Charter'!AI61</f>
        <v>0</v>
      </c>
      <c r="U58" s="25">
        <f>-'[1]Table 5C1O-Impact'!AI61</f>
        <v>0</v>
      </c>
      <c r="V58" s="25">
        <f>-'[1]Table 5C1P-Vision'!AI61</f>
        <v>0</v>
      </c>
      <c r="W58" s="25">
        <f>-'[1]Table 5C1Q-Advantage'!AI61</f>
        <v>0</v>
      </c>
      <c r="X58" s="25">
        <f>-'[1]Table 5C1R-Iberville'!AI61</f>
        <v>0</v>
      </c>
      <c r="Y58" s="25">
        <f>-'[1]Table 5C1S-L.C. Coll Prep'!AI61</f>
        <v>0</v>
      </c>
      <c r="Z58" s="25">
        <f>-'[1]Table 5C1T-Northeast'!AI61</f>
        <v>0</v>
      </c>
      <c r="AA58" s="25">
        <f>-'[1]Table 5C1U-Acadiana Ren'!AI61</f>
        <v>-641</v>
      </c>
      <c r="AB58" s="25">
        <f>-'[1]Table 5C1V-Laf Ren'!AI61</f>
        <v>0</v>
      </c>
      <c r="AC58" s="25">
        <f>-'[1]Table 5C1W-Willow'!AI61</f>
        <v>0</v>
      </c>
      <c r="AD58" s="25">
        <f>-'[1]Table 5C2 - LA Virtual Admy'!AJ60</f>
        <v>-9777</v>
      </c>
      <c r="AE58" s="25">
        <f>-'[1]Table 5C3 - LA Connections EBR'!AJ60</f>
        <v>-11651</v>
      </c>
      <c r="AF58" s="25">
        <f t="shared" si="2"/>
        <v>-27300</v>
      </c>
      <c r="AG58" s="26">
        <f t="shared" si="3"/>
        <v>7464978</v>
      </c>
      <c r="AH58" s="7"/>
      <c r="AK58"/>
    </row>
    <row r="59" spans="1:37" ht="14.4" customHeight="1" x14ac:dyDescent="0.25">
      <c r="A59" s="17">
        <v>56</v>
      </c>
      <c r="B59" s="18" t="s">
        <v>93</v>
      </c>
      <c r="C59" s="19">
        <f>'[1]Table 2_State Distrib and Adjs'!AL62</f>
        <v>1032558</v>
      </c>
      <c r="D59" s="20">
        <f>-'[1]Table 5A3_OJJ'!W61</f>
        <v>0</v>
      </c>
      <c r="E59" s="20"/>
      <c r="F59" s="20"/>
      <c r="G59" s="20">
        <f>-'[1]Table 5C1A-Madison Prep'!AI62</f>
        <v>0</v>
      </c>
      <c r="H59" s="20">
        <f>-'[1]Table 5C1B-DArbonne'!AI62</f>
        <v>-185837</v>
      </c>
      <c r="I59" s="20">
        <f>-'[1]Table 5C1C-Intl_VIBE'!AI62</f>
        <v>0</v>
      </c>
      <c r="J59" s="20">
        <f>-'[1]Table 5C1D-NOMMA'!AI62</f>
        <v>0</v>
      </c>
      <c r="K59" s="20">
        <f>-'[1]Table 5C1E-LFNO'!AI62</f>
        <v>0</v>
      </c>
      <c r="L59" s="20">
        <f>-'[1]Table 5C1F-Lake Charles Charter'!AI62</f>
        <v>0</v>
      </c>
      <c r="M59" s="20">
        <f>-'[1]Table 5C1G-JS Clark Academy'!AI62</f>
        <v>0</v>
      </c>
      <c r="N59" s="20">
        <f>-'[1]Table 5C1H-Southwest LA Charter'!AI62</f>
        <v>0</v>
      </c>
      <c r="O59" s="20">
        <f>-'[1]Table 5C1I-LA Key Academy'!AI62</f>
        <v>0</v>
      </c>
      <c r="P59" s="20">
        <f>-'[1]Table 5C1J-Jefferson Chamber'!AI62</f>
        <v>0</v>
      </c>
      <c r="Q59" s="20">
        <f>-'[1]Table 5C1K-Tallulah Charter'!AI62</f>
        <v>0</v>
      </c>
      <c r="R59" s="20">
        <f>-'[1]Table 5C1L-Northshore Charter'!AI62</f>
        <v>0</v>
      </c>
      <c r="S59" s="20">
        <f>-'[1]Table 5C1M-B.R. Charter'!AI62</f>
        <v>0</v>
      </c>
      <c r="T59" s="20">
        <f>-'[1]Table 5C1N-Delta Charter'!AI62</f>
        <v>0</v>
      </c>
      <c r="U59" s="20">
        <f>-'[1]Table 5C1O-Impact'!AI62</f>
        <v>0</v>
      </c>
      <c r="V59" s="20">
        <f>-'[1]Table 5C1P-Vision'!AI62</f>
        <v>0</v>
      </c>
      <c r="W59" s="20">
        <f>-'[1]Table 5C1Q-Advantage'!AI62</f>
        <v>0</v>
      </c>
      <c r="X59" s="20">
        <f>-'[1]Table 5C1R-Iberville'!AI62</f>
        <v>0</v>
      </c>
      <c r="Y59" s="20">
        <f>-'[1]Table 5C1S-L.C. Coll Prep'!AI62</f>
        <v>0</v>
      </c>
      <c r="Z59" s="20">
        <f>-'[1]Table 5C1T-Northeast'!AI62</f>
        <v>-15242</v>
      </c>
      <c r="AA59" s="20">
        <f>-'[1]Table 5C1U-Acadiana Ren'!AI62</f>
        <v>0</v>
      </c>
      <c r="AB59" s="20">
        <f>-'[1]Table 5C1V-Laf Ren'!AI62</f>
        <v>0</v>
      </c>
      <c r="AC59" s="20">
        <f>-'[1]Table 5C1W-Willow'!AI62</f>
        <v>0</v>
      </c>
      <c r="AD59" s="20">
        <f>-'[1]Table 5C2 - LA Virtual Admy'!AJ61</f>
        <v>-1286</v>
      </c>
      <c r="AE59" s="20">
        <f>-'[1]Table 5C3 - LA Connections EBR'!AJ61</f>
        <v>-1044</v>
      </c>
      <c r="AF59" s="20">
        <f t="shared" si="2"/>
        <v>-203409</v>
      </c>
      <c r="AG59" s="21">
        <f t="shared" si="3"/>
        <v>829149</v>
      </c>
      <c r="AH59" s="7"/>
      <c r="AK59"/>
    </row>
    <row r="60" spans="1:37" ht="14.4" customHeight="1" x14ac:dyDescent="0.25">
      <c r="A60" s="17">
        <v>57</v>
      </c>
      <c r="B60" s="18" t="s">
        <v>94</v>
      </c>
      <c r="C60" s="19">
        <f>'[1]Table 2_State Distrib and Adjs'!AL63</f>
        <v>4093677</v>
      </c>
      <c r="D60" s="20">
        <f>-'[1]Table 5A3_OJJ'!W62</f>
        <v>-605</v>
      </c>
      <c r="E60" s="20"/>
      <c r="F60" s="20"/>
      <c r="G60" s="20">
        <f>-'[1]Table 5C1A-Madison Prep'!AI63</f>
        <v>0</v>
      </c>
      <c r="H60" s="20">
        <f>-'[1]Table 5C1B-DArbonne'!AI63</f>
        <v>0</v>
      </c>
      <c r="I60" s="20">
        <f>-'[1]Table 5C1C-Intl_VIBE'!AI63</f>
        <v>0</v>
      </c>
      <c r="J60" s="20">
        <f>-'[1]Table 5C1D-NOMMA'!AI63</f>
        <v>0</v>
      </c>
      <c r="K60" s="20">
        <f>-'[1]Table 5C1E-LFNO'!AI63</f>
        <v>0</v>
      </c>
      <c r="L60" s="20">
        <f>-'[1]Table 5C1F-Lake Charles Charter'!AI63</f>
        <v>0</v>
      </c>
      <c r="M60" s="20">
        <f>-'[1]Table 5C1G-JS Clark Academy'!AI63</f>
        <v>0</v>
      </c>
      <c r="N60" s="20">
        <f>-'[1]Table 5C1H-Southwest LA Charter'!AI63</f>
        <v>0</v>
      </c>
      <c r="O60" s="20">
        <f>-'[1]Table 5C1I-LA Key Academy'!AI63</f>
        <v>0</v>
      </c>
      <c r="P60" s="20">
        <f>-'[1]Table 5C1J-Jefferson Chamber'!AI63</f>
        <v>0</v>
      </c>
      <c r="Q60" s="20">
        <f>-'[1]Table 5C1K-Tallulah Charter'!AI63</f>
        <v>0</v>
      </c>
      <c r="R60" s="20">
        <f>-'[1]Table 5C1L-Northshore Charter'!AI63</f>
        <v>0</v>
      </c>
      <c r="S60" s="20">
        <f>-'[1]Table 5C1M-B.R. Charter'!AI63</f>
        <v>0</v>
      </c>
      <c r="T60" s="20">
        <f>-'[1]Table 5C1N-Delta Charter'!AI63</f>
        <v>0</v>
      </c>
      <c r="U60" s="20">
        <f>-'[1]Table 5C1O-Impact'!AI63</f>
        <v>0</v>
      </c>
      <c r="V60" s="20">
        <f>-'[1]Table 5C1P-Vision'!AI63</f>
        <v>0</v>
      </c>
      <c r="W60" s="20">
        <f>-'[1]Table 5C1Q-Advantage'!AI63</f>
        <v>0</v>
      </c>
      <c r="X60" s="20">
        <f>-'[1]Table 5C1R-Iberville'!AI63</f>
        <v>0</v>
      </c>
      <c r="Y60" s="20">
        <f>-'[1]Table 5C1S-L.C. Coll Prep'!AI63</f>
        <v>0</v>
      </c>
      <c r="Z60" s="20">
        <f>-'[1]Table 5C1T-Northeast'!AI63</f>
        <v>0</v>
      </c>
      <c r="AA60" s="20">
        <f>-'[1]Table 5C1U-Acadiana Ren'!AI63</f>
        <v>-6527</v>
      </c>
      <c r="AB60" s="20">
        <f>-'[1]Table 5C1V-Laf Ren'!AI63</f>
        <v>-6491</v>
      </c>
      <c r="AC60" s="20">
        <f>-'[1]Table 5C1W-Willow'!AI63</f>
        <v>0</v>
      </c>
      <c r="AD60" s="20">
        <f>-'[1]Table 5C2 - LA Virtual Admy'!AJ62</f>
        <v>-5842</v>
      </c>
      <c r="AE60" s="20">
        <f>-'[1]Table 5C3 - LA Connections EBR'!AJ62</f>
        <v>-2277</v>
      </c>
      <c r="AF60" s="20">
        <f t="shared" si="2"/>
        <v>-21742</v>
      </c>
      <c r="AG60" s="21">
        <f t="shared" si="3"/>
        <v>4071935</v>
      </c>
      <c r="AH60" s="7"/>
      <c r="AK60"/>
    </row>
    <row r="61" spans="1:37" ht="14.4" customHeight="1" x14ac:dyDescent="0.25">
      <c r="A61" s="17">
        <v>58</v>
      </c>
      <c r="B61" s="18" t="s">
        <v>95</v>
      </c>
      <c r="C61" s="19">
        <f>'[1]Table 2_State Distrib and Adjs'!AL64</f>
        <v>4747772</v>
      </c>
      <c r="D61" s="20">
        <f>-'[1]Table 5A3_OJJ'!W63</f>
        <v>0</v>
      </c>
      <c r="E61" s="20"/>
      <c r="F61" s="20"/>
      <c r="G61" s="20">
        <f>-'[1]Table 5C1A-Madison Prep'!AI64</f>
        <v>0</v>
      </c>
      <c r="H61" s="20">
        <f>-'[1]Table 5C1B-DArbonne'!AI64</f>
        <v>0</v>
      </c>
      <c r="I61" s="20">
        <f>-'[1]Table 5C1C-Intl_VIBE'!AI64</f>
        <v>0</v>
      </c>
      <c r="J61" s="20">
        <f>-'[1]Table 5C1D-NOMMA'!AI64</f>
        <v>0</v>
      </c>
      <c r="K61" s="20">
        <f>-'[1]Table 5C1E-LFNO'!AI64</f>
        <v>0</v>
      </c>
      <c r="L61" s="20">
        <f>-'[1]Table 5C1F-Lake Charles Charter'!AI64</f>
        <v>0</v>
      </c>
      <c r="M61" s="20">
        <f>-'[1]Table 5C1G-JS Clark Academy'!AI64</f>
        <v>0</v>
      </c>
      <c r="N61" s="20">
        <f>-'[1]Table 5C1H-Southwest LA Charter'!AI64</f>
        <v>0</v>
      </c>
      <c r="O61" s="20">
        <f>-'[1]Table 5C1I-LA Key Academy'!AI64</f>
        <v>0</v>
      </c>
      <c r="P61" s="20">
        <f>-'[1]Table 5C1J-Jefferson Chamber'!AI64</f>
        <v>0</v>
      </c>
      <c r="Q61" s="20">
        <f>-'[1]Table 5C1K-Tallulah Charter'!AI64</f>
        <v>0</v>
      </c>
      <c r="R61" s="20">
        <f>-'[1]Table 5C1L-Northshore Charter'!AI64</f>
        <v>0</v>
      </c>
      <c r="S61" s="20">
        <f>-'[1]Table 5C1M-B.R. Charter'!AI64</f>
        <v>0</v>
      </c>
      <c r="T61" s="20">
        <f>-'[1]Table 5C1N-Delta Charter'!AI64</f>
        <v>0</v>
      </c>
      <c r="U61" s="20">
        <f>-'[1]Table 5C1O-Impact'!AI64</f>
        <v>0</v>
      </c>
      <c r="V61" s="20">
        <f>-'[1]Table 5C1P-Vision'!AI64</f>
        <v>0</v>
      </c>
      <c r="W61" s="20">
        <f>-'[1]Table 5C1Q-Advantage'!AI64</f>
        <v>0</v>
      </c>
      <c r="X61" s="20">
        <f>-'[1]Table 5C1R-Iberville'!AI64</f>
        <v>0</v>
      </c>
      <c r="Y61" s="20">
        <f>-'[1]Table 5C1S-L.C. Coll Prep'!AI64</f>
        <v>0</v>
      </c>
      <c r="Z61" s="20">
        <f>-'[1]Table 5C1T-Northeast'!AI64</f>
        <v>0</v>
      </c>
      <c r="AA61" s="20">
        <f>-'[1]Table 5C1U-Acadiana Ren'!AI64</f>
        <v>0</v>
      </c>
      <c r="AB61" s="20">
        <f>-'[1]Table 5C1V-Laf Ren'!AI64</f>
        <v>0</v>
      </c>
      <c r="AC61" s="20">
        <f>-'[1]Table 5C1W-Willow'!AI64</f>
        <v>0</v>
      </c>
      <c r="AD61" s="20">
        <f>-'[1]Table 5C2 - LA Virtual Admy'!AJ63</f>
        <v>-8107</v>
      </c>
      <c r="AE61" s="20">
        <f>-'[1]Table 5C3 - LA Connections EBR'!AJ63</f>
        <v>-5063</v>
      </c>
      <c r="AF61" s="20">
        <f t="shared" si="2"/>
        <v>-13170</v>
      </c>
      <c r="AG61" s="21">
        <f t="shared" si="3"/>
        <v>4734602</v>
      </c>
      <c r="AH61" s="7"/>
      <c r="AK61"/>
    </row>
    <row r="62" spans="1:37" ht="14.4" customHeight="1" x14ac:dyDescent="0.25">
      <c r="A62" s="17">
        <v>59</v>
      </c>
      <c r="B62" s="18" t="s">
        <v>96</v>
      </c>
      <c r="C62" s="19">
        <f>'[1]Table 2_State Distrib and Adjs'!AL65</f>
        <v>3114813</v>
      </c>
      <c r="D62" s="20">
        <f>-'[1]Table 5A3_OJJ'!W64</f>
        <v>-154</v>
      </c>
      <c r="E62" s="20"/>
      <c r="F62" s="20"/>
      <c r="G62" s="20">
        <f>-'[1]Table 5C1A-Madison Prep'!AI65</f>
        <v>0</v>
      </c>
      <c r="H62" s="20">
        <f>-'[1]Table 5C1B-DArbonne'!AI65</f>
        <v>0</v>
      </c>
      <c r="I62" s="20">
        <f>-'[1]Table 5C1C-Intl_VIBE'!AI65</f>
        <v>0</v>
      </c>
      <c r="J62" s="20">
        <f>-'[1]Table 5C1D-NOMMA'!AI65</f>
        <v>0</v>
      </c>
      <c r="K62" s="20">
        <f>-'[1]Table 5C1E-LFNO'!AI65</f>
        <v>0</v>
      </c>
      <c r="L62" s="20">
        <f>-'[1]Table 5C1F-Lake Charles Charter'!AI65</f>
        <v>0</v>
      </c>
      <c r="M62" s="20">
        <f>-'[1]Table 5C1G-JS Clark Academy'!AI65</f>
        <v>0</v>
      </c>
      <c r="N62" s="20">
        <f>-'[1]Table 5C1H-Southwest LA Charter'!AI65</f>
        <v>0</v>
      </c>
      <c r="O62" s="20">
        <f>-'[1]Table 5C1I-LA Key Academy'!AI65</f>
        <v>0</v>
      </c>
      <c r="P62" s="20">
        <f>-'[1]Table 5C1J-Jefferson Chamber'!AI65</f>
        <v>0</v>
      </c>
      <c r="Q62" s="20">
        <f>-'[1]Table 5C1K-Tallulah Charter'!AI65</f>
        <v>0</v>
      </c>
      <c r="R62" s="20">
        <f>-'[1]Table 5C1L-Northshore Charter'!AI65</f>
        <v>-1931</v>
      </c>
      <c r="S62" s="20">
        <f>-'[1]Table 5C1M-B.R. Charter'!AI65</f>
        <v>0</v>
      </c>
      <c r="T62" s="20">
        <f>-'[1]Table 5C1N-Delta Charter'!AI65</f>
        <v>0</v>
      </c>
      <c r="U62" s="20">
        <f>-'[1]Table 5C1O-Impact'!AI65</f>
        <v>0</v>
      </c>
      <c r="V62" s="20">
        <f>-'[1]Table 5C1P-Vision'!AI65</f>
        <v>0</v>
      </c>
      <c r="W62" s="20">
        <f>-'[1]Table 5C1Q-Advantage'!AI65</f>
        <v>0</v>
      </c>
      <c r="X62" s="20">
        <f>-'[1]Table 5C1R-Iberville'!AI65</f>
        <v>0</v>
      </c>
      <c r="Y62" s="20">
        <f>-'[1]Table 5C1S-L.C. Coll Prep'!AI65</f>
        <v>0</v>
      </c>
      <c r="Z62" s="20">
        <f>-'[1]Table 5C1T-Northeast'!AI65</f>
        <v>0</v>
      </c>
      <c r="AA62" s="20">
        <f>-'[1]Table 5C1U-Acadiana Ren'!AI65</f>
        <v>0</v>
      </c>
      <c r="AB62" s="20">
        <f>-'[1]Table 5C1V-Laf Ren'!AI65</f>
        <v>0</v>
      </c>
      <c r="AC62" s="20">
        <f>-'[1]Table 5C1W-Willow'!AI65</f>
        <v>0</v>
      </c>
      <c r="AD62" s="20">
        <f>-'[1]Table 5C2 - LA Virtual Admy'!AJ64</f>
        <v>-2832</v>
      </c>
      <c r="AE62" s="20">
        <f>-'[1]Table 5C3 - LA Connections EBR'!AJ64</f>
        <v>-1721</v>
      </c>
      <c r="AF62" s="20">
        <f t="shared" si="2"/>
        <v>-6638</v>
      </c>
      <c r="AG62" s="21">
        <f t="shared" si="3"/>
        <v>3108175</v>
      </c>
      <c r="AH62" s="7"/>
      <c r="AK62"/>
    </row>
    <row r="63" spans="1:37" ht="14.4" customHeight="1" x14ac:dyDescent="0.25">
      <c r="A63" s="22">
        <v>60</v>
      </c>
      <c r="B63" s="23" t="s">
        <v>97</v>
      </c>
      <c r="C63" s="24">
        <f>'[1]Table 2_State Distrib and Adjs'!AL66</f>
        <v>3154149</v>
      </c>
      <c r="D63" s="25">
        <f>-'[1]Table 5A3_OJJ'!W65</f>
        <v>-1009</v>
      </c>
      <c r="E63" s="25"/>
      <c r="F63" s="25"/>
      <c r="G63" s="25">
        <f>-'[1]Table 5C1A-Madison Prep'!AI66</f>
        <v>0</v>
      </c>
      <c r="H63" s="25">
        <f>-'[1]Table 5C1B-DArbonne'!AI66</f>
        <v>0</v>
      </c>
      <c r="I63" s="25">
        <f>-'[1]Table 5C1C-Intl_VIBE'!AI66</f>
        <v>0</v>
      </c>
      <c r="J63" s="25">
        <f>-'[1]Table 5C1D-NOMMA'!AI66</f>
        <v>0</v>
      </c>
      <c r="K63" s="25">
        <f>-'[1]Table 5C1E-LFNO'!AI66</f>
        <v>0</v>
      </c>
      <c r="L63" s="25">
        <f>-'[1]Table 5C1F-Lake Charles Charter'!AI66</f>
        <v>0</v>
      </c>
      <c r="M63" s="25">
        <f>-'[1]Table 5C1G-JS Clark Academy'!AI66</f>
        <v>0</v>
      </c>
      <c r="N63" s="25">
        <f>-'[1]Table 5C1H-Southwest LA Charter'!AI66</f>
        <v>0</v>
      </c>
      <c r="O63" s="25">
        <f>-'[1]Table 5C1I-LA Key Academy'!AI66</f>
        <v>0</v>
      </c>
      <c r="P63" s="25">
        <f>-'[1]Table 5C1J-Jefferson Chamber'!AI66</f>
        <v>0</v>
      </c>
      <c r="Q63" s="25">
        <f>-'[1]Table 5C1K-Tallulah Charter'!AI66</f>
        <v>0</v>
      </c>
      <c r="R63" s="25">
        <f>-'[1]Table 5C1L-Northshore Charter'!AI66</f>
        <v>0</v>
      </c>
      <c r="S63" s="25">
        <f>-'[1]Table 5C1M-B.R. Charter'!AI66</f>
        <v>0</v>
      </c>
      <c r="T63" s="25">
        <f>-'[1]Table 5C1N-Delta Charter'!AI66</f>
        <v>0</v>
      </c>
      <c r="U63" s="25">
        <f>-'[1]Table 5C1O-Impact'!AI66</f>
        <v>0</v>
      </c>
      <c r="V63" s="25">
        <f>-'[1]Table 5C1P-Vision'!AI66</f>
        <v>0</v>
      </c>
      <c r="W63" s="25">
        <f>-'[1]Table 5C1Q-Advantage'!AI66</f>
        <v>0</v>
      </c>
      <c r="X63" s="25">
        <f>-'[1]Table 5C1R-Iberville'!AI66</f>
        <v>0</v>
      </c>
      <c r="Y63" s="25">
        <f>-'[1]Table 5C1S-L.C. Coll Prep'!AI66</f>
        <v>0</v>
      </c>
      <c r="Z63" s="25">
        <f>-'[1]Table 5C1T-Northeast'!AI66</f>
        <v>0</v>
      </c>
      <c r="AA63" s="25">
        <f>-'[1]Table 5C1U-Acadiana Ren'!AI66</f>
        <v>0</v>
      </c>
      <c r="AB63" s="25">
        <f>-'[1]Table 5C1V-Laf Ren'!AI66</f>
        <v>0</v>
      </c>
      <c r="AC63" s="25">
        <f>-'[1]Table 5C1W-Willow'!AI66</f>
        <v>0</v>
      </c>
      <c r="AD63" s="25">
        <f>-'[1]Table 5C2 - LA Virtual Admy'!AJ65</f>
        <v>-4108</v>
      </c>
      <c r="AE63" s="25">
        <f>-'[1]Table 5C3 - LA Connections EBR'!AJ65</f>
        <v>-5991</v>
      </c>
      <c r="AF63" s="25">
        <f t="shared" si="2"/>
        <v>-11108</v>
      </c>
      <c r="AG63" s="26">
        <f t="shared" si="3"/>
        <v>3143041</v>
      </c>
      <c r="AH63" s="7"/>
      <c r="AK63"/>
    </row>
    <row r="64" spans="1:37" ht="14.4" customHeight="1" x14ac:dyDescent="0.25">
      <c r="A64" s="17">
        <v>61</v>
      </c>
      <c r="B64" s="18" t="s">
        <v>98</v>
      </c>
      <c r="C64" s="19">
        <f>'[1]Table 2_State Distrib and Adjs'!AL67</f>
        <v>1110630</v>
      </c>
      <c r="D64" s="20">
        <f>-'[1]Table 5A3_OJJ'!W66</f>
        <v>-358</v>
      </c>
      <c r="E64" s="20"/>
      <c r="F64" s="20"/>
      <c r="G64" s="20">
        <f>-'[1]Table 5C1A-Madison Prep'!AI67</f>
        <v>-1233</v>
      </c>
      <c r="H64" s="20">
        <f>-'[1]Table 5C1B-DArbonne'!AI67</f>
        <v>0</v>
      </c>
      <c r="I64" s="20">
        <f>-'[1]Table 5C1C-Intl_VIBE'!AI67</f>
        <v>0</v>
      </c>
      <c r="J64" s="20">
        <f>-'[1]Table 5C1D-NOMMA'!AI67</f>
        <v>0</v>
      </c>
      <c r="K64" s="20">
        <f>-'[1]Table 5C1E-LFNO'!AI67</f>
        <v>0</v>
      </c>
      <c r="L64" s="20">
        <f>-'[1]Table 5C1F-Lake Charles Charter'!AI67</f>
        <v>0</v>
      </c>
      <c r="M64" s="20">
        <f>-'[1]Table 5C1G-JS Clark Academy'!AI67</f>
        <v>0</v>
      </c>
      <c r="N64" s="20">
        <f>-'[1]Table 5C1H-Southwest LA Charter'!AI67</f>
        <v>0</v>
      </c>
      <c r="O64" s="20">
        <f>-'[1]Table 5C1I-LA Key Academy'!AI67</f>
        <v>-3925</v>
      </c>
      <c r="P64" s="20">
        <f>-'[1]Table 5C1J-Jefferson Chamber'!AI67</f>
        <v>0</v>
      </c>
      <c r="Q64" s="20">
        <f>-'[1]Table 5C1K-Tallulah Charter'!AI67</f>
        <v>0</v>
      </c>
      <c r="R64" s="20">
        <f>-'[1]Table 5C1L-Northshore Charter'!AI67</f>
        <v>0</v>
      </c>
      <c r="S64" s="20">
        <f>-'[1]Table 5C1M-B.R. Charter'!AI67</f>
        <v>0</v>
      </c>
      <c r="T64" s="20">
        <f>-'[1]Table 5C1N-Delta Charter'!AI67</f>
        <v>0</v>
      </c>
      <c r="U64" s="20">
        <f>-'[1]Table 5C1O-Impact'!AI67</f>
        <v>0</v>
      </c>
      <c r="V64" s="20">
        <f>-'[1]Table 5C1P-Vision'!AI67</f>
        <v>0</v>
      </c>
      <c r="W64" s="20">
        <f>-'[1]Table 5C1Q-Advantage'!AI67</f>
        <v>0</v>
      </c>
      <c r="X64" s="20">
        <f>-'[1]Table 5C1R-Iberville'!AI67</f>
        <v>-4486</v>
      </c>
      <c r="Y64" s="20">
        <f>-'[1]Table 5C1S-L.C. Coll Prep'!AI67</f>
        <v>0</v>
      </c>
      <c r="Z64" s="20">
        <f>-'[1]Table 5C1T-Northeast'!AI67</f>
        <v>0</v>
      </c>
      <c r="AA64" s="20">
        <f>-'[1]Table 5C1U-Acadiana Ren'!AI67</f>
        <v>0</v>
      </c>
      <c r="AB64" s="20">
        <f>-'[1]Table 5C1V-Laf Ren'!AI67</f>
        <v>0</v>
      </c>
      <c r="AC64" s="20">
        <f>-'[1]Table 5C1W-Willow'!AI67</f>
        <v>0</v>
      </c>
      <c r="AD64" s="20">
        <f>-'[1]Table 5C2 - LA Virtual Admy'!AJ66</f>
        <v>-3028</v>
      </c>
      <c r="AE64" s="20">
        <f>-'[1]Table 5C3 - LA Connections EBR'!AJ66</f>
        <v>-7028</v>
      </c>
      <c r="AF64" s="20">
        <f t="shared" si="2"/>
        <v>-20058</v>
      </c>
      <c r="AG64" s="21">
        <f t="shared" si="3"/>
        <v>1090572</v>
      </c>
      <c r="AH64" s="7"/>
      <c r="AK64"/>
    </row>
    <row r="65" spans="1:37" ht="14.4" customHeight="1" x14ac:dyDescent="0.25">
      <c r="A65" s="17">
        <v>62</v>
      </c>
      <c r="B65" s="18" t="s">
        <v>99</v>
      </c>
      <c r="C65" s="19">
        <f>'[1]Table 2_State Distrib and Adjs'!AL68</f>
        <v>1131859</v>
      </c>
      <c r="D65" s="20">
        <f>-'[1]Table 5A3_OJJ'!W67</f>
        <v>-166</v>
      </c>
      <c r="E65" s="20"/>
      <c r="F65" s="20"/>
      <c r="G65" s="20">
        <f>-'[1]Table 5C1A-Madison Prep'!AI68</f>
        <v>0</v>
      </c>
      <c r="H65" s="20">
        <f>-'[1]Table 5C1B-DArbonne'!AI68</f>
        <v>0</v>
      </c>
      <c r="I65" s="20">
        <f>-'[1]Table 5C1C-Intl_VIBE'!AI68</f>
        <v>0</v>
      </c>
      <c r="J65" s="20">
        <f>-'[1]Table 5C1D-NOMMA'!AI68</f>
        <v>0</v>
      </c>
      <c r="K65" s="20">
        <f>-'[1]Table 5C1E-LFNO'!AI68</f>
        <v>0</v>
      </c>
      <c r="L65" s="20">
        <f>-'[1]Table 5C1F-Lake Charles Charter'!AI68</f>
        <v>0</v>
      </c>
      <c r="M65" s="20">
        <f>-'[1]Table 5C1G-JS Clark Academy'!AI68</f>
        <v>0</v>
      </c>
      <c r="N65" s="20">
        <f>-'[1]Table 5C1H-Southwest LA Charter'!AI68</f>
        <v>0</v>
      </c>
      <c r="O65" s="20">
        <f>-'[1]Table 5C1I-LA Key Academy'!AI68</f>
        <v>0</v>
      </c>
      <c r="P65" s="20">
        <f>-'[1]Table 5C1J-Jefferson Chamber'!AI68</f>
        <v>0</v>
      </c>
      <c r="Q65" s="20">
        <f>-'[1]Table 5C1K-Tallulah Charter'!AI68</f>
        <v>0</v>
      </c>
      <c r="R65" s="20">
        <f>-'[1]Table 5C1L-Northshore Charter'!AI68</f>
        <v>0</v>
      </c>
      <c r="S65" s="20">
        <f>-'[1]Table 5C1M-B.R. Charter'!AI68</f>
        <v>0</v>
      </c>
      <c r="T65" s="20">
        <f>-'[1]Table 5C1N-Delta Charter'!AI68</f>
        <v>0</v>
      </c>
      <c r="U65" s="20">
        <f>-'[1]Table 5C1O-Impact'!AI68</f>
        <v>0</v>
      </c>
      <c r="V65" s="20">
        <f>-'[1]Table 5C1P-Vision'!AI68</f>
        <v>0</v>
      </c>
      <c r="W65" s="20">
        <f>-'[1]Table 5C1Q-Advantage'!AI68</f>
        <v>0</v>
      </c>
      <c r="X65" s="20">
        <f>-'[1]Table 5C1R-Iberville'!AI68</f>
        <v>0</v>
      </c>
      <c r="Y65" s="20">
        <f>-'[1]Table 5C1S-L.C. Coll Prep'!AI68</f>
        <v>0</v>
      </c>
      <c r="Z65" s="20">
        <f>-'[1]Table 5C1T-Northeast'!AI68</f>
        <v>0</v>
      </c>
      <c r="AA65" s="20">
        <f>-'[1]Table 5C1U-Acadiana Ren'!AI68</f>
        <v>0</v>
      </c>
      <c r="AB65" s="20">
        <f>-'[1]Table 5C1V-Laf Ren'!AI68</f>
        <v>0</v>
      </c>
      <c r="AC65" s="20">
        <f>-'[1]Table 5C1W-Willow'!AI68</f>
        <v>0</v>
      </c>
      <c r="AD65" s="20">
        <f>-'[1]Table 5C2 - LA Virtual Admy'!AJ67</f>
        <v>-1428</v>
      </c>
      <c r="AE65" s="20">
        <f>-'[1]Table 5C3 - LA Connections EBR'!AJ67</f>
        <v>-298</v>
      </c>
      <c r="AF65" s="20">
        <f t="shared" si="2"/>
        <v>-1892</v>
      </c>
      <c r="AG65" s="21">
        <f t="shared" si="3"/>
        <v>1129967</v>
      </c>
      <c r="AH65" s="7"/>
      <c r="AK65"/>
    </row>
    <row r="66" spans="1:37" ht="14.4" customHeight="1" x14ac:dyDescent="0.25">
      <c r="A66" s="17">
        <v>63</v>
      </c>
      <c r="B66" s="18" t="s">
        <v>100</v>
      </c>
      <c r="C66" s="19">
        <f>'[1]Table 2_State Distrib and Adjs'!AL69</f>
        <v>829815</v>
      </c>
      <c r="D66" s="20">
        <f>-'[1]Table 5A3_OJJ'!W68</f>
        <v>-217</v>
      </c>
      <c r="E66" s="20"/>
      <c r="F66" s="20"/>
      <c r="G66" s="20">
        <f>-'[1]Table 5C1A-Madison Prep'!AI69</f>
        <v>0</v>
      </c>
      <c r="H66" s="20">
        <f>-'[1]Table 5C1B-DArbonne'!AI69</f>
        <v>0</v>
      </c>
      <c r="I66" s="20">
        <f>-'[1]Table 5C1C-Intl_VIBE'!AI69</f>
        <v>0</v>
      </c>
      <c r="J66" s="20">
        <f>-'[1]Table 5C1D-NOMMA'!AI69</f>
        <v>0</v>
      </c>
      <c r="K66" s="20">
        <f>-'[1]Table 5C1E-LFNO'!AI69</f>
        <v>0</v>
      </c>
      <c r="L66" s="20">
        <f>-'[1]Table 5C1F-Lake Charles Charter'!AI69</f>
        <v>0</v>
      </c>
      <c r="M66" s="20">
        <f>-'[1]Table 5C1G-JS Clark Academy'!AI69</f>
        <v>0</v>
      </c>
      <c r="N66" s="20">
        <f>-'[1]Table 5C1H-Southwest LA Charter'!AI69</f>
        <v>0</v>
      </c>
      <c r="O66" s="20">
        <f>-'[1]Table 5C1I-LA Key Academy'!AI69</f>
        <v>0</v>
      </c>
      <c r="P66" s="20">
        <f>-'[1]Table 5C1J-Jefferson Chamber'!AI69</f>
        <v>0</v>
      </c>
      <c r="Q66" s="20">
        <f>-'[1]Table 5C1K-Tallulah Charter'!AI69</f>
        <v>0</v>
      </c>
      <c r="R66" s="20">
        <f>-'[1]Table 5C1L-Northshore Charter'!AI69</f>
        <v>0</v>
      </c>
      <c r="S66" s="20">
        <f>-'[1]Table 5C1M-B.R. Charter'!AI69</f>
        <v>0</v>
      </c>
      <c r="T66" s="20">
        <f>-'[1]Table 5C1N-Delta Charter'!AI69</f>
        <v>0</v>
      </c>
      <c r="U66" s="20">
        <f>-'[1]Table 5C1O-Impact'!AI69</f>
        <v>0</v>
      </c>
      <c r="V66" s="20">
        <f>-'[1]Table 5C1P-Vision'!AI69</f>
        <v>0</v>
      </c>
      <c r="W66" s="20">
        <f>-'[1]Table 5C1Q-Advantage'!AI69</f>
        <v>0</v>
      </c>
      <c r="X66" s="20">
        <f>-'[1]Table 5C1R-Iberville'!AI69</f>
        <v>0</v>
      </c>
      <c r="Y66" s="20">
        <f>-'[1]Table 5C1S-L.C. Coll Prep'!AI69</f>
        <v>0</v>
      </c>
      <c r="Z66" s="20">
        <f>-'[1]Table 5C1T-Northeast'!AI69</f>
        <v>0</v>
      </c>
      <c r="AA66" s="20">
        <f>-'[1]Table 5C1U-Acadiana Ren'!AI69</f>
        <v>0</v>
      </c>
      <c r="AB66" s="20">
        <f>-'[1]Table 5C1V-Laf Ren'!AI69</f>
        <v>0</v>
      </c>
      <c r="AC66" s="20">
        <f>-'[1]Table 5C1W-Willow'!AI69</f>
        <v>0</v>
      </c>
      <c r="AD66" s="20">
        <f>-'[1]Table 5C2 - LA Virtual Admy'!AJ68</f>
        <v>-1636</v>
      </c>
      <c r="AE66" s="20">
        <f>-'[1]Table 5C3 - LA Connections EBR'!AJ68</f>
        <v>-1249</v>
      </c>
      <c r="AF66" s="20">
        <f t="shared" si="2"/>
        <v>-3102</v>
      </c>
      <c r="AG66" s="21">
        <f t="shared" si="3"/>
        <v>826713</v>
      </c>
      <c r="AH66" s="7"/>
      <c r="AK66"/>
    </row>
    <row r="67" spans="1:37" ht="14.4" customHeight="1" x14ac:dyDescent="0.25">
      <c r="A67" s="17">
        <v>64</v>
      </c>
      <c r="B67" s="18" t="s">
        <v>101</v>
      </c>
      <c r="C67" s="19">
        <f>'[1]Table 2_State Distrib and Adjs'!AL70</f>
        <v>1345421</v>
      </c>
      <c r="D67" s="20">
        <f>-'[1]Table 5A3_OJJ'!W69</f>
        <v>-156</v>
      </c>
      <c r="E67" s="20"/>
      <c r="F67" s="20"/>
      <c r="G67" s="20">
        <f>-'[1]Table 5C1A-Madison Prep'!AI70</f>
        <v>0</v>
      </c>
      <c r="H67" s="20">
        <f>-'[1]Table 5C1B-DArbonne'!AI70</f>
        <v>0</v>
      </c>
      <c r="I67" s="20">
        <f>-'[1]Table 5C1C-Intl_VIBE'!AI70</f>
        <v>0</v>
      </c>
      <c r="J67" s="20">
        <f>-'[1]Table 5C1D-NOMMA'!AI70</f>
        <v>0</v>
      </c>
      <c r="K67" s="20">
        <f>-'[1]Table 5C1E-LFNO'!AI70</f>
        <v>0</v>
      </c>
      <c r="L67" s="20">
        <f>-'[1]Table 5C1F-Lake Charles Charter'!AI70</f>
        <v>0</v>
      </c>
      <c r="M67" s="20">
        <f>-'[1]Table 5C1G-JS Clark Academy'!AI70</f>
        <v>0</v>
      </c>
      <c r="N67" s="20">
        <f>-'[1]Table 5C1H-Southwest LA Charter'!AI70</f>
        <v>0</v>
      </c>
      <c r="O67" s="20">
        <f>-'[1]Table 5C1I-LA Key Academy'!AI70</f>
        <v>0</v>
      </c>
      <c r="P67" s="20">
        <f>-'[1]Table 5C1J-Jefferson Chamber'!AI70</f>
        <v>0</v>
      </c>
      <c r="Q67" s="20">
        <f>-'[1]Table 5C1K-Tallulah Charter'!AI70</f>
        <v>0</v>
      </c>
      <c r="R67" s="20">
        <f>-'[1]Table 5C1L-Northshore Charter'!AI70</f>
        <v>0</v>
      </c>
      <c r="S67" s="20">
        <f>-'[1]Table 5C1M-B.R. Charter'!AI70</f>
        <v>0</v>
      </c>
      <c r="T67" s="20">
        <f>-'[1]Table 5C1N-Delta Charter'!AI70</f>
        <v>0</v>
      </c>
      <c r="U67" s="20">
        <f>-'[1]Table 5C1O-Impact'!AI70</f>
        <v>0</v>
      </c>
      <c r="V67" s="20">
        <f>-'[1]Table 5C1P-Vision'!AI70</f>
        <v>0</v>
      </c>
      <c r="W67" s="20">
        <f>-'[1]Table 5C1Q-Advantage'!AI70</f>
        <v>0</v>
      </c>
      <c r="X67" s="20">
        <f>-'[1]Table 5C1R-Iberville'!AI70</f>
        <v>0</v>
      </c>
      <c r="Y67" s="20">
        <f>-'[1]Table 5C1S-L.C. Coll Prep'!AI70</f>
        <v>0</v>
      </c>
      <c r="Z67" s="20">
        <f>-'[1]Table 5C1T-Northeast'!AI70</f>
        <v>0</v>
      </c>
      <c r="AA67" s="20">
        <f>-'[1]Table 5C1U-Acadiana Ren'!AI70</f>
        <v>0</v>
      </c>
      <c r="AB67" s="20">
        <f>-'[1]Table 5C1V-Laf Ren'!AI70</f>
        <v>0</v>
      </c>
      <c r="AC67" s="20">
        <f>-'[1]Table 5C1W-Willow'!AI70</f>
        <v>0</v>
      </c>
      <c r="AD67" s="20">
        <f>-'[1]Table 5C2 - LA Virtual Admy'!AJ69</f>
        <v>-1018</v>
      </c>
      <c r="AE67" s="20">
        <f>-'[1]Table 5C3 - LA Connections EBR'!AJ69</f>
        <v>-522</v>
      </c>
      <c r="AF67" s="20">
        <f t="shared" si="2"/>
        <v>-1696</v>
      </c>
      <c r="AG67" s="21">
        <f t="shared" si="3"/>
        <v>1343725</v>
      </c>
      <c r="AH67" s="7"/>
      <c r="AK67"/>
    </row>
    <row r="68" spans="1:37" ht="14.4" customHeight="1" x14ac:dyDescent="0.25">
      <c r="A68" s="22">
        <v>65</v>
      </c>
      <c r="B68" s="23" t="s">
        <v>102</v>
      </c>
      <c r="C68" s="24">
        <f>'[1]Table 2_State Distrib and Adjs'!AL71</f>
        <v>3824052</v>
      </c>
      <c r="D68" s="25">
        <f>-'[1]Table 5A3_OJJ'!W70</f>
        <v>0</v>
      </c>
      <c r="E68" s="25"/>
      <c r="F68" s="25"/>
      <c r="G68" s="25">
        <f>-'[1]Table 5C1A-Madison Prep'!AI71</f>
        <v>0</v>
      </c>
      <c r="H68" s="25">
        <f>-'[1]Table 5C1B-DArbonne'!AI71</f>
        <v>-1274</v>
      </c>
      <c r="I68" s="25">
        <f>-'[1]Table 5C1C-Intl_VIBE'!AI71</f>
        <v>0</v>
      </c>
      <c r="J68" s="25">
        <f>-'[1]Table 5C1D-NOMMA'!AI71</f>
        <v>0</v>
      </c>
      <c r="K68" s="25">
        <f>-'[1]Table 5C1E-LFNO'!AI71</f>
        <v>0</v>
      </c>
      <c r="L68" s="25">
        <f>-'[1]Table 5C1F-Lake Charles Charter'!AI71</f>
        <v>0</v>
      </c>
      <c r="M68" s="25">
        <f>-'[1]Table 5C1G-JS Clark Academy'!AI71</f>
        <v>0</v>
      </c>
      <c r="N68" s="25">
        <f>-'[1]Table 5C1H-Southwest LA Charter'!AI71</f>
        <v>46</v>
      </c>
      <c r="O68" s="25">
        <f>-'[1]Table 5C1I-LA Key Academy'!AI71</f>
        <v>0</v>
      </c>
      <c r="P68" s="25">
        <f>-'[1]Table 5C1J-Jefferson Chamber'!AI71</f>
        <v>0</v>
      </c>
      <c r="Q68" s="25">
        <f>-'[1]Table 5C1K-Tallulah Charter'!AI71</f>
        <v>0</v>
      </c>
      <c r="R68" s="25">
        <f>-'[1]Table 5C1L-Northshore Charter'!AI71</f>
        <v>0</v>
      </c>
      <c r="S68" s="25">
        <f>-'[1]Table 5C1M-B.R. Charter'!AI71</f>
        <v>0</v>
      </c>
      <c r="T68" s="25">
        <f>-'[1]Table 5C1N-Delta Charter'!AI71</f>
        <v>0</v>
      </c>
      <c r="U68" s="25">
        <f>-'[1]Table 5C1O-Impact'!AI71</f>
        <v>0</v>
      </c>
      <c r="V68" s="25">
        <f>-'[1]Table 5C1P-Vision'!AI71</f>
        <v>-63715</v>
      </c>
      <c r="W68" s="25">
        <f>-'[1]Table 5C1Q-Advantage'!AI71</f>
        <v>0</v>
      </c>
      <c r="X68" s="25">
        <f>-'[1]Table 5C1R-Iberville'!AI71</f>
        <v>0</v>
      </c>
      <c r="Y68" s="25">
        <f>-'[1]Table 5C1S-L.C. Coll Prep'!AI71</f>
        <v>0</v>
      </c>
      <c r="Z68" s="25">
        <f>-'[1]Table 5C1T-Northeast'!AI71</f>
        <v>0</v>
      </c>
      <c r="AA68" s="25">
        <f>-'[1]Table 5C1U-Acadiana Ren'!AI71</f>
        <v>0</v>
      </c>
      <c r="AB68" s="25">
        <f>-'[1]Table 5C1V-Laf Ren'!AI71</f>
        <v>0</v>
      </c>
      <c r="AC68" s="25">
        <f>-'[1]Table 5C1W-Willow'!AI71</f>
        <v>0</v>
      </c>
      <c r="AD68" s="25">
        <f>-'[1]Table 5C2 - LA Virtual Admy'!AJ70</f>
        <v>0</v>
      </c>
      <c r="AE68" s="25">
        <f>-'[1]Table 5C3 - LA Connections EBR'!AJ70</f>
        <v>-1251</v>
      </c>
      <c r="AF68" s="25">
        <f t="shared" ref="AF68:AF72" si="4">SUM(D68:AE68)</f>
        <v>-66194</v>
      </c>
      <c r="AG68" s="26">
        <f t="shared" ref="AG68:AG72" si="5">C68+AF68</f>
        <v>3757858</v>
      </c>
      <c r="AH68" s="7"/>
      <c r="AK68"/>
    </row>
    <row r="69" spans="1:37" ht="14.4" customHeight="1" x14ac:dyDescent="0.25">
      <c r="A69" s="17">
        <v>66</v>
      </c>
      <c r="B69" s="18" t="s">
        <v>103</v>
      </c>
      <c r="C69" s="19">
        <f>'[1]Table 2_State Distrib and Adjs'!AL72</f>
        <v>1122216</v>
      </c>
      <c r="D69" s="20">
        <f>-'[1]Table 5A3_OJJ'!W71</f>
        <v>0</v>
      </c>
      <c r="E69" s="20"/>
      <c r="F69" s="20"/>
      <c r="G69" s="20">
        <f>-'[1]Table 5C1A-Madison Prep'!AI72</f>
        <v>0</v>
      </c>
      <c r="H69" s="20">
        <f>-'[1]Table 5C1B-DArbonne'!AI72</f>
        <v>0</v>
      </c>
      <c r="I69" s="20">
        <f>-'[1]Table 5C1C-Intl_VIBE'!AI72</f>
        <v>0</v>
      </c>
      <c r="J69" s="20">
        <f>-'[1]Table 5C1D-NOMMA'!AI72</f>
        <v>0</v>
      </c>
      <c r="K69" s="20">
        <f>-'[1]Table 5C1E-LFNO'!AI72</f>
        <v>0</v>
      </c>
      <c r="L69" s="20">
        <f>-'[1]Table 5C1F-Lake Charles Charter'!AI72</f>
        <v>0</v>
      </c>
      <c r="M69" s="20">
        <f>-'[1]Table 5C1G-JS Clark Academy'!AI72</f>
        <v>0</v>
      </c>
      <c r="N69" s="20">
        <f>-'[1]Table 5C1H-Southwest LA Charter'!AI72</f>
        <v>0</v>
      </c>
      <c r="O69" s="20">
        <f>-'[1]Table 5C1I-LA Key Academy'!AI72</f>
        <v>0</v>
      </c>
      <c r="P69" s="20">
        <f>-'[1]Table 5C1J-Jefferson Chamber'!AI72</f>
        <v>0</v>
      </c>
      <c r="Q69" s="20">
        <f>-'[1]Table 5C1K-Tallulah Charter'!AI72</f>
        <v>0</v>
      </c>
      <c r="R69" s="20">
        <f>-'[1]Table 5C1L-Northshore Charter'!AI72</f>
        <v>-115614</v>
      </c>
      <c r="S69" s="20">
        <f>-'[1]Table 5C1M-B.R. Charter'!AI72</f>
        <v>0</v>
      </c>
      <c r="T69" s="20">
        <f>-'[1]Table 5C1N-Delta Charter'!AI72</f>
        <v>0</v>
      </c>
      <c r="U69" s="20">
        <f>-'[1]Table 5C1O-Impact'!AI72</f>
        <v>0</v>
      </c>
      <c r="V69" s="20">
        <f>-'[1]Table 5C1P-Vision'!AI72</f>
        <v>0</v>
      </c>
      <c r="W69" s="20">
        <f>-'[1]Table 5C1Q-Advantage'!AI72</f>
        <v>0</v>
      </c>
      <c r="X69" s="20">
        <f>-'[1]Table 5C1R-Iberville'!AI72</f>
        <v>0</v>
      </c>
      <c r="Y69" s="20">
        <f>-'[1]Table 5C1S-L.C. Coll Prep'!AI72</f>
        <v>0</v>
      </c>
      <c r="Z69" s="20">
        <f>-'[1]Table 5C1T-Northeast'!AI72</f>
        <v>0</v>
      </c>
      <c r="AA69" s="20">
        <f>-'[1]Table 5C1U-Acadiana Ren'!AI72</f>
        <v>0</v>
      </c>
      <c r="AB69" s="20">
        <f>-'[1]Table 5C1V-Laf Ren'!AI72</f>
        <v>0</v>
      </c>
      <c r="AC69" s="20">
        <f>-'[1]Table 5C1W-Willow'!AI72</f>
        <v>0</v>
      </c>
      <c r="AD69" s="20">
        <f>-'[1]Table 5C2 - LA Virtual Admy'!AJ71</f>
        <v>-3781</v>
      </c>
      <c r="AE69" s="20">
        <f>-'[1]Table 5C3 - LA Connections EBR'!AJ71</f>
        <v>-2054</v>
      </c>
      <c r="AF69" s="20">
        <f t="shared" si="4"/>
        <v>-121449</v>
      </c>
      <c r="AG69" s="21">
        <f t="shared" si="5"/>
        <v>1000767</v>
      </c>
      <c r="AH69" s="7"/>
      <c r="AK69"/>
    </row>
    <row r="70" spans="1:37" ht="14.4" customHeight="1" x14ac:dyDescent="0.25">
      <c r="A70" s="17">
        <v>67</v>
      </c>
      <c r="B70" s="18" t="s">
        <v>104</v>
      </c>
      <c r="C70" s="19">
        <f>'[1]Table 2_State Distrib and Adjs'!AL73</f>
        <v>2519996</v>
      </c>
      <c r="D70" s="20">
        <f>-'[1]Table 5A3_OJJ'!W72</f>
        <v>0</v>
      </c>
      <c r="E70" s="20"/>
      <c r="F70" s="20"/>
      <c r="G70" s="20">
        <f>-'[1]Table 5C1A-Madison Prep'!AI73</f>
        <v>-1796</v>
      </c>
      <c r="H70" s="20">
        <f>-'[1]Table 5C1B-DArbonne'!AI73</f>
        <v>0</v>
      </c>
      <c r="I70" s="20">
        <f>-'[1]Table 5C1C-Intl_VIBE'!AI73</f>
        <v>0</v>
      </c>
      <c r="J70" s="20">
        <f>-'[1]Table 5C1D-NOMMA'!AI73</f>
        <v>0</v>
      </c>
      <c r="K70" s="20">
        <f>-'[1]Table 5C1E-LFNO'!AI73</f>
        <v>0</v>
      </c>
      <c r="L70" s="20">
        <f>-'[1]Table 5C1F-Lake Charles Charter'!AI73</f>
        <v>0</v>
      </c>
      <c r="M70" s="20">
        <f>-'[1]Table 5C1G-JS Clark Academy'!AI73</f>
        <v>0</v>
      </c>
      <c r="N70" s="20">
        <f>-'[1]Table 5C1H-Southwest LA Charter'!AI73</f>
        <v>0</v>
      </c>
      <c r="O70" s="20">
        <f>-'[1]Table 5C1I-LA Key Academy'!AI73</f>
        <v>0</v>
      </c>
      <c r="P70" s="20">
        <f>-'[1]Table 5C1J-Jefferson Chamber'!AI73</f>
        <v>0</v>
      </c>
      <c r="Q70" s="20">
        <f>-'[1]Table 5C1K-Tallulah Charter'!AI73</f>
        <v>0</v>
      </c>
      <c r="R70" s="20">
        <f>-'[1]Table 5C1L-Northshore Charter'!AI73</f>
        <v>0</v>
      </c>
      <c r="S70" s="20">
        <f>-'[1]Table 5C1M-B.R. Charter'!AI73</f>
        <v>0</v>
      </c>
      <c r="T70" s="20">
        <f>-'[1]Table 5C1N-Delta Charter'!AI73</f>
        <v>0</v>
      </c>
      <c r="U70" s="20">
        <f>-'[1]Table 5C1O-Impact'!AI73</f>
        <v>0</v>
      </c>
      <c r="V70" s="20">
        <f>-'[1]Table 5C1P-Vision'!AI73</f>
        <v>0</v>
      </c>
      <c r="W70" s="20">
        <f>-'[1]Table 5C1Q-Advantage'!AI73</f>
        <v>0</v>
      </c>
      <c r="X70" s="20">
        <f>-'[1]Table 5C1R-Iberville'!AI73</f>
        <v>0</v>
      </c>
      <c r="Y70" s="20">
        <f>-'[1]Table 5C1S-L.C. Coll Prep'!AI73</f>
        <v>0</v>
      </c>
      <c r="Z70" s="20">
        <f>-'[1]Table 5C1T-Northeast'!AI73</f>
        <v>0</v>
      </c>
      <c r="AA70" s="20">
        <f>-'[1]Table 5C1U-Acadiana Ren'!AI73</f>
        <v>0</v>
      </c>
      <c r="AB70" s="20">
        <f>-'[1]Table 5C1V-Laf Ren'!AI73</f>
        <v>0</v>
      </c>
      <c r="AC70" s="20">
        <f>-'[1]Table 5C1W-Willow'!AI73</f>
        <v>0</v>
      </c>
      <c r="AD70" s="20">
        <f>-'[1]Table 5C2 - LA Virtual Admy'!AJ72</f>
        <v>-1501</v>
      </c>
      <c r="AE70" s="20">
        <f>-'[1]Table 5C3 - LA Connections EBR'!AJ72</f>
        <v>-2128</v>
      </c>
      <c r="AF70" s="20">
        <f t="shared" si="4"/>
        <v>-5425</v>
      </c>
      <c r="AG70" s="21">
        <f t="shared" si="5"/>
        <v>2514571</v>
      </c>
      <c r="AH70" s="7"/>
      <c r="AK70"/>
    </row>
    <row r="71" spans="1:37" ht="14.4" customHeight="1" x14ac:dyDescent="0.25">
      <c r="A71" s="17">
        <v>68</v>
      </c>
      <c r="B71" s="18" t="s">
        <v>105</v>
      </c>
      <c r="C71" s="19">
        <f>'[1]Table 2_State Distrib and Adjs'!AL74</f>
        <v>958256</v>
      </c>
      <c r="D71" s="20">
        <f>-'[1]Table 5A3_OJJ'!W73</f>
        <v>-59</v>
      </c>
      <c r="E71" s="20"/>
      <c r="F71" s="20"/>
      <c r="G71" s="20">
        <f>-'[1]Table 5C1A-Madison Prep'!AI74</f>
        <v>-2836</v>
      </c>
      <c r="H71" s="20">
        <f>-'[1]Table 5C1B-DArbonne'!AI74</f>
        <v>0</v>
      </c>
      <c r="I71" s="20">
        <f>-'[1]Table 5C1C-Intl_VIBE'!AI74</f>
        <v>0</v>
      </c>
      <c r="J71" s="20">
        <f>-'[1]Table 5C1D-NOMMA'!AI74</f>
        <v>0</v>
      </c>
      <c r="K71" s="20">
        <f>-'[1]Table 5C1E-LFNO'!AI74</f>
        <v>0</v>
      </c>
      <c r="L71" s="20">
        <f>-'[1]Table 5C1F-Lake Charles Charter'!AI74</f>
        <v>0</v>
      </c>
      <c r="M71" s="20">
        <f>-'[1]Table 5C1G-JS Clark Academy'!AI74</f>
        <v>0</v>
      </c>
      <c r="N71" s="20">
        <f>-'[1]Table 5C1H-Southwest LA Charter'!AI74</f>
        <v>0</v>
      </c>
      <c r="O71" s="20">
        <f>-'[1]Table 5C1I-LA Key Academy'!AI74</f>
        <v>0</v>
      </c>
      <c r="P71" s="20">
        <f>-'[1]Table 5C1J-Jefferson Chamber'!AI74</f>
        <v>0</v>
      </c>
      <c r="Q71" s="20">
        <f>-'[1]Table 5C1K-Tallulah Charter'!AI74</f>
        <v>0</v>
      </c>
      <c r="R71" s="20">
        <f>-'[1]Table 5C1L-Northshore Charter'!AI74</f>
        <v>0</v>
      </c>
      <c r="S71" s="20">
        <f>-'[1]Table 5C1M-B.R. Charter'!AI74</f>
        <v>484</v>
      </c>
      <c r="T71" s="20">
        <f>-'[1]Table 5C1N-Delta Charter'!AI74</f>
        <v>0</v>
      </c>
      <c r="U71" s="20">
        <f>-'[1]Table 5C1O-Impact'!AI74</f>
        <v>-42597</v>
      </c>
      <c r="V71" s="20">
        <f>-'[1]Table 5C1P-Vision'!AI74</f>
        <v>0</v>
      </c>
      <c r="W71" s="20">
        <f>-'[1]Table 5C1Q-Advantage'!AI74</f>
        <v>-54799</v>
      </c>
      <c r="X71" s="20">
        <f>-'[1]Table 5C1R-Iberville'!AI74</f>
        <v>0</v>
      </c>
      <c r="Y71" s="20">
        <f>-'[1]Table 5C1S-L.C. Coll Prep'!AI74</f>
        <v>0</v>
      </c>
      <c r="Z71" s="20">
        <f>-'[1]Table 5C1T-Northeast'!AI74</f>
        <v>0</v>
      </c>
      <c r="AA71" s="20">
        <f>-'[1]Table 5C1U-Acadiana Ren'!AI74</f>
        <v>0</v>
      </c>
      <c r="AB71" s="20">
        <f>-'[1]Table 5C1V-Laf Ren'!AI74</f>
        <v>0</v>
      </c>
      <c r="AC71" s="20">
        <f>-'[1]Table 5C1W-Willow'!AI74</f>
        <v>0</v>
      </c>
      <c r="AD71" s="20">
        <f>-'[1]Table 5C2 - LA Virtual Admy'!AJ73</f>
        <v>-998</v>
      </c>
      <c r="AE71" s="20">
        <f>-'[1]Table 5C3 - LA Connections EBR'!AJ73</f>
        <v>-1590</v>
      </c>
      <c r="AF71" s="20">
        <f t="shared" si="4"/>
        <v>-102395</v>
      </c>
      <c r="AG71" s="21">
        <f t="shared" si="5"/>
        <v>855861</v>
      </c>
      <c r="AH71" s="7"/>
      <c r="AK71"/>
    </row>
    <row r="72" spans="1:37" ht="14.4" customHeight="1" x14ac:dyDescent="0.25">
      <c r="A72" s="30">
        <v>69</v>
      </c>
      <c r="B72" s="31" t="s">
        <v>106</v>
      </c>
      <c r="C72" s="32">
        <f>'[1]Table 2_State Distrib and Adjs'!AL75</f>
        <v>2306940</v>
      </c>
      <c r="D72" s="33">
        <f>-'[1]Table 5A3_OJJ'!W74</f>
        <v>0</v>
      </c>
      <c r="E72" s="33"/>
      <c r="F72" s="33"/>
      <c r="G72" s="33">
        <f>-'[1]Table 5C1A-Madison Prep'!AI75</f>
        <v>26</v>
      </c>
      <c r="H72" s="33">
        <f>-'[1]Table 5C1B-DArbonne'!AI75</f>
        <v>0</v>
      </c>
      <c r="I72" s="33">
        <f>-'[1]Table 5C1C-Intl_VIBE'!AI75</f>
        <v>0</v>
      </c>
      <c r="J72" s="33">
        <f>-'[1]Table 5C1D-NOMMA'!AI75</f>
        <v>0</v>
      </c>
      <c r="K72" s="33">
        <f>-'[1]Table 5C1E-LFNO'!AI75</f>
        <v>0</v>
      </c>
      <c r="L72" s="33">
        <f>-'[1]Table 5C1F-Lake Charles Charter'!AI75</f>
        <v>0</v>
      </c>
      <c r="M72" s="33">
        <f>-'[1]Table 5C1G-JS Clark Academy'!AI75</f>
        <v>0</v>
      </c>
      <c r="N72" s="33">
        <f>-'[1]Table 5C1H-Southwest LA Charter'!AI75</f>
        <v>0</v>
      </c>
      <c r="O72" s="33">
        <f>-'[1]Table 5C1I-LA Key Academy'!AI75</f>
        <v>56</v>
      </c>
      <c r="P72" s="33">
        <f>-'[1]Table 5C1J-Jefferson Chamber'!AI75</f>
        <v>0</v>
      </c>
      <c r="Q72" s="33">
        <f>-'[1]Table 5C1K-Tallulah Charter'!AI75</f>
        <v>0</v>
      </c>
      <c r="R72" s="33">
        <f>-'[1]Table 5C1L-Northshore Charter'!AI75</f>
        <v>0</v>
      </c>
      <c r="S72" s="33">
        <f>-'[1]Table 5C1M-B.R. Charter'!AI75</f>
        <v>0</v>
      </c>
      <c r="T72" s="33">
        <f>-'[1]Table 5C1N-Delta Charter'!AI75</f>
        <v>0</v>
      </c>
      <c r="U72" s="33">
        <f>-'[1]Table 5C1O-Impact'!AI75</f>
        <v>0</v>
      </c>
      <c r="V72" s="33">
        <f>-'[1]Table 5C1P-Vision'!AI75</f>
        <v>0</v>
      </c>
      <c r="W72" s="33">
        <f>-'[1]Table 5C1Q-Advantage'!AI75</f>
        <v>0</v>
      </c>
      <c r="X72" s="33">
        <f>-'[1]Table 5C1R-Iberville'!AI75</f>
        <v>0</v>
      </c>
      <c r="Y72" s="33">
        <f>-'[1]Table 5C1S-L.C. Coll Prep'!AI75</f>
        <v>0</v>
      </c>
      <c r="Z72" s="33">
        <f>-'[1]Table 5C1T-Northeast'!AI75</f>
        <v>0</v>
      </c>
      <c r="AA72" s="33">
        <f>-'[1]Table 5C1U-Acadiana Ren'!AI75</f>
        <v>0</v>
      </c>
      <c r="AB72" s="33">
        <f>-'[1]Table 5C1V-Laf Ren'!AI75</f>
        <v>0</v>
      </c>
      <c r="AC72" s="33">
        <f>-'[1]Table 5C1W-Willow'!AI75</f>
        <v>0</v>
      </c>
      <c r="AD72" s="33">
        <f>-'[1]Table 5C2 - LA Virtual Admy'!AJ74</f>
        <v>-3047</v>
      </c>
      <c r="AE72" s="33">
        <f>-'[1]Table 5C3 - LA Connections EBR'!AJ74</f>
        <v>-3435</v>
      </c>
      <c r="AF72" s="33">
        <f t="shared" si="4"/>
        <v>-6400</v>
      </c>
      <c r="AG72" s="34">
        <f t="shared" si="5"/>
        <v>2300540</v>
      </c>
      <c r="AH72" s="7"/>
      <c r="AK72"/>
    </row>
    <row r="73" spans="1:37" ht="14.4" customHeight="1" thickBot="1" x14ac:dyDescent="0.3">
      <c r="A73" s="35"/>
      <c r="B73" s="36" t="s">
        <v>107</v>
      </c>
      <c r="C73" s="37">
        <f t="shared" ref="C73:AH73" si="6">SUM(C4:C72)</f>
        <v>278978504</v>
      </c>
      <c r="D73" s="37">
        <f>SUM(D4:D72)</f>
        <v>-86501</v>
      </c>
      <c r="E73" s="37">
        <f t="shared" si="6"/>
        <v>-1237210</v>
      </c>
      <c r="F73" s="37">
        <f t="shared" si="6"/>
        <v>-11219543</v>
      </c>
      <c r="G73" s="37">
        <f t="shared" si="6"/>
        <v>-201519</v>
      </c>
      <c r="H73" s="37">
        <f t="shared" si="6"/>
        <v>-201144</v>
      </c>
      <c r="I73" s="37">
        <f t="shared" si="6"/>
        <v>-182087</v>
      </c>
      <c r="J73" s="37">
        <f t="shared" si="6"/>
        <v>-252893</v>
      </c>
      <c r="K73" s="37">
        <f t="shared" si="6"/>
        <v>-199322</v>
      </c>
      <c r="L73" s="37">
        <f t="shared" si="6"/>
        <v>-328238</v>
      </c>
      <c r="M73" s="37">
        <f t="shared" si="6"/>
        <v>-50509</v>
      </c>
      <c r="N73" s="37">
        <f t="shared" si="6"/>
        <v>-332371</v>
      </c>
      <c r="O73" s="37">
        <f t="shared" si="6"/>
        <v>-104269</v>
      </c>
      <c r="P73" s="37">
        <f t="shared" si="6"/>
        <v>-42313</v>
      </c>
      <c r="Q73" s="37">
        <f t="shared" si="6"/>
        <v>-105848</v>
      </c>
      <c r="R73" s="37">
        <f t="shared" si="6"/>
        <v>-118065</v>
      </c>
      <c r="S73" s="37">
        <f t="shared" si="6"/>
        <v>-385417</v>
      </c>
      <c r="T73" s="37">
        <f t="shared" si="6"/>
        <v>-70371</v>
      </c>
      <c r="U73" s="37">
        <f>SUM(U4:U72)</f>
        <v>-66595</v>
      </c>
      <c r="V73" s="37">
        <f t="shared" ref="V73:AC73" si="7">SUM(V4:V72)</f>
        <v>-77065</v>
      </c>
      <c r="W73" s="37">
        <f t="shared" si="7"/>
        <v>-132741</v>
      </c>
      <c r="X73" s="37">
        <f t="shared" si="7"/>
        <v>-327218</v>
      </c>
      <c r="Y73" s="37">
        <f t="shared" si="7"/>
        <v>-41741</v>
      </c>
      <c r="Z73" s="37">
        <f t="shared" si="7"/>
        <v>-44883</v>
      </c>
      <c r="AA73" s="37">
        <f t="shared" si="7"/>
        <v>-287595</v>
      </c>
      <c r="AB73" s="37">
        <f t="shared" si="7"/>
        <v>-268406</v>
      </c>
      <c r="AC73" s="37">
        <f t="shared" si="7"/>
        <v>-231021</v>
      </c>
      <c r="AD73" s="37">
        <f>SUM(AD4:AD72)</f>
        <v>-594390</v>
      </c>
      <c r="AE73" s="37">
        <f>SUM(AE4:AE72)</f>
        <v>-528814</v>
      </c>
      <c r="AF73" s="37">
        <f t="shared" si="6"/>
        <v>-17718089</v>
      </c>
      <c r="AG73" s="38">
        <f t="shared" si="6"/>
        <v>261260415</v>
      </c>
      <c r="AH73" s="7">
        <f t="shared" si="6"/>
        <v>0</v>
      </c>
      <c r="AK73"/>
    </row>
    <row r="74" spans="1:37" ht="13.8" thickTop="1" x14ac:dyDescent="0.25">
      <c r="AJ74" s="39"/>
    </row>
    <row r="75" spans="1:37" x14ac:dyDescent="0.25">
      <c r="AG75" s="40"/>
    </row>
    <row r="76" spans="1:37" ht="37.5" customHeight="1" x14ac:dyDescent="0.25">
      <c r="E76" s="41"/>
      <c r="F76" s="41"/>
      <c r="G76" s="41"/>
      <c r="H76" s="41"/>
      <c r="I76" s="41"/>
      <c r="J76" s="41"/>
      <c r="K76" s="41"/>
      <c r="AJ76" s="40"/>
    </row>
  </sheetData>
  <mergeCells count="1">
    <mergeCell ref="E76:K76"/>
  </mergeCells>
  <printOptions horizontalCentered="1"/>
  <pageMargins left="0.4" right="0.4" top="1.01" bottom="0.75" header="0.3" footer="0.3"/>
  <pageSetup paperSize="5" scale="70" firstPageNumber="11" orientation="portrait" r:id="rId1"/>
  <headerFooter>
    <oddHeader>&amp;L&amp;"Arial,Bold"&amp;14&amp;K000000Table 2A-2:  FY2014-15 Budget Letter 
MFP Transfer Amount (Monthly Amount) (September 2014)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2A-2 EFT (Monthly)</vt:lpstr>
      <vt:lpstr>'Table 2A-2 EFT (Monthly)'!Print_Area</vt:lpstr>
      <vt:lpstr>'Table 2A-2 EFT (Monthly)'!Print_Titles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Melanie Ruiz</cp:lastModifiedBy>
  <dcterms:created xsi:type="dcterms:W3CDTF">2014-09-12T18:11:53Z</dcterms:created>
  <dcterms:modified xsi:type="dcterms:W3CDTF">2015-01-13T15:05:10Z</dcterms:modified>
</cp:coreProperties>
</file>