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externalReferences>
    <externalReference r:id="rId4"/>
  </externalReferences>
  <definedNames>
    <definedName name="_xlnm.Print_Area" localSheetId="0">'Revenue by Group_Object'!$A$1:$O$148</definedName>
    <definedName name="_xlnm.Print_Titles" localSheetId="0">'Revenue by Group_Object'!$A:$B,'Revenue by Group_Object'!$1:$4</definedName>
  </definedNames>
  <calcPr fullCalcOnLoad="1"/>
</workbook>
</file>

<file path=xl/sharedStrings.xml><?xml version="1.0" encoding="utf-8"?>
<sst xmlns="http://schemas.openxmlformats.org/spreadsheetml/2006/main" count="175" uniqueCount="166">
  <si>
    <t>LEA</t>
  </si>
  <si>
    <t>Total</t>
  </si>
  <si>
    <t>Total Federal Revenue</t>
  </si>
  <si>
    <t>Total State Revenue</t>
  </si>
  <si>
    <t>Total Revenue</t>
  </si>
  <si>
    <t>State Unrestricted Grants-in-Aid</t>
  </si>
  <si>
    <t>State Revenue in Lieu of Taxes</t>
  </si>
  <si>
    <t>State Revenue for/on Behalf of LEA</t>
  </si>
  <si>
    <t>Group Code 1111</t>
  </si>
  <si>
    <t>DISTRICT</t>
  </si>
  <si>
    <t>Group Code 1121</t>
  </si>
  <si>
    <t>Group Code 1122</t>
  </si>
  <si>
    <t>Group Code 1123</t>
  </si>
  <si>
    <t>Group Code 1124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</si>
  <si>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</si>
  <si>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</si>
  <si>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</si>
  <si>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</si>
  <si>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</si>
  <si>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</si>
  <si>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</si>
  <si>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</si>
  <si>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</si>
  <si>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</si>
  <si>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</si>
  <si>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</si>
  <si>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</si>
  <si>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</si>
  <si>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</si>
  <si>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</si>
  <si>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</si>
  <si>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</si>
  <si>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</si>
  <si>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</si>
  <si>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</si>
  <si>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</si>
  <si>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</si>
  <si>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</si>
  <si>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</si>
  <si>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</si>
  <si>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</si>
  <si>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</si>
  <si>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</si>
  <si>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</si>
  <si>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</si>
  <si>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</si>
  <si>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</si>
  <si>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</si>
  <si>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</si>
  <si>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</si>
  <si>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</si>
  <si>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</si>
  <si>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</si>
  <si>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</si>
  <si>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</si>
  <si>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</si>
  <si>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</si>
  <si>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</si>
  <si>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</si>
  <si>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</si>
  <si>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</si>
  <si>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</si>
  <si>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</si>
  <si>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</si>
  <si>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</si>
  <si>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</si>
  <si>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</si>
  <si>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</si>
  <si>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</si>
  <si>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</si>
  <si>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</si>
  <si>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</si>
  <si>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</si>
  <si>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</si>
  <si>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</si>
  <si>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</si>
  <si>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</si>
  <si>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</si>
  <si>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</si>
  <si>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</si>
  <si>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</si>
  <si>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</si>
  <si>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</si>
  <si>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</si>
  <si>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</si>
  <si>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</si>
  <si>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</si>
  <si>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</si>
  <si>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</si>
  <si>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</si>
  <si>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</si>
  <si>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</si>
  <si>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</si>
  <si>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</si>
  <si>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</si>
  <si>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</si>
  <si>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</si>
  <si>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</si>
  <si>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</si>
  <si>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</si>
  <si>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Local Revenue *</t>
  </si>
  <si>
    <t>Revenue by District - Group Detail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</si>
  <si>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</si>
  <si>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</si>
  <si>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</si>
  <si>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</si>
  <si>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</si>
  <si>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</si>
  <si>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</si>
  <si>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</si>
  <si>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</si>
  <si>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</si>
  <si>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</si>
  <si>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</si>
  <si>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</si>
  <si>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</si>
  <si>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</si>
  <si>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</si>
  <si>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</si>
  <si>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</si>
  <si>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</si>
  <si>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</si>
  <si>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</si>
  <si>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</si>
  <si>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</si>
  <si>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</si>
  <si>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FY 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</si>
  <si>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</si>
  <si>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</si>
  <si>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</si>
  <si>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</si>
  <si>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</si>
  <si>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</si>
  <si>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</si>
  <si>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</si>
  <si>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</si>
  <si>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</si>
  <si>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</si>
  <si>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</si>
  <si>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</si>
  <si>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 xml:space="preserve">*  The district of prior jurisdiction transferred local revenue to the Recovery School District (RSD) and each RSD school reported it as miscellaneous local revenue. $104,348,797 is subtracted from Orleans Parish, $15,992,296 is subtracted from East Baton Rouge Parish, $1,395,224 is subtracted from Pointe Coupee Parish, $3,307,667 is subtracted from Caddo Parish, $462,753 is subtracted from Union Parish, $21,310 is subtracted from Ouachita Parish,  $2,811 is subtracted from Lincoln Parish, $3,472 is subtracted from Zachary Community, $6,668 is subtracted from City of Baker, and $2,979 is subtracted from Central Community.   </t>
  </si>
  <si>
    <t>Allen Parish School Board**</t>
  </si>
  <si>
    <t>Caddo Parish School Board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</si>
  <si>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</si>
  <si>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</si>
  <si>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</si>
  <si>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</si>
  <si>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</si>
  <si>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Lincoln Parish School Board</t>
  </si>
  <si>
    <t>Orleans Parish School Board*, **</t>
  </si>
  <si>
    <t>Ouachita Parish School Board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</si>
  <si>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</si>
  <si>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</si>
  <si>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</si>
  <si>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</si>
  <si>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</si>
  <si>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</si>
  <si>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Union Parish School Board</t>
  </si>
  <si>
    <t>Vermilion Parish School Board**</t>
  </si>
  <si>
    <t>City of Bogalusa School Board**</t>
  </si>
  <si>
    <t>Zachary Community School Board</t>
  </si>
  <si>
    <t>City of Baker School Board</t>
  </si>
  <si>
    <t>Central Community School Board</t>
  </si>
  <si>
    <t>Recovery School District (RSD OPERATED)***</t>
  </si>
  <si>
    <t>**  Includes one-time Hurricane Related revenue</t>
  </si>
  <si>
    <t>*** Excludes one-time Hurricane Related revenue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</si>
</sst>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24"/>
      <name val="Arial Narrow"/>
      <family val="2"/>
    </font>
    <font>
      <b/>
      <sz val="18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4" fillId="33" borderId="17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7" fillId="0" borderId="19" xfId="105" applyFont="1" applyFill="1" applyBorder="1" applyAlignment="1">
      <alignment horizontal="left" wrapText="1"/>
      <protection/>
    </xf>
    <xf numFmtId="0" fontId="4" fillId="33" borderId="20" xfId="0" applyFont="1" applyFill="1" applyBorder="1" applyAlignment="1">
      <alignment/>
    </xf>
    <xf numFmtId="0" fontId="9" fillId="34" borderId="19" xfId="104" applyFont="1" applyFill="1" applyBorder="1" applyAlignment="1">
      <alignment horizontal="center" vertical="center"/>
      <protection/>
    </xf>
    <xf numFmtId="0" fontId="9" fillId="35" borderId="19" xfId="104" applyFont="1" applyFill="1" applyBorder="1" applyAlignment="1">
      <alignment horizontal="center" vertical="center"/>
      <protection/>
    </xf>
    <xf numFmtId="0" fontId="10" fillId="36" borderId="21" xfId="104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22" xfId="105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6" fillId="0" borderId="23" xfId="105" applyFont="1" applyFill="1" applyBorder="1" applyAlignment="1">
      <alignment horizontal="right" wrapText="1"/>
      <protection/>
    </xf>
    <xf numFmtId="0" fontId="6" fillId="0" borderId="23" xfId="105" applyFont="1" applyFill="1" applyBorder="1" applyAlignment="1">
      <alignment horizontal="left" wrapText="1"/>
      <protection/>
    </xf>
    <xf numFmtId="0" fontId="9" fillId="33" borderId="24" xfId="105" applyFont="1" applyFill="1" applyBorder="1" applyAlignment="1">
      <alignment horizontal="center" vertical="center"/>
      <protection/>
    </xf>
    <xf numFmtId="0" fontId="9" fillId="33" borderId="25" xfId="105" applyFont="1" applyFill="1" applyBorder="1" applyAlignment="1">
      <alignment horizontal="center" vertical="center"/>
      <protection/>
    </xf>
    <xf numFmtId="0" fontId="9" fillId="37" borderId="26" xfId="104" applyFont="1" applyFill="1" applyBorder="1" applyAlignment="1">
      <alignment horizontal="center" vertical="center"/>
      <protection/>
    </xf>
    <xf numFmtId="6" fontId="6" fillId="34" borderId="27" xfId="105" applyNumberFormat="1" applyFont="1" applyFill="1" applyBorder="1" applyAlignment="1">
      <alignment horizontal="right" wrapText="1"/>
      <protection/>
    </xf>
    <xf numFmtId="6" fontId="6" fillId="35" borderId="27" xfId="105" applyNumberFormat="1" applyFont="1" applyFill="1" applyBorder="1" applyAlignment="1">
      <alignment horizontal="right" wrapText="1"/>
      <protection/>
    </xf>
    <xf numFmtId="6" fontId="6" fillId="36" borderId="27" xfId="105" applyNumberFormat="1" applyFont="1" applyFill="1" applyBorder="1" applyAlignment="1">
      <alignment horizontal="right" wrapText="1"/>
      <protection/>
    </xf>
    <xf numFmtId="6" fontId="6" fillId="35" borderId="21" xfId="105" applyNumberFormat="1" applyFont="1" applyFill="1" applyBorder="1" applyAlignment="1">
      <alignment horizontal="right" wrapText="1"/>
      <protection/>
    </xf>
    <xf numFmtId="6" fontId="6" fillId="34" borderId="21" xfId="105" applyNumberFormat="1" applyFont="1" applyFill="1" applyBorder="1" applyAlignment="1">
      <alignment horizontal="right" wrapText="1"/>
      <protection/>
    </xf>
    <xf numFmtId="6" fontId="6" fillId="34" borderId="28" xfId="105" applyNumberFormat="1" applyFont="1" applyFill="1" applyBorder="1" applyAlignment="1">
      <alignment horizontal="right" wrapText="1"/>
      <protection/>
    </xf>
    <xf numFmtId="0" fontId="6" fillId="0" borderId="22" xfId="105" applyFont="1" applyFill="1" applyBorder="1" applyAlignment="1">
      <alignment horizontal="left" wrapText="1"/>
      <protection/>
    </xf>
    <xf numFmtId="0" fontId="6" fillId="0" borderId="29" xfId="105" applyFont="1" applyFill="1" applyBorder="1" applyAlignment="1">
      <alignment horizontal="right" wrapText="1"/>
      <protection/>
    </xf>
    <xf numFmtId="0" fontId="6" fillId="0" borderId="29" xfId="105" applyFont="1" applyFill="1" applyBorder="1" applyAlignment="1">
      <alignment horizontal="left" wrapText="1"/>
      <protection/>
    </xf>
    <xf numFmtId="6" fontId="6" fillId="35" borderId="28" xfId="105" applyNumberFormat="1" applyFont="1" applyFill="1" applyBorder="1" applyAlignment="1">
      <alignment horizontal="right" wrapText="1"/>
      <protection/>
    </xf>
    <xf numFmtId="0" fontId="6" fillId="0" borderId="30" xfId="105" applyFont="1" applyFill="1" applyBorder="1" applyAlignment="1">
      <alignment horizontal="left" wrapText="1"/>
      <protection/>
    </xf>
    <xf numFmtId="6" fontId="4" fillId="36" borderId="21" xfId="0" applyNumberFormat="1" applyFont="1" applyFill="1" applyBorder="1" applyAlignment="1">
      <alignment horizontal="right"/>
    </xf>
    <xf numFmtId="0" fontId="12" fillId="0" borderId="3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27" xfId="105" applyFont="1" applyFill="1" applyBorder="1" applyAlignment="1">
      <alignment horizontal="right" wrapText="1"/>
      <protection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/>
    </xf>
    <xf numFmtId="0" fontId="6" fillId="0" borderId="27" xfId="106" applyFont="1" applyFill="1" applyBorder="1" applyAlignment="1">
      <alignment horizontal="right" wrapText="1"/>
      <protection/>
    </xf>
    <xf numFmtId="6" fontId="5" fillId="37" borderId="19" xfId="0" applyNumberFormat="1" applyFont="1" applyFill="1" applyBorder="1" applyAlignment="1">
      <alignment horizontal="right"/>
    </xf>
    <xf numFmtId="6" fontId="5" fillId="0" borderId="19" xfId="0" applyNumberFormat="1" applyFont="1" applyFill="1" applyBorder="1" applyAlignment="1">
      <alignment horizontal="right"/>
    </xf>
    <xf numFmtId="6" fontId="5" fillId="34" borderId="19" xfId="0" applyNumberFormat="1" applyFont="1" applyFill="1" applyBorder="1" applyAlignment="1">
      <alignment horizontal="right"/>
    </xf>
    <xf numFmtId="6" fontId="5" fillId="35" borderId="19" xfId="0" applyNumberFormat="1" applyFont="1" applyFill="1" applyBorder="1" applyAlignment="1">
      <alignment horizontal="right"/>
    </xf>
    <xf numFmtId="6" fontId="5" fillId="36" borderId="19" xfId="0" applyNumberFormat="1" applyFont="1" applyFill="1" applyBorder="1" applyAlignment="1">
      <alignment horizontal="right"/>
    </xf>
    <xf numFmtId="6" fontId="4" fillId="33" borderId="15" xfId="0" applyNumberFormat="1" applyFont="1" applyFill="1" applyBorder="1" applyAlignment="1">
      <alignment horizontal="right"/>
    </xf>
    <xf numFmtId="6" fontId="4" fillId="33" borderId="34" xfId="0" applyNumberFormat="1" applyFont="1" applyFill="1" applyBorder="1" applyAlignment="1">
      <alignment horizontal="right"/>
    </xf>
    <xf numFmtId="6" fontId="4" fillId="33" borderId="20" xfId="0" applyNumberFormat="1" applyFont="1" applyFill="1" applyBorder="1" applyAlignment="1">
      <alignment horizontal="right"/>
    </xf>
    <xf numFmtId="6" fontId="6" fillId="0" borderId="28" xfId="105" applyNumberFormat="1" applyFont="1" applyFill="1" applyBorder="1" applyAlignment="1">
      <alignment horizontal="right" wrapText="1"/>
      <protection/>
    </xf>
    <xf numFmtId="6" fontId="6" fillId="36" borderId="28" xfId="105" applyNumberFormat="1" applyFont="1" applyFill="1" applyBorder="1" applyAlignment="1">
      <alignment horizontal="right" wrapText="1"/>
      <protection/>
    </xf>
    <xf numFmtId="6" fontId="6" fillId="0" borderId="21" xfId="105" applyNumberFormat="1" applyFont="1" applyFill="1" applyBorder="1" applyAlignment="1">
      <alignment horizontal="right" wrapText="1"/>
      <protection/>
    </xf>
    <xf numFmtId="6" fontId="6" fillId="36" borderId="21" xfId="105" applyNumberFormat="1" applyFont="1" applyFill="1" applyBorder="1" applyAlignment="1">
      <alignment horizontal="right" wrapText="1"/>
      <protection/>
    </xf>
    <xf numFmtId="6" fontId="5" fillId="37" borderId="35" xfId="0" applyNumberFormat="1" applyFont="1" applyFill="1" applyBorder="1" applyAlignment="1">
      <alignment horizontal="right"/>
    </xf>
    <xf numFmtId="6" fontId="5" fillId="34" borderId="22" xfId="0" applyNumberFormat="1" applyFont="1" applyFill="1" applyBorder="1" applyAlignment="1">
      <alignment horizontal="right"/>
    </xf>
    <xf numFmtId="6" fontId="5" fillId="35" borderId="13" xfId="0" applyNumberFormat="1" applyFont="1" applyFill="1" applyBorder="1" applyAlignment="1">
      <alignment horizontal="right"/>
    </xf>
    <xf numFmtId="6" fontId="5" fillId="36" borderId="22" xfId="0" applyNumberFormat="1" applyFont="1" applyFill="1" applyBorder="1" applyAlignment="1">
      <alignment horizontal="right"/>
    </xf>
    <xf numFmtId="6" fontId="6" fillId="0" borderId="27" xfId="105" applyNumberFormat="1" applyFont="1" applyFill="1" applyBorder="1" applyAlignment="1">
      <alignment horizontal="right" wrapText="1"/>
      <protection/>
    </xf>
    <xf numFmtId="6" fontId="4" fillId="33" borderId="14" xfId="0" applyNumberFormat="1" applyFont="1" applyFill="1" applyBorder="1" applyAlignment="1">
      <alignment horizontal="right"/>
    </xf>
    <xf numFmtId="6" fontId="4" fillId="33" borderId="36" xfId="0" applyNumberFormat="1" applyFont="1" applyFill="1" applyBorder="1" applyAlignment="1">
      <alignment horizontal="right"/>
    </xf>
    <xf numFmtId="6" fontId="4" fillId="33" borderId="17" xfId="0" applyNumberFormat="1" applyFont="1" applyFill="1" applyBorder="1" applyAlignment="1">
      <alignment horizontal="right"/>
    </xf>
    <xf numFmtId="6" fontId="5" fillId="37" borderId="37" xfId="0" applyNumberFormat="1" applyFont="1" applyFill="1" applyBorder="1" applyAlignment="1">
      <alignment horizontal="right"/>
    </xf>
    <xf numFmtId="6" fontId="5" fillId="0" borderId="37" xfId="0" applyNumberFormat="1" applyFont="1" applyBorder="1" applyAlignment="1">
      <alignment horizontal="right"/>
    </xf>
    <xf numFmtId="6" fontId="5" fillId="34" borderId="37" xfId="0" applyNumberFormat="1" applyFont="1" applyFill="1" applyBorder="1" applyAlignment="1">
      <alignment horizontal="right"/>
    </xf>
    <xf numFmtId="6" fontId="5" fillId="35" borderId="38" xfId="0" applyNumberFormat="1" applyFont="1" applyFill="1" applyBorder="1" applyAlignment="1">
      <alignment horizontal="right"/>
    </xf>
    <xf numFmtId="6" fontId="5" fillId="36" borderId="37" xfId="0" applyNumberFormat="1" applyFont="1" applyFill="1" applyBorder="1" applyAlignment="1">
      <alignment horizontal="right"/>
    </xf>
    <xf numFmtId="0" fontId="6" fillId="0" borderId="21" xfId="105" applyFont="1" applyFill="1" applyBorder="1" applyAlignment="1">
      <alignment horizontal="right" wrapText="1"/>
      <protection/>
    </xf>
    <xf numFmtId="0" fontId="6" fillId="0" borderId="39" xfId="105" applyFont="1" applyFill="1" applyBorder="1" applyAlignment="1">
      <alignment horizontal="right" wrapText="1"/>
      <protection/>
    </xf>
    <xf numFmtId="6" fontId="5" fillId="37" borderId="21" xfId="0" applyNumberFormat="1" applyFont="1" applyFill="1" applyBorder="1" applyAlignment="1">
      <alignment horizontal="right"/>
    </xf>
    <xf numFmtId="6" fontId="5" fillId="34" borderId="21" xfId="0" applyNumberFormat="1" applyFont="1" applyFill="1" applyBorder="1" applyAlignment="1">
      <alignment horizontal="right"/>
    </xf>
    <xf numFmtId="6" fontId="5" fillId="35" borderId="21" xfId="0" applyNumberFormat="1" applyFont="1" applyFill="1" applyBorder="1" applyAlignment="1">
      <alignment horizontal="right"/>
    </xf>
    <xf numFmtId="6" fontId="5" fillId="36" borderId="40" xfId="0" applyNumberFormat="1" applyFont="1" applyFill="1" applyBorder="1" applyAlignment="1">
      <alignment horizontal="right"/>
    </xf>
    <xf numFmtId="38" fontId="4" fillId="0" borderId="0" xfId="70" applyNumberFormat="1" applyFont="1" applyFill="1" applyAlignment="1">
      <alignment vertical="top" wrapText="1"/>
      <protection/>
    </xf>
    <xf numFmtId="6" fontId="6" fillId="35" borderId="19" xfId="105" applyNumberFormat="1" applyFont="1" applyFill="1" applyBorder="1" applyAlignment="1">
      <alignment horizontal="right" wrapText="1"/>
      <protection/>
    </xf>
    <xf numFmtId="6" fontId="6" fillId="36" borderId="19" xfId="105" applyNumberFormat="1" applyFont="1" applyFill="1" applyBorder="1" applyAlignment="1">
      <alignment horizontal="right" wrapText="1"/>
      <protection/>
    </xf>
    <xf numFmtId="6" fontId="6" fillId="34" borderId="19" xfId="105" applyNumberFormat="1" applyFont="1" applyFill="1" applyBorder="1" applyAlignment="1">
      <alignment horizontal="right" wrapText="1"/>
      <protection/>
    </xf>
    <xf numFmtId="0" fontId="6" fillId="0" borderId="18" xfId="105" applyFont="1" applyFill="1" applyBorder="1" applyAlignment="1">
      <alignment horizontal="left" wrapText="1"/>
      <protection/>
    </xf>
    <xf numFmtId="6" fontId="6" fillId="0" borderId="19" xfId="105" applyNumberFormat="1" applyFont="1" applyFill="1" applyBorder="1" applyAlignment="1">
      <alignment horizontal="right" wrapText="1"/>
      <protection/>
    </xf>
    <xf numFmtId="0" fontId="6" fillId="0" borderId="19" xfId="105" applyFont="1" applyFill="1" applyBorder="1" applyAlignment="1">
      <alignment horizontal="right" wrapText="1"/>
      <protection/>
    </xf>
    <xf numFmtId="168" fontId="6" fillId="38" borderId="28" xfId="105" applyNumberFormat="1" applyFont="1" applyFill="1" applyBorder="1" applyAlignment="1">
      <alignment horizontal="right" wrapText="1"/>
      <protection/>
    </xf>
    <xf numFmtId="168" fontId="6" fillId="38" borderId="27" xfId="105" applyNumberFormat="1" applyFont="1" applyFill="1" applyBorder="1" applyAlignment="1">
      <alignment horizontal="right" wrapText="1"/>
      <protection/>
    </xf>
    <xf numFmtId="168" fontId="6" fillId="38" borderId="21" xfId="105" applyNumberFormat="1" applyFont="1" applyFill="1" applyBorder="1" applyAlignment="1">
      <alignment horizontal="right" wrapText="1"/>
      <protection/>
    </xf>
    <xf numFmtId="168" fontId="6" fillId="38" borderId="19" xfId="105" applyNumberFormat="1" applyFont="1" applyFill="1" applyBorder="1" applyAlignment="1">
      <alignment horizontal="right" wrapText="1"/>
      <protection/>
    </xf>
    <xf numFmtId="168" fontId="6" fillId="38" borderId="41" xfId="107" applyNumberFormat="1" applyFont="1" applyFill="1" applyBorder="1">
      <alignment/>
      <protection/>
    </xf>
    <xf numFmtId="168" fontId="6" fillId="38" borderId="42" xfId="107" applyNumberFormat="1" applyFont="1" applyFill="1" applyBorder="1">
      <alignment/>
      <protection/>
    </xf>
    <xf numFmtId="168" fontId="6" fillId="38" borderId="35" xfId="107" applyNumberFormat="1" applyFont="1" applyFill="1" applyBorder="1">
      <alignment/>
      <protection/>
    </xf>
    <xf numFmtId="168" fontId="6" fillId="38" borderId="43" xfId="107" applyNumberFormat="1" applyFont="1" applyFill="1" applyBorder="1">
      <alignment/>
      <protection/>
    </xf>
    <xf numFmtId="6" fontId="5" fillId="0" borderId="22" xfId="0" applyNumberFormat="1" applyFont="1" applyFill="1" applyBorder="1" applyAlignment="1">
      <alignment horizontal="right"/>
    </xf>
    <xf numFmtId="6" fontId="5" fillId="0" borderId="21" xfId="0" applyNumberFormat="1" applyFont="1" applyFill="1" applyBorder="1" applyAlignment="1">
      <alignment horizontal="right"/>
    </xf>
    <xf numFmtId="6" fontId="5" fillId="0" borderId="37" xfId="0" applyNumberFormat="1" applyFont="1" applyFill="1" applyBorder="1" applyAlignment="1">
      <alignment horizontal="right"/>
    </xf>
    <xf numFmtId="6" fontId="5" fillId="0" borderId="13" xfId="0" applyNumberFormat="1" applyFont="1" applyFill="1" applyBorder="1" applyAlignment="1">
      <alignment horizontal="right"/>
    </xf>
    <xf numFmtId="0" fontId="6" fillId="0" borderId="27" xfId="105" applyFont="1" applyFill="1" applyBorder="1" applyAlignment="1">
      <alignment wrapText="1"/>
      <protection/>
    </xf>
    <xf numFmtId="0" fontId="6" fillId="0" borderId="28" xfId="105" applyFont="1" applyFill="1" applyBorder="1" applyAlignment="1">
      <alignment wrapText="1"/>
      <protection/>
    </xf>
    <xf numFmtId="0" fontId="6" fillId="0" borderId="21" xfId="105" applyFont="1" applyFill="1" applyBorder="1" applyAlignment="1">
      <alignment horizontal="left" wrapText="1"/>
      <protection/>
    </xf>
    <xf numFmtId="0" fontId="13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38" fontId="4" fillId="0" borderId="0" xfId="70" applyNumberFormat="1" applyFont="1" applyFill="1" applyAlignment="1">
      <alignment horizontal="left" vertical="top" wrapText="1"/>
      <protection/>
    </xf>
    <xf numFmtId="38" fontId="4" fillId="0" borderId="0" xfId="66" applyNumberFormat="1" applyFont="1" applyFill="1" applyAlignment="1">
      <alignment horizontal="left" vertical="center" wrapText="1"/>
      <protection/>
    </xf>
    <xf numFmtId="38" fontId="4" fillId="0" borderId="0" xfId="66" applyNumberFormat="1" applyFont="1" applyFill="1" applyAlignment="1">
      <alignment horizontal="left" vertical="top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6 2" xfId="67"/>
    <cellStyle name="Normal 17" xfId="68"/>
    <cellStyle name="Normal 18" xfId="69"/>
    <cellStyle name="Normal 19" xfId="70"/>
    <cellStyle name="Normal 19 2" xfId="71"/>
    <cellStyle name="Normal 2" xfId="72"/>
    <cellStyle name="Normal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3" xfId="90"/>
    <cellStyle name="Normal 4" xfId="91"/>
    <cellStyle name="Normal 4 2" xfId="92"/>
    <cellStyle name="Normal 4 3" xfId="93"/>
    <cellStyle name="Normal 4 4" xfId="94"/>
    <cellStyle name="Normal 4 5" xfId="95"/>
    <cellStyle name="Normal 4 6" xfId="96"/>
    <cellStyle name="Normal 5" xfId="97"/>
    <cellStyle name="Normal 6" xfId="98"/>
    <cellStyle name="Normal 7" xfId="99"/>
    <cellStyle name="Normal 7 2" xfId="100"/>
    <cellStyle name="Normal 8" xfId="101"/>
    <cellStyle name="Normal 8 2" xfId="102"/>
    <cellStyle name="Normal 9" xfId="103"/>
    <cellStyle name="Normal_Revenue" xfId="104"/>
    <cellStyle name="Normal_Sheet1" xfId="105"/>
    <cellStyle name="Normal_Sheet1_pp total exp by district" xfId="106"/>
    <cellStyle name="Normal_Total Revenue" xfId="107"/>
    <cellStyle name="Note" xfId="108"/>
    <cellStyle name="Output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\2009-10%20AFR%20Data%20for%20Resource%20Alloc_May%202012%20Acct%20Report\Resource%20Allocation\Transfers%20of%20Local%20Revenue%20to%20RSD%20and%20Type%202%20Ch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3307667</v>
          </cell>
        </row>
        <row r="5">
          <cell r="G5">
            <v>15992296</v>
          </cell>
        </row>
        <row r="6">
          <cell r="G6">
            <v>2811</v>
          </cell>
        </row>
        <row r="7">
          <cell r="G7">
            <v>104348797</v>
          </cell>
        </row>
        <row r="8">
          <cell r="G8">
            <v>21310</v>
          </cell>
        </row>
        <row r="9">
          <cell r="G9">
            <v>1395224</v>
          </cell>
        </row>
        <row r="10">
          <cell r="G10">
            <v>462753</v>
          </cell>
        </row>
        <row r="11">
          <cell r="G11">
            <v>3472</v>
          </cell>
        </row>
        <row r="12">
          <cell r="G12">
            <v>6668</v>
          </cell>
        </row>
        <row r="13">
          <cell r="G13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140625" defaultRowHeight="12.75"/>
  <cols>
    <col min="1" max="1" width="6.140625" style="1" customWidth="1"/>
    <col min="2" max="2" width="42.00390625" style="2" customWidth="1"/>
    <col min="3" max="3" width="13.57421875" style="1" customWidth="1"/>
    <col min="4" max="4" width="13.421875" style="1" customWidth="1"/>
    <col min="5" max="5" width="12.57421875" style="1" customWidth="1"/>
    <col min="6" max="6" width="11.8515625" style="1" customWidth="1"/>
    <col min="7" max="7" width="12.57421875" style="1" customWidth="1"/>
    <col min="8" max="8" width="13.140625" style="1" customWidth="1"/>
    <col min="9" max="9" width="15.00390625" style="1" customWidth="1"/>
    <col min="10" max="10" width="14.57421875" style="1" customWidth="1"/>
    <col min="11" max="11" width="12.7109375" style="1" customWidth="1"/>
    <col min="12" max="12" width="15.140625" style="1" customWidth="1"/>
    <col min="13" max="13" width="16.57421875" style="1" customWidth="1"/>
    <col min="14" max="14" width="16.7109375" style="1" customWidth="1"/>
    <col min="15" max="15" width="22.57421875" style="1" customWidth="1"/>
    <col min="16" max="16384" width="9.140625" style="1" customWidth="1"/>
  </cols>
  <sheetData>
    <row r="1" spans="1:17" ht="54.75" customHeight="1">
      <c r="A1" s="18"/>
      <c r="B1" s="18"/>
      <c r="C1" s="99" t="s">
        <v>101</v>
      </c>
      <c r="D1" s="99"/>
      <c r="E1" s="99"/>
      <c r="F1" s="99"/>
      <c r="G1" s="99"/>
      <c r="H1" s="99" t="s">
        <v>101</v>
      </c>
      <c r="I1" s="99"/>
      <c r="J1" s="99"/>
      <c r="K1" s="99"/>
      <c r="L1" s="99"/>
      <c r="M1" s="39" t="s">
        <v>101</v>
      </c>
      <c r="N1" s="39"/>
      <c r="O1" s="18"/>
      <c r="P1" s="38"/>
      <c r="Q1" s="38"/>
    </row>
    <row r="2" spans="3:15" ht="12.75">
      <c r="C2" s="106" t="s">
        <v>100</v>
      </c>
      <c r="D2" s="100" t="s">
        <v>5</v>
      </c>
      <c r="E2" s="100" t="s">
        <v>23</v>
      </c>
      <c r="F2" s="100" t="s">
        <v>6</v>
      </c>
      <c r="G2" s="100" t="s">
        <v>7</v>
      </c>
      <c r="H2" s="103" t="s">
        <v>3</v>
      </c>
      <c r="I2" s="100" t="s">
        <v>18</v>
      </c>
      <c r="J2" s="100" t="s">
        <v>19</v>
      </c>
      <c r="K2" s="100" t="s">
        <v>20</v>
      </c>
      <c r="L2" s="100" t="s">
        <v>21</v>
      </c>
      <c r="M2" s="104" t="s">
        <v>2</v>
      </c>
      <c r="N2" s="105" t="s">
        <v>4</v>
      </c>
      <c r="O2" s="40"/>
    </row>
    <row r="3" spans="1:14" ht="60" customHeight="1">
      <c r="A3" s="101" t="s">
        <v>126</v>
      </c>
      <c r="B3" s="102"/>
      <c r="C3" s="106"/>
      <c r="D3" s="100"/>
      <c r="E3" s="100"/>
      <c r="F3" s="100"/>
      <c r="G3" s="100"/>
      <c r="H3" s="103"/>
      <c r="I3" s="100"/>
      <c r="J3" s="100"/>
      <c r="K3" s="100"/>
      <c r="L3" s="100"/>
      <c r="M3" s="104"/>
      <c r="N3" s="105"/>
    </row>
    <row r="4" spans="1:14" s="17" customFormat="1" ht="33" customHeight="1">
      <c r="A4" s="23" t="s">
        <v>0</v>
      </c>
      <c r="B4" s="24" t="s">
        <v>9</v>
      </c>
      <c r="C4" s="25" t="s">
        <v>8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</v>
      </c>
      <c r="N4" s="16" t="s">
        <v>22</v>
      </c>
    </row>
    <row r="5" spans="1:14" ht="12.75">
      <c r="A5" s="33">
        <v>1</v>
      </c>
      <c r="B5" s="96" t="s">
        <v>24</v>
      </c>
      <c r="C5" s="88">
        <v>21653942</v>
      </c>
      <c r="D5" s="54">
        <v>48748002</v>
      </c>
      <c r="E5" s="54">
        <v>838573</v>
      </c>
      <c r="F5" s="54">
        <v>264523</v>
      </c>
      <c r="G5" s="54">
        <v>20055</v>
      </c>
      <c r="H5" s="31">
        <f>SUM(D5:G5)</f>
        <v>49871153</v>
      </c>
      <c r="I5" s="54">
        <v>1517138</v>
      </c>
      <c r="J5" s="54">
        <v>17054152</v>
      </c>
      <c r="K5" s="54">
        <v>0</v>
      </c>
      <c r="L5" s="54">
        <v>292885</v>
      </c>
      <c r="M5" s="35">
        <f>SUM(I5:L5)</f>
        <v>18864175</v>
      </c>
      <c r="N5" s="55">
        <f>C5+H5+M5</f>
        <v>90389270</v>
      </c>
    </row>
    <row r="6" spans="1:14" ht="12.75">
      <c r="A6" s="21">
        <v>2</v>
      </c>
      <c r="B6" s="96" t="s">
        <v>141</v>
      </c>
      <c r="C6" s="89">
        <v>12401485</v>
      </c>
      <c r="D6" s="62">
        <v>26346055</v>
      </c>
      <c r="E6" s="62">
        <v>1210406</v>
      </c>
      <c r="F6" s="62">
        <v>102893</v>
      </c>
      <c r="G6" s="62">
        <v>4844</v>
      </c>
      <c r="H6" s="26">
        <f aca="true" t="shared" si="0" ref="H6:H69">SUM(D6:G6)</f>
        <v>27664198</v>
      </c>
      <c r="I6" s="62">
        <v>829904</v>
      </c>
      <c r="J6" s="62">
        <v>5556813</v>
      </c>
      <c r="K6" s="62">
        <v>0</v>
      </c>
      <c r="L6" s="62">
        <v>101399</v>
      </c>
      <c r="M6" s="27">
        <f aca="true" t="shared" si="1" ref="M6:M69">SUM(I6:L6)</f>
        <v>6488116</v>
      </c>
      <c r="N6" s="28">
        <f aca="true" t="shared" si="2" ref="N6:N36">C6+H6+M6</f>
        <v>46553799</v>
      </c>
    </row>
    <row r="7" spans="1:14" ht="12.75">
      <c r="A7" s="21">
        <v>3</v>
      </c>
      <c r="B7" s="96" t="s">
        <v>25</v>
      </c>
      <c r="C7" s="89">
        <v>101503139</v>
      </c>
      <c r="D7" s="62">
        <v>87348529</v>
      </c>
      <c r="E7" s="62">
        <v>3135474</v>
      </c>
      <c r="F7" s="62">
        <v>190231</v>
      </c>
      <c r="G7" s="62">
        <v>17645</v>
      </c>
      <c r="H7" s="26">
        <f t="shared" si="0"/>
        <v>90691879</v>
      </c>
      <c r="I7" s="62">
        <v>2693537</v>
      </c>
      <c r="J7" s="62">
        <v>20036408</v>
      </c>
      <c r="K7" s="62">
        <v>0</v>
      </c>
      <c r="L7" s="62">
        <v>490625</v>
      </c>
      <c r="M7" s="27">
        <f t="shared" si="1"/>
        <v>23220570</v>
      </c>
      <c r="N7" s="28">
        <f t="shared" si="2"/>
        <v>215415588</v>
      </c>
    </row>
    <row r="8" spans="1:14" ht="12.75">
      <c r="A8" s="21">
        <v>4</v>
      </c>
      <c r="B8" s="96" t="s">
        <v>26</v>
      </c>
      <c r="C8" s="89">
        <v>11077245</v>
      </c>
      <c r="D8" s="62">
        <v>24129386</v>
      </c>
      <c r="E8" s="62">
        <v>1583862</v>
      </c>
      <c r="F8" s="62">
        <v>113793</v>
      </c>
      <c r="G8" s="62">
        <v>3810</v>
      </c>
      <c r="H8" s="26">
        <f t="shared" si="0"/>
        <v>25830851</v>
      </c>
      <c r="I8" s="62">
        <v>0</v>
      </c>
      <c r="J8" s="62">
        <v>8379980</v>
      </c>
      <c r="K8" s="62">
        <v>0</v>
      </c>
      <c r="L8" s="62">
        <v>97431</v>
      </c>
      <c r="M8" s="27">
        <f t="shared" si="1"/>
        <v>8477411</v>
      </c>
      <c r="N8" s="28">
        <f t="shared" si="2"/>
        <v>45385507</v>
      </c>
    </row>
    <row r="9" spans="1:14" ht="12.75">
      <c r="A9" s="19">
        <v>5</v>
      </c>
      <c r="B9" s="98" t="s">
        <v>27</v>
      </c>
      <c r="C9" s="90">
        <v>8925000</v>
      </c>
      <c r="D9" s="56">
        <v>31517299</v>
      </c>
      <c r="E9" s="56">
        <v>1240140</v>
      </c>
      <c r="F9" s="56">
        <v>209393</v>
      </c>
      <c r="G9" s="56">
        <v>12351</v>
      </c>
      <c r="H9" s="30">
        <f t="shared" si="0"/>
        <v>32979183</v>
      </c>
      <c r="I9" s="56">
        <v>997220</v>
      </c>
      <c r="J9" s="56">
        <v>12411227</v>
      </c>
      <c r="K9" s="56">
        <v>0</v>
      </c>
      <c r="L9" s="56">
        <v>136303</v>
      </c>
      <c r="M9" s="29">
        <f t="shared" si="1"/>
        <v>13544750</v>
      </c>
      <c r="N9" s="37">
        <f t="shared" si="2"/>
        <v>55448933</v>
      </c>
    </row>
    <row r="10" spans="1:14" ht="12.75">
      <c r="A10" s="33">
        <v>6</v>
      </c>
      <c r="B10" s="97" t="s">
        <v>28</v>
      </c>
      <c r="C10" s="91">
        <v>19310166</v>
      </c>
      <c r="D10" s="54">
        <v>34160424</v>
      </c>
      <c r="E10" s="54">
        <v>712713</v>
      </c>
      <c r="F10" s="54">
        <v>0</v>
      </c>
      <c r="G10" s="54">
        <v>10942</v>
      </c>
      <c r="H10" s="31">
        <f t="shared" si="0"/>
        <v>34884079</v>
      </c>
      <c r="I10" s="54">
        <v>0</v>
      </c>
      <c r="J10" s="54">
        <v>6733744</v>
      </c>
      <c r="K10" s="54">
        <v>0</v>
      </c>
      <c r="L10" s="54">
        <v>129463</v>
      </c>
      <c r="M10" s="35">
        <f t="shared" si="1"/>
        <v>6863207</v>
      </c>
      <c r="N10" s="55">
        <f t="shared" si="2"/>
        <v>61057452</v>
      </c>
    </row>
    <row r="11" spans="1:14" ht="12.75">
      <c r="A11" s="21">
        <v>7</v>
      </c>
      <c r="B11" s="96" t="s">
        <v>29</v>
      </c>
      <c r="C11" s="89">
        <v>29723811</v>
      </c>
      <c r="D11" s="62">
        <v>7069634</v>
      </c>
      <c r="E11" s="62">
        <v>601239</v>
      </c>
      <c r="F11" s="62">
        <v>136426</v>
      </c>
      <c r="G11" s="62">
        <v>8751</v>
      </c>
      <c r="H11" s="26">
        <f t="shared" si="0"/>
        <v>7816050</v>
      </c>
      <c r="I11" s="62">
        <v>384488</v>
      </c>
      <c r="J11" s="62">
        <v>3821377</v>
      </c>
      <c r="K11" s="62">
        <v>0</v>
      </c>
      <c r="L11" s="62">
        <v>78968</v>
      </c>
      <c r="M11" s="27">
        <f t="shared" si="1"/>
        <v>4284833</v>
      </c>
      <c r="N11" s="28">
        <f t="shared" si="2"/>
        <v>41824694</v>
      </c>
    </row>
    <row r="12" spans="1:14" ht="12.75">
      <c r="A12" s="21">
        <v>8</v>
      </c>
      <c r="B12" s="96" t="s">
        <v>30</v>
      </c>
      <c r="C12" s="89">
        <v>92147810</v>
      </c>
      <c r="D12" s="62">
        <v>96549821</v>
      </c>
      <c r="E12" s="62">
        <v>2572856</v>
      </c>
      <c r="F12" s="62">
        <v>571186</v>
      </c>
      <c r="G12" s="62">
        <v>42530</v>
      </c>
      <c r="H12" s="26">
        <f t="shared" si="0"/>
        <v>99736393</v>
      </c>
      <c r="I12" s="62">
        <v>3498229</v>
      </c>
      <c r="J12" s="62">
        <v>21569321</v>
      </c>
      <c r="K12" s="62">
        <v>12779</v>
      </c>
      <c r="L12" s="62">
        <v>267456</v>
      </c>
      <c r="M12" s="27">
        <f t="shared" si="1"/>
        <v>25347785</v>
      </c>
      <c r="N12" s="28">
        <f t="shared" si="2"/>
        <v>217231988</v>
      </c>
    </row>
    <row r="13" spans="1:14" ht="12.75">
      <c r="A13" s="21">
        <v>9</v>
      </c>
      <c r="B13" s="96" t="s">
        <v>142</v>
      </c>
      <c r="C13" s="89">
        <f>192444397-'[1]Sheet1'!$G$4</f>
        <v>189136730</v>
      </c>
      <c r="D13" s="62">
        <v>205795138</v>
      </c>
      <c r="E13" s="62">
        <v>5614139</v>
      </c>
      <c r="F13" s="62">
        <v>2280309</v>
      </c>
      <c r="G13" s="62">
        <v>61009</v>
      </c>
      <c r="H13" s="26">
        <f t="shared" si="0"/>
        <v>213750595</v>
      </c>
      <c r="I13" s="62">
        <v>1228</v>
      </c>
      <c r="J13" s="62">
        <v>69411430</v>
      </c>
      <c r="K13" s="62">
        <v>40242</v>
      </c>
      <c r="L13" s="62">
        <v>946761</v>
      </c>
      <c r="M13" s="27">
        <f t="shared" si="1"/>
        <v>70399661</v>
      </c>
      <c r="N13" s="28">
        <f t="shared" si="2"/>
        <v>473286986</v>
      </c>
    </row>
    <row r="14" spans="1:14" ht="12.75">
      <c r="A14" s="19">
        <v>10</v>
      </c>
      <c r="B14" s="98" t="s">
        <v>143</v>
      </c>
      <c r="C14" s="90">
        <v>140353186</v>
      </c>
      <c r="D14" s="56">
        <v>144311061</v>
      </c>
      <c r="E14" s="56">
        <v>6174838</v>
      </c>
      <c r="F14" s="56">
        <v>946202</v>
      </c>
      <c r="G14" s="56">
        <v>54184</v>
      </c>
      <c r="H14" s="30">
        <f t="shared" si="0"/>
        <v>151486285</v>
      </c>
      <c r="I14" s="56"/>
      <c r="J14" s="56">
        <v>50125536</v>
      </c>
      <c r="K14" s="56"/>
      <c r="L14" s="56">
        <v>510895</v>
      </c>
      <c r="M14" s="29">
        <f t="shared" si="1"/>
        <v>50636431</v>
      </c>
      <c r="N14" s="37">
        <f t="shared" si="2"/>
        <v>342475902</v>
      </c>
    </row>
    <row r="15" spans="1:14" ht="12.75">
      <c r="A15" s="33">
        <v>11</v>
      </c>
      <c r="B15" s="96" t="s">
        <v>31</v>
      </c>
      <c r="C15" s="88">
        <v>5940559</v>
      </c>
      <c r="D15" s="54">
        <v>10479236</v>
      </c>
      <c r="E15" s="54">
        <v>478063</v>
      </c>
      <c r="F15" s="54">
        <v>80838</v>
      </c>
      <c r="G15" s="54">
        <v>3924</v>
      </c>
      <c r="H15" s="31">
        <f t="shared" si="0"/>
        <v>11042061</v>
      </c>
      <c r="I15" s="54">
        <v>0</v>
      </c>
      <c r="J15" s="54">
        <v>3157626</v>
      </c>
      <c r="K15" s="54">
        <v>0</v>
      </c>
      <c r="L15" s="54">
        <v>32454</v>
      </c>
      <c r="M15" s="35">
        <f t="shared" si="1"/>
        <v>3190080</v>
      </c>
      <c r="N15" s="55">
        <f t="shared" si="2"/>
        <v>20172700</v>
      </c>
    </row>
    <row r="16" spans="1:14" ht="12.75">
      <c r="A16" s="21">
        <v>12</v>
      </c>
      <c r="B16" s="96" t="s">
        <v>144</v>
      </c>
      <c r="C16" s="89">
        <v>15353119</v>
      </c>
      <c r="D16" s="62">
        <v>4865691</v>
      </c>
      <c r="E16" s="62">
        <v>617285</v>
      </c>
      <c r="F16" s="62">
        <v>51348</v>
      </c>
      <c r="G16" s="62">
        <v>2605</v>
      </c>
      <c r="H16" s="26">
        <f t="shared" si="0"/>
        <v>5536929</v>
      </c>
      <c r="I16" s="62">
        <v>0</v>
      </c>
      <c r="J16" s="62">
        <v>25456358</v>
      </c>
      <c r="K16" s="62">
        <v>95390</v>
      </c>
      <c r="L16" s="62">
        <v>26353</v>
      </c>
      <c r="M16" s="27">
        <f t="shared" si="1"/>
        <v>25578101</v>
      </c>
      <c r="N16" s="28">
        <f t="shared" si="2"/>
        <v>46468149</v>
      </c>
    </row>
    <row r="17" spans="1:14" ht="12.75">
      <c r="A17" s="21">
        <v>13</v>
      </c>
      <c r="B17" s="96" t="s">
        <v>32</v>
      </c>
      <c r="C17" s="89">
        <v>3879089</v>
      </c>
      <c r="D17" s="62">
        <v>9862640</v>
      </c>
      <c r="E17" s="62">
        <v>492853</v>
      </c>
      <c r="F17" s="62">
        <v>52019</v>
      </c>
      <c r="G17" s="62">
        <v>3899</v>
      </c>
      <c r="H17" s="26">
        <f t="shared" si="0"/>
        <v>10411411</v>
      </c>
      <c r="I17" s="62">
        <v>310980</v>
      </c>
      <c r="J17" s="62">
        <v>3235411</v>
      </c>
      <c r="K17" s="62">
        <v>2441</v>
      </c>
      <c r="L17" s="62">
        <v>47457</v>
      </c>
      <c r="M17" s="27">
        <f t="shared" si="1"/>
        <v>3596289</v>
      </c>
      <c r="N17" s="28">
        <f t="shared" si="2"/>
        <v>17886789</v>
      </c>
    </row>
    <row r="18" spans="1:14" ht="12.75">
      <c r="A18" s="21">
        <v>14</v>
      </c>
      <c r="B18" s="96" t="s">
        <v>33</v>
      </c>
      <c r="C18" s="89">
        <v>8782586</v>
      </c>
      <c r="D18" s="62">
        <v>14534710</v>
      </c>
      <c r="E18" s="62">
        <v>321433</v>
      </c>
      <c r="F18" s="62">
        <v>114014</v>
      </c>
      <c r="G18" s="62">
        <v>3790</v>
      </c>
      <c r="H18" s="26">
        <f t="shared" si="0"/>
        <v>14973947</v>
      </c>
      <c r="I18" s="62">
        <v>0</v>
      </c>
      <c r="J18" s="62">
        <v>4180224</v>
      </c>
      <c r="K18" s="62">
        <v>49425</v>
      </c>
      <c r="L18" s="62">
        <v>66484</v>
      </c>
      <c r="M18" s="27">
        <f t="shared" si="1"/>
        <v>4296133</v>
      </c>
      <c r="N18" s="28">
        <f t="shared" si="2"/>
        <v>28052666</v>
      </c>
    </row>
    <row r="19" spans="1:14" ht="12.75">
      <c r="A19" s="19">
        <v>15</v>
      </c>
      <c r="B19" s="98" t="s">
        <v>34</v>
      </c>
      <c r="C19" s="90">
        <v>10537463</v>
      </c>
      <c r="D19" s="56">
        <v>21526780</v>
      </c>
      <c r="E19" s="56">
        <v>953271</v>
      </c>
      <c r="F19" s="56">
        <v>151278</v>
      </c>
      <c r="G19" s="56">
        <v>9079</v>
      </c>
      <c r="H19" s="30">
        <f t="shared" si="0"/>
        <v>22640408</v>
      </c>
      <c r="I19" s="56">
        <v>0</v>
      </c>
      <c r="J19" s="56">
        <v>7777534</v>
      </c>
      <c r="K19" s="56">
        <v>0</v>
      </c>
      <c r="L19" s="56">
        <v>101065</v>
      </c>
      <c r="M19" s="29">
        <f t="shared" si="1"/>
        <v>7878599</v>
      </c>
      <c r="N19" s="37">
        <f t="shared" si="2"/>
        <v>41056470</v>
      </c>
    </row>
    <row r="20" spans="1:14" ht="12.75">
      <c r="A20" s="33">
        <v>16</v>
      </c>
      <c r="B20" s="97" t="s">
        <v>35</v>
      </c>
      <c r="C20" s="91">
        <v>82288923</v>
      </c>
      <c r="D20" s="54">
        <v>22102769</v>
      </c>
      <c r="E20" s="54">
        <v>1568281</v>
      </c>
      <c r="F20" s="54">
        <v>487470</v>
      </c>
      <c r="G20" s="54">
        <v>6543</v>
      </c>
      <c r="H20" s="31">
        <f t="shared" si="0"/>
        <v>24165063</v>
      </c>
      <c r="I20" s="54">
        <v>697405</v>
      </c>
      <c r="J20" s="54">
        <v>8030745</v>
      </c>
      <c r="K20" s="54">
        <v>6472</v>
      </c>
      <c r="L20" s="54">
        <v>129896</v>
      </c>
      <c r="M20" s="35">
        <f t="shared" si="1"/>
        <v>8864518</v>
      </c>
      <c r="N20" s="55">
        <f t="shared" si="2"/>
        <v>115318504</v>
      </c>
    </row>
    <row r="21" spans="1:14" ht="12.75">
      <c r="A21" s="21">
        <v>17</v>
      </c>
      <c r="B21" s="96" t="s">
        <v>145</v>
      </c>
      <c r="C21" s="89">
        <f>289824950-'[1]Sheet1'!$G$5</f>
        <v>273832654</v>
      </c>
      <c r="D21" s="62">
        <v>160374645</v>
      </c>
      <c r="E21" s="62">
        <v>10143351</v>
      </c>
      <c r="F21" s="62">
        <v>4120396</v>
      </c>
      <c r="G21" s="62">
        <v>132922</v>
      </c>
      <c r="H21" s="26">
        <f t="shared" si="0"/>
        <v>174771314</v>
      </c>
      <c r="I21" s="62">
        <v>4962462</v>
      </c>
      <c r="J21" s="62">
        <v>85919045</v>
      </c>
      <c r="K21" s="62">
        <v>0</v>
      </c>
      <c r="L21" s="62">
        <v>966642</v>
      </c>
      <c r="M21" s="27">
        <f t="shared" si="1"/>
        <v>91848149</v>
      </c>
      <c r="N21" s="28">
        <f t="shared" si="2"/>
        <v>540452117</v>
      </c>
    </row>
    <row r="22" spans="1:14" ht="12.75">
      <c r="A22" s="21">
        <v>18</v>
      </c>
      <c r="B22" s="96" t="s">
        <v>36</v>
      </c>
      <c r="C22" s="89">
        <v>2783963</v>
      </c>
      <c r="D22" s="62">
        <v>8659758</v>
      </c>
      <c r="E22" s="62">
        <v>558328</v>
      </c>
      <c r="F22" s="62">
        <v>18779</v>
      </c>
      <c r="G22" s="62">
        <v>15166</v>
      </c>
      <c r="H22" s="26">
        <f t="shared" si="0"/>
        <v>9252031</v>
      </c>
      <c r="I22" s="62">
        <v>0</v>
      </c>
      <c r="J22" s="62">
        <v>5352860</v>
      </c>
      <c r="K22" s="62">
        <v>0</v>
      </c>
      <c r="L22" s="62">
        <v>50846</v>
      </c>
      <c r="M22" s="27">
        <f t="shared" si="1"/>
        <v>5403706</v>
      </c>
      <c r="N22" s="28">
        <f t="shared" si="2"/>
        <v>17439700</v>
      </c>
    </row>
    <row r="23" spans="1:14" ht="12.75">
      <c r="A23" s="21">
        <v>19</v>
      </c>
      <c r="B23" s="96" t="s">
        <v>37</v>
      </c>
      <c r="C23" s="89">
        <v>5188242</v>
      </c>
      <c r="D23" s="62">
        <v>12624739</v>
      </c>
      <c r="E23" s="62">
        <v>578760</v>
      </c>
      <c r="F23" s="62">
        <v>74923</v>
      </c>
      <c r="G23" s="62">
        <v>6392</v>
      </c>
      <c r="H23" s="26">
        <f t="shared" si="0"/>
        <v>13284814</v>
      </c>
      <c r="I23" s="62"/>
      <c r="J23" s="62">
        <v>5376572</v>
      </c>
      <c r="K23" s="62"/>
      <c r="L23" s="62"/>
      <c r="M23" s="27">
        <f t="shared" si="1"/>
        <v>5376572</v>
      </c>
      <c r="N23" s="28">
        <f t="shared" si="2"/>
        <v>23849628</v>
      </c>
    </row>
    <row r="24" spans="1:14" ht="12.75">
      <c r="A24" s="19">
        <v>20</v>
      </c>
      <c r="B24" s="98" t="s">
        <v>38</v>
      </c>
      <c r="C24" s="90">
        <v>13680309</v>
      </c>
      <c r="D24" s="56">
        <v>34120841</v>
      </c>
      <c r="E24" s="56">
        <v>917087</v>
      </c>
      <c r="F24" s="56">
        <v>229203</v>
      </c>
      <c r="G24" s="56">
        <v>6676</v>
      </c>
      <c r="H24" s="30">
        <f t="shared" si="0"/>
        <v>35273807</v>
      </c>
      <c r="I24" s="56">
        <v>1058562</v>
      </c>
      <c r="J24" s="56">
        <v>10030051</v>
      </c>
      <c r="K24" s="56">
        <v>0</v>
      </c>
      <c r="L24" s="56">
        <v>0</v>
      </c>
      <c r="M24" s="29">
        <f t="shared" si="1"/>
        <v>11088613</v>
      </c>
      <c r="N24" s="37">
        <f t="shared" si="2"/>
        <v>60042729</v>
      </c>
    </row>
    <row r="25" spans="1:14" ht="12.75">
      <c r="A25" s="33">
        <v>21</v>
      </c>
      <c r="B25" s="96" t="s">
        <v>39</v>
      </c>
      <c r="C25" s="88">
        <v>6635729</v>
      </c>
      <c r="D25" s="54">
        <v>17872805</v>
      </c>
      <c r="E25" s="54">
        <v>549588</v>
      </c>
      <c r="F25" s="54">
        <v>72868</v>
      </c>
      <c r="G25" s="54">
        <v>11264</v>
      </c>
      <c r="H25" s="31">
        <f t="shared" si="0"/>
        <v>18506525</v>
      </c>
      <c r="I25" s="54">
        <v>563555</v>
      </c>
      <c r="J25" s="54">
        <v>9703356</v>
      </c>
      <c r="K25" s="54">
        <v>0</v>
      </c>
      <c r="L25" s="54">
        <v>101971</v>
      </c>
      <c r="M25" s="35">
        <f t="shared" si="1"/>
        <v>10368882</v>
      </c>
      <c r="N25" s="55">
        <f t="shared" si="2"/>
        <v>35511136</v>
      </c>
    </row>
    <row r="26" spans="1:14" ht="12.75">
      <c r="A26" s="21">
        <v>22</v>
      </c>
      <c r="B26" s="96" t="s">
        <v>40</v>
      </c>
      <c r="C26" s="89">
        <v>5651993</v>
      </c>
      <c r="D26" s="62">
        <v>20445904</v>
      </c>
      <c r="E26" s="62">
        <v>351379</v>
      </c>
      <c r="F26" s="62">
        <v>101513</v>
      </c>
      <c r="G26" s="62">
        <v>2872</v>
      </c>
      <c r="H26" s="26">
        <f t="shared" si="0"/>
        <v>20901668</v>
      </c>
      <c r="I26" s="62">
        <v>648008</v>
      </c>
      <c r="J26" s="62">
        <v>4286162</v>
      </c>
      <c r="K26" s="62">
        <v>324840</v>
      </c>
      <c r="L26" s="62">
        <v>98620</v>
      </c>
      <c r="M26" s="27">
        <f t="shared" si="1"/>
        <v>5357630</v>
      </c>
      <c r="N26" s="28">
        <f t="shared" si="2"/>
        <v>31911291</v>
      </c>
    </row>
    <row r="27" spans="1:14" ht="12.75">
      <c r="A27" s="21">
        <v>23</v>
      </c>
      <c r="B27" s="96" t="s">
        <v>41</v>
      </c>
      <c r="C27" s="89">
        <v>44531455</v>
      </c>
      <c r="D27" s="62">
        <v>71628352</v>
      </c>
      <c r="E27" s="62">
        <v>3311084</v>
      </c>
      <c r="F27" s="62">
        <v>508210</v>
      </c>
      <c r="G27" s="62">
        <v>36081</v>
      </c>
      <c r="H27" s="26">
        <f t="shared" si="0"/>
        <v>75483727</v>
      </c>
      <c r="I27" s="62">
        <v>3131688</v>
      </c>
      <c r="J27" s="62">
        <v>21521168</v>
      </c>
      <c r="K27" s="62">
        <v>0</v>
      </c>
      <c r="L27" s="62">
        <v>330289</v>
      </c>
      <c r="M27" s="27">
        <f t="shared" si="1"/>
        <v>24983145</v>
      </c>
      <c r="N27" s="28">
        <f t="shared" si="2"/>
        <v>144998327</v>
      </c>
    </row>
    <row r="28" spans="1:14" ht="12.75">
      <c r="A28" s="21">
        <v>24</v>
      </c>
      <c r="B28" s="96" t="s">
        <v>42</v>
      </c>
      <c r="C28" s="89">
        <v>54040057</v>
      </c>
      <c r="D28" s="62">
        <v>15532678</v>
      </c>
      <c r="E28" s="62">
        <v>1592039</v>
      </c>
      <c r="F28" s="62">
        <v>150453</v>
      </c>
      <c r="G28" s="62">
        <v>13672</v>
      </c>
      <c r="H28" s="26">
        <f t="shared" si="0"/>
        <v>17288842</v>
      </c>
      <c r="I28" s="62">
        <v>0</v>
      </c>
      <c r="J28" s="62">
        <v>10357042</v>
      </c>
      <c r="K28" s="62">
        <v>0</v>
      </c>
      <c r="L28" s="62">
        <v>23984</v>
      </c>
      <c r="M28" s="27">
        <f t="shared" si="1"/>
        <v>10381026</v>
      </c>
      <c r="N28" s="28">
        <f t="shared" si="2"/>
        <v>81709925</v>
      </c>
    </row>
    <row r="29" spans="1:14" ht="12.75">
      <c r="A29" s="19">
        <v>25</v>
      </c>
      <c r="B29" s="98" t="s">
        <v>43</v>
      </c>
      <c r="C29" s="90">
        <v>15833878</v>
      </c>
      <c r="D29" s="56">
        <v>9958361</v>
      </c>
      <c r="E29" s="56">
        <v>506609</v>
      </c>
      <c r="F29" s="56">
        <v>97866</v>
      </c>
      <c r="G29" s="56">
        <v>4243</v>
      </c>
      <c r="H29" s="30">
        <f t="shared" si="0"/>
        <v>10567079</v>
      </c>
      <c r="I29" s="56">
        <v>0</v>
      </c>
      <c r="J29" s="56">
        <v>3030231</v>
      </c>
      <c r="K29" s="56">
        <v>19068</v>
      </c>
      <c r="L29" s="56">
        <v>62207</v>
      </c>
      <c r="M29" s="29">
        <f t="shared" si="1"/>
        <v>3111506</v>
      </c>
      <c r="N29" s="37">
        <f t="shared" si="2"/>
        <v>29512463</v>
      </c>
    </row>
    <row r="30" spans="1:14" ht="12.75">
      <c r="A30" s="33">
        <v>26</v>
      </c>
      <c r="B30" s="97" t="s">
        <v>146</v>
      </c>
      <c r="C30" s="91">
        <v>257681586</v>
      </c>
      <c r="D30" s="54">
        <v>153469187</v>
      </c>
      <c r="E30" s="54">
        <v>7433238</v>
      </c>
      <c r="F30" s="54">
        <v>2182187</v>
      </c>
      <c r="G30" s="54">
        <v>117136</v>
      </c>
      <c r="H30" s="31">
        <f t="shared" si="0"/>
        <v>163201748</v>
      </c>
      <c r="I30" s="54">
        <v>12384648</v>
      </c>
      <c r="J30" s="54">
        <v>92113428</v>
      </c>
      <c r="K30" s="54"/>
      <c r="L30" s="54">
        <v>1067521</v>
      </c>
      <c r="M30" s="35">
        <f t="shared" si="1"/>
        <v>105565597</v>
      </c>
      <c r="N30" s="55">
        <f t="shared" si="2"/>
        <v>526448931</v>
      </c>
    </row>
    <row r="31" spans="1:14" ht="12.75">
      <c r="A31" s="21">
        <v>27</v>
      </c>
      <c r="B31" s="96" t="s">
        <v>147</v>
      </c>
      <c r="C31" s="89">
        <v>18241317</v>
      </c>
      <c r="D31" s="62">
        <v>34774034</v>
      </c>
      <c r="E31" s="62">
        <v>1864169</v>
      </c>
      <c r="F31" s="62">
        <v>302814</v>
      </c>
      <c r="G31" s="62">
        <v>10113</v>
      </c>
      <c r="H31" s="26">
        <f t="shared" si="0"/>
        <v>36951130</v>
      </c>
      <c r="I31" s="62">
        <v>1083383</v>
      </c>
      <c r="J31" s="62">
        <v>7550087</v>
      </c>
      <c r="K31" s="62">
        <v>0</v>
      </c>
      <c r="L31" s="62">
        <v>154528</v>
      </c>
      <c r="M31" s="27">
        <f t="shared" si="1"/>
        <v>8787998</v>
      </c>
      <c r="N31" s="28">
        <f t="shared" si="2"/>
        <v>63980445</v>
      </c>
    </row>
    <row r="32" spans="1:14" ht="12.75">
      <c r="A32" s="21">
        <v>28</v>
      </c>
      <c r="B32" s="96" t="s">
        <v>44</v>
      </c>
      <c r="C32" s="89">
        <v>148925907</v>
      </c>
      <c r="D32" s="62">
        <v>114571021</v>
      </c>
      <c r="E32" s="62">
        <v>4118163</v>
      </c>
      <c r="F32" s="62">
        <v>1976157</v>
      </c>
      <c r="G32" s="62">
        <v>36257</v>
      </c>
      <c r="H32" s="26">
        <f t="shared" si="0"/>
        <v>120701598</v>
      </c>
      <c r="I32" s="62">
        <v>0</v>
      </c>
      <c r="J32" s="62">
        <v>51686332</v>
      </c>
      <c r="K32" s="62">
        <v>0</v>
      </c>
      <c r="L32" s="62">
        <v>583502</v>
      </c>
      <c r="M32" s="27">
        <f t="shared" si="1"/>
        <v>52269834</v>
      </c>
      <c r="N32" s="28">
        <f t="shared" si="2"/>
        <v>321897339</v>
      </c>
    </row>
    <row r="33" spans="1:14" ht="12.75">
      <c r="A33" s="21">
        <v>29</v>
      </c>
      <c r="B33" s="96" t="s">
        <v>45</v>
      </c>
      <c r="C33" s="89">
        <v>58799331</v>
      </c>
      <c r="D33" s="62">
        <v>68107385</v>
      </c>
      <c r="E33" s="62">
        <v>4431775</v>
      </c>
      <c r="F33" s="62">
        <v>421034</v>
      </c>
      <c r="G33" s="62">
        <v>13034</v>
      </c>
      <c r="H33" s="26">
        <f t="shared" si="0"/>
        <v>72973228</v>
      </c>
      <c r="I33" s="62">
        <v>2132341</v>
      </c>
      <c r="J33" s="62">
        <v>25315374</v>
      </c>
      <c r="K33" s="62">
        <v>0</v>
      </c>
      <c r="L33" s="62">
        <v>306110</v>
      </c>
      <c r="M33" s="27">
        <f t="shared" si="1"/>
        <v>27753825</v>
      </c>
      <c r="N33" s="28">
        <f t="shared" si="2"/>
        <v>159526384</v>
      </c>
    </row>
    <row r="34" spans="1:14" ht="12.75">
      <c r="A34" s="19">
        <v>30</v>
      </c>
      <c r="B34" s="98" t="s">
        <v>46</v>
      </c>
      <c r="C34" s="90">
        <v>9137259</v>
      </c>
      <c r="D34" s="56">
        <v>14668847</v>
      </c>
      <c r="E34" s="56">
        <v>756298</v>
      </c>
      <c r="F34" s="56">
        <v>80578</v>
      </c>
      <c r="G34" s="56">
        <v>6795</v>
      </c>
      <c r="H34" s="30">
        <f t="shared" si="0"/>
        <v>15512518</v>
      </c>
      <c r="I34" s="56">
        <v>649235</v>
      </c>
      <c r="J34" s="56">
        <v>3456725</v>
      </c>
      <c r="K34" s="56">
        <v>2343</v>
      </c>
      <c r="L34" s="56">
        <v>71602</v>
      </c>
      <c r="M34" s="29">
        <f t="shared" si="1"/>
        <v>4179905</v>
      </c>
      <c r="N34" s="37">
        <f t="shared" si="2"/>
        <v>28829682</v>
      </c>
    </row>
    <row r="35" spans="1:14" ht="12.75">
      <c r="A35" s="33">
        <v>31</v>
      </c>
      <c r="B35" s="96" t="s">
        <v>148</v>
      </c>
      <c r="C35" s="88">
        <f>30851787-'[1]Sheet1'!$G$6</f>
        <v>30848976</v>
      </c>
      <c r="D35" s="54">
        <v>30638790</v>
      </c>
      <c r="E35" s="54">
        <v>812986</v>
      </c>
      <c r="F35" s="54">
        <v>284322</v>
      </c>
      <c r="G35" s="54">
        <v>10951</v>
      </c>
      <c r="H35" s="31">
        <f t="shared" si="0"/>
        <v>31747049</v>
      </c>
      <c r="I35" s="54">
        <v>0</v>
      </c>
      <c r="J35" s="54">
        <v>8769373</v>
      </c>
      <c r="K35" s="54">
        <v>0</v>
      </c>
      <c r="L35" s="54">
        <v>150264</v>
      </c>
      <c r="M35" s="35">
        <f t="shared" si="1"/>
        <v>8919637</v>
      </c>
      <c r="N35" s="55">
        <f t="shared" si="2"/>
        <v>71515662</v>
      </c>
    </row>
    <row r="36" spans="1:14" ht="12.75">
      <c r="A36" s="21">
        <v>32</v>
      </c>
      <c r="B36" s="96" t="s">
        <v>47</v>
      </c>
      <c r="C36" s="89">
        <v>52755689</v>
      </c>
      <c r="D36" s="62">
        <v>138635094</v>
      </c>
      <c r="E36" s="62">
        <v>3479972</v>
      </c>
      <c r="F36" s="62">
        <v>874168</v>
      </c>
      <c r="G36" s="62">
        <v>22306</v>
      </c>
      <c r="H36" s="26">
        <f t="shared" si="0"/>
        <v>143011540</v>
      </c>
      <c r="I36" s="62">
        <v>4318840</v>
      </c>
      <c r="J36" s="62">
        <v>22987452</v>
      </c>
      <c r="K36" s="62">
        <v>0</v>
      </c>
      <c r="L36" s="62">
        <v>572347</v>
      </c>
      <c r="M36" s="27">
        <f t="shared" si="1"/>
        <v>27878639</v>
      </c>
      <c r="N36" s="28">
        <f t="shared" si="2"/>
        <v>223645868</v>
      </c>
    </row>
    <row r="37" spans="1:14" ht="12.75">
      <c r="A37" s="21">
        <v>33</v>
      </c>
      <c r="B37" s="96" t="s">
        <v>48</v>
      </c>
      <c r="C37" s="89">
        <v>6621317</v>
      </c>
      <c r="D37" s="62">
        <v>13870183</v>
      </c>
      <c r="E37" s="62">
        <v>556785</v>
      </c>
      <c r="F37" s="62">
        <v>40680</v>
      </c>
      <c r="G37" s="62">
        <v>9077</v>
      </c>
      <c r="H37" s="26">
        <f t="shared" si="0"/>
        <v>14476725</v>
      </c>
      <c r="I37" s="62">
        <v>0</v>
      </c>
      <c r="J37" s="62">
        <v>7209986</v>
      </c>
      <c r="K37" s="62">
        <v>70685</v>
      </c>
      <c r="L37" s="62">
        <v>59390</v>
      </c>
      <c r="M37" s="27">
        <f t="shared" si="1"/>
        <v>7340061</v>
      </c>
      <c r="N37" s="28">
        <f aca="true" t="shared" si="3" ref="N37:N68">C37+H37+M37</f>
        <v>28438103</v>
      </c>
    </row>
    <row r="38" spans="1:14" ht="12.75">
      <c r="A38" s="21">
        <v>34</v>
      </c>
      <c r="B38" s="96" t="s">
        <v>49</v>
      </c>
      <c r="C38" s="89">
        <v>12716567</v>
      </c>
      <c r="D38" s="62">
        <v>29753287</v>
      </c>
      <c r="E38" s="62">
        <v>603678</v>
      </c>
      <c r="F38" s="62">
        <v>204957</v>
      </c>
      <c r="G38" s="62">
        <v>14531</v>
      </c>
      <c r="H38" s="26">
        <f t="shared" si="0"/>
        <v>30576453</v>
      </c>
      <c r="I38" s="62">
        <v>939522</v>
      </c>
      <c r="J38" s="62">
        <v>11548728</v>
      </c>
      <c r="K38" s="62">
        <v>0</v>
      </c>
      <c r="L38" s="62">
        <v>113079</v>
      </c>
      <c r="M38" s="27">
        <f t="shared" si="1"/>
        <v>12601329</v>
      </c>
      <c r="N38" s="28">
        <f t="shared" si="3"/>
        <v>55894349</v>
      </c>
    </row>
    <row r="39" spans="1:14" ht="12.75">
      <c r="A39" s="19">
        <v>35</v>
      </c>
      <c r="B39" s="98" t="s">
        <v>50</v>
      </c>
      <c r="C39" s="90">
        <v>20358101</v>
      </c>
      <c r="D39" s="56">
        <v>34164845</v>
      </c>
      <c r="E39" s="56">
        <v>2253448</v>
      </c>
      <c r="F39" s="56">
        <v>214770</v>
      </c>
      <c r="G39" s="56">
        <v>65953</v>
      </c>
      <c r="H39" s="30">
        <f t="shared" si="0"/>
        <v>36699016</v>
      </c>
      <c r="I39" s="56">
        <v>0</v>
      </c>
      <c r="J39" s="56">
        <v>11694766</v>
      </c>
      <c r="K39" s="56">
        <v>322137</v>
      </c>
      <c r="L39" s="56">
        <v>36670</v>
      </c>
      <c r="M39" s="29">
        <f t="shared" si="1"/>
        <v>12053573</v>
      </c>
      <c r="N39" s="37">
        <f t="shared" si="3"/>
        <v>69110690</v>
      </c>
    </row>
    <row r="40" spans="1:14" ht="12.75">
      <c r="A40" s="33">
        <v>36</v>
      </c>
      <c r="B40" s="97" t="s">
        <v>149</v>
      </c>
      <c r="C40" s="91">
        <f>223313945-'[1]Sheet1'!$G$7</f>
        <v>118965148</v>
      </c>
      <c r="D40" s="54">
        <v>35580081</v>
      </c>
      <c r="E40" s="54">
        <v>2127471</v>
      </c>
      <c r="F40" s="54">
        <v>1625992</v>
      </c>
      <c r="G40" s="54">
        <v>18718</v>
      </c>
      <c r="H40" s="31">
        <f t="shared" si="0"/>
        <v>39352262</v>
      </c>
      <c r="I40" s="54">
        <v>2798539</v>
      </c>
      <c r="J40" s="54">
        <v>57109695</v>
      </c>
      <c r="K40" s="54">
        <v>0</v>
      </c>
      <c r="L40" s="54">
        <v>0</v>
      </c>
      <c r="M40" s="35">
        <f t="shared" si="1"/>
        <v>59908234</v>
      </c>
      <c r="N40" s="55">
        <f t="shared" si="3"/>
        <v>218225644</v>
      </c>
    </row>
    <row r="41" spans="1:14" ht="12.75">
      <c r="A41" s="21">
        <v>37</v>
      </c>
      <c r="B41" s="96" t="s">
        <v>150</v>
      </c>
      <c r="C41" s="89">
        <f>61517382-'[1]Sheet1'!$G$8</f>
        <v>61496072</v>
      </c>
      <c r="D41" s="62">
        <v>111430493</v>
      </c>
      <c r="E41" s="62">
        <v>3811848</v>
      </c>
      <c r="F41" s="62">
        <v>818245</v>
      </c>
      <c r="G41" s="62">
        <v>36710</v>
      </c>
      <c r="H41" s="26">
        <f t="shared" si="0"/>
        <v>116097296</v>
      </c>
      <c r="I41" s="62">
        <v>0</v>
      </c>
      <c r="J41" s="62">
        <v>26733180</v>
      </c>
      <c r="K41" s="62">
        <v>0</v>
      </c>
      <c r="L41" s="62">
        <v>607768</v>
      </c>
      <c r="M41" s="27">
        <f t="shared" si="1"/>
        <v>27340948</v>
      </c>
      <c r="N41" s="28">
        <f t="shared" si="3"/>
        <v>204934316</v>
      </c>
    </row>
    <row r="42" spans="1:14" ht="12.75">
      <c r="A42" s="21">
        <v>38</v>
      </c>
      <c r="B42" s="96" t="s">
        <v>151</v>
      </c>
      <c r="C42" s="89">
        <v>38270578</v>
      </c>
      <c r="D42" s="62">
        <v>12620250</v>
      </c>
      <c r="E42" s="62">
        <v>547919</v>
      </c>
      <c r="F42" s="62">
        <v>92052</v>
      </c>
      <c r="G42" s="62">
        <v>9252</v>
      </c>
      <c r="H42" s="26">
        <f t="shared" si="0"/>
        <v>13269473</v>
      </c>
      <c r="I42" s="62">
        <v>63397</v>
      </c>
      <c r="J42" s="62">
        <v>22005397</v>
      </c>
      <c r="K42" s="62"/>
      <c r="L42" s="62">
        <v>60536</v>
      </c>
      <c r="M42" s="27">
        <f t="shared" si="1"/>
        <v>22129330</v>
      </c>
      <c r="N42" s="28">
        <f t="shared" si="3"/>
        <v>73669381</v>
      </c>
    </row>
    <row r="43" spans="1:14" ht="12.75">
      <c r="A43" s="21">
        <v>39</v>
      </c>
      <c r="B43" s="96" t="s">
        <v>152</v>
      </c>
      <c r="C43" s="89">
        <f>12588773-'[1]Sheet1'!$G$9</f>
        <v>11193549</v>
      </c>
      <c r="D43" s="62">
        <v>10622595</v>
      </c>
      <c r="E43" s="62">
        <v>1328441</v>
      </c>
      <c r="F43" s="62">
        <v>152667</v>
      </c>
      <c r="G43" s="62">
        <v>7822</v>
      </c>
      <c r="H43" s="26">
        <f t="shared" si="0"/>
        <v>12111525</v>
      </c>
      <c r="I43" s="62">
        <v>332184</v>
      </c>
      <c r="J43" s="62">
        <v>9873142</v>
      </c>
      <c r="K43" s="62"/>
      <c r="L43" s="62">
        <v>76134</v>
      </c>
      <c r="M43" s="27">
        <f t="shared" si="1"/>
        <v>10281460</v>
      </c>
      <c r="N43" s="28">
        <f t="shared" si="3"/>
        <v>33586534</v>
      </c>
    </row>
    <row r="44" spans="1:14" ht="12.75">
      <c r="A44" s="19">
        <v>40</v>
      </c>
      <c r="B44" s="98" t="s">
        <v>51</v>
      </c>
      <c r="C44" s="90">
        <v>69123897</v>
      </c>
      <c r="D44" s="56">
        <v>118320613</v>
      </c>
      <c r="E44" s="56">
        <v>3645421</v>
      </c>
      <c r="F44" s="56">
        <v>940559</v>
      </c>
      <c r="G44" s="56">
        <v>46356</v>
      </c>
      <c r="H44" s="30">
        <f t="shared" si="0"/>
        <v>122952949</v>
      </c>
      <c r="I44" s="56">
        <v>3690735</v>
      </c>
      <c r="J44" s="56">
        <v>37613962</v>
      </c>
      <c r="K44" s="56">
        <v>250382</v>
      </c>
      <c r="L44" s="56">
        <v>545624</v>
      </c>
      <c r="M44" s="29">
        <f t="shared" si="1"/>
        <v>42100703</v>
      </c>
      <c r="N44" s="37">
        <f t="shared" si="3"/>
        <v>234177549</v>
      </c>
    </row>
    <row r="45" spans="1:14" ht="12.75">
      <c r="A45" s="33">
        <v>41</v>
      </c>
      <c r="B45" s="96" t="s">
        <v>52</v>
      </c>
      <c r="C45" s="88">
        <v>22501857</v>
      </c>
      <c r="D45" s="54">
        <v>9946540</v>
      </c>
      <c r="E45" s="54">
        <v>435557</v>
      </c>
      <c r="F45" s="54">
        <v>48561</v>
      </c>
      <c r="G45" s="54">
        <v>4399</v>
      </c>
      <c r="H45" s="31">
        <f t="shared" si="0"/>
        <v>10435057</v>
      </c>
      <c r="I45" s="54">
        <v>0</v>
      </c>
      <c r="J45" s="54">
        <v>3728212</v>
      </c>
      <c r="K45" s="54">
        <v>0</v>
      </c>
      <c r="L45" s="54">
        <v>37371</v>
      </c>
      <c r="M45" s="35">
        <f t="shared" si="1"/>
        <v>3765583</v>
      </c>
      <c r="N45" s="55">
        <f t="shared" si="3"/>
        <v>36702497</v>
      </c>
    </row>
    <row r="46" spans="1:14" ht="12.75">
      <c r="A46" s="21">
        <v>42</v>
      </c>
      <c r="B46" s="96" t="s">
        <v>53</v>
      </c>
      <c r="C46" s="89">
        <v>12687246</v>
      </c>
      <c r="D46" s="62">
        <v>19706989</v>
      </c>
      <c r="E46" s="62">
        <v>579675</v>
      </c>
      <c r="F46" s="62">
        <v>190065</v>
      </c>
      <c r="G46" s="62">
        <v>8474</v>
      </c>
      <c r="H46" s="26">
        <f t="shared" si="0"/>
        <v>20485203</v>
      </c>
      <c r="I46" s="62">
        <v>614105</v>
      </c>
      <c r="J46" s="62">
        <v>7201566</v>
      </c>
      <c r="K46" s="62">
        <v>0</v>
      </c>
      <c r="L46" s="62">
        <v>121290</v>
      </c>
      <c r="M46" s="27">
        <f t="shared" si="1"/>
        <v>7936961</v>
      </c>
      <c r="N46" s="28">
        <f t="shared" si="3"/>
        <v>41109410</v>
      </c>
    </row>
    <row r="47" spans="1:14" ht="12.75">
      <c r="A47" s="21">
        <v>43</v>
      </c>
      <c r="B47" s="96" t="s">
        <v>54</v>
      </c>
      <c r="C47" s="89">
        <v>14435881</v>
      </c>
      <c r="D47" s="62">
        <v>25074319</v>
      </c>
      <c r="E47" s="62">
        <v>2277207</v>
      </c>
      <c r="F47" s="62">
        <v>151559</v>
      </c>
      <c r="G47" s="62">
        <v>11383</v>
      </c>
      <c r="H47" s="26">
        <f t="shared" si="0"/>
        <v>27514468</v>
      </c>
      <c r="I47" s="62">
        <v>767776</v>
      </c>
      <c r="J47" s="62">
        <v>7492971</v>
      </c>
      <c r="K47" s="62">
        <v>12577</v>
      </c>
      <c r="L47" s="62">
        <v>103189</v>
      </c>
      <c r="M47" s="27">
        <f t="shared" si="1"/>
        <v>8376513</v>
      </c>
      <c r="N47" s="28">
        <f t="shared" si="3"/>
        <v>50326862</v>
      </c>
    </row>
    <row r="48" spans="1:14" ht="12.75">
      <c r="A48" s="21">
        <v>44</v>
      </c>
      <c r="B48" s="96" t="s">
        <v>153</v>
      </c>
      <c r="C48" s="89">
        <v>30765217</v>
      </c>
      <c r="D48" s="62">
        <v>21641187</v>
      </c>
      <c r="E48" s="62">
        <v>1984567</v>
      </c>
      <c r="F48" s="62">
        <v>17771</v>
      </c>
      <c r="G48" s="62">
        <v>9940</v>
      </c>
      <c r="H48" s="26">
        <f t="shared" si="0"/>
        <v>23653465</v>
      </c>
      <c r="I48" s="62">
        <v>0</v>
      </c>
      <c r="J48" s="62">
        <v>103334761</v>
      </c>
      <c r="K48" s="62">
        <v>0</v>
      </c>
      <c r="L48" s="62">
        <v>91704</v>
      </c>
      <c r="M48" s="27">
        <f t="shared" si="1"/>
        <v>103426465</v>
      </c>
      <c r="N48" s="28">
        <f t="shared" si="3"/>
        <v>157845147</v>
      </c>
    </row>
    <row r="49" spans="1:14" ht="12.75">
      <c r="A49" s="19">
        <v>45</v>
      </c>
      <c r="B49" s="98" t="s">
        <v>154</v>
      </c>
      <c r="C49" s="90">
        <v>106956036</v>
      </c>
      <c r="D49" s="56">
        <v>30432338</v>
      </c>
      <c r="E49" s="56">
        <v>1161446</v>
      </c>
      <c r="F49" s="56">
        <v>281865</v>
      </c>
      <c r="G49" s="56">
        <v>10565</v>
      </c>
      <c r="H49" s="30">
        <f t="shared" si="0"/>
        <v>31886214</v>
      </c>
      <c r="I49" s="56">
        <v>0</v>
      </c>
      <c r="J49" s="56">
        <v>12002201</v>
      </c>
      <c r="K49" s="56">
        <v>0</v>
      </c>
      <c r="L49" s="56">
        <v>223609</v>
      </c>
      <c r="M49" s="29">
        <f t="shared" si="1"/>
        <v>12225810</v>
      </c>
      <c r="N49" s="37">
        <f t="shared" si="3"/>
        <v>151068060</v>
      </c>
    </row>
    <row r="50" spans="1:14" ht="12.75">
      <c r="A50" s="33">
        <v>46</v>
      </c>
      <c r="B50" s="97" t="s">
        <v>55</v>
      </c>
      <c r="C50" s="91">
        <v>2124518</v>
      </c>
      <c r="D50" s="54">
        <v>7270052</v>
      </c>
      <c r="E50" s="54">
        <v>430005</v>
      </c>
      <c r="F50" s="54">
        <v>30598</v>
      </c>
      <c r="G50" s="54">
        <v>5219</v>
      </c>
      <c r="H50" s="31">
        <f t="shared" si="0"/>
        <v>7735874</v>
      </c>
      <c r="I50" s="54">
        <v>0</v>
      </c>
      <c r="J50" s="54">
        <v>3186021</v>
      </c>
      <c r="K50" s="54"/>
      <c r="L50" s="54">
        <v>29998</v>
      </c>
      <c r="M50" s="35">
        <f t="shared" si="1"/>
        <v>3216019</v>
      </c>
      <c r="N50" s="55">
        <f t="shared" si="3"/>
        <v>13076411</v>
      </c>
    </row>
    <row r="51" spans="1:14" ht="12.75">
      <c r="A51" s="21">
        <v>47</v>
      </c>
      <c r="B51" s="96" t="s">
        <v>56</v>
      </c>
      <c r="C51" s="89">
        <v>31737392</v>
      </c>
      <c r="D51" s="62">
        <v>16939489</v>
      </c>
      <c r="E51" s="62">
        <v>2042894</v>
      </c>
      <c r="F51" s="62">
        <v>88335</v>
      </c>
      <c r="G51" s="62">
        <v>4771</v>
      </c>
      <c r="H51" s="26">
        <f t="shared" si="0"/>
        <v>19075489</v>
      </c>
      <c r="I51" s="62">
        <v>534221</v>
      </c>
      <c r="J51" s="62">
        <v>6798754</v>
      </c>
      <c r="K51" s="62"/>
      <c r="L51" s="62"/>
      <c r="M51" s="27">
        <f t="shared" si="1"/>
        <v>7332975</v>
      </c>
      <c r="N51" s="28">
        <f t="shared" si="3"/>
        <v>58145856</v>
      </c>
    </row>
    <row r="52" spans="1:14" ht="12.75">
      <c r="A52" s="21">
        <v>48</v>
      </c>
      <c r="B52" s="96" t="s">
        <v>57</v>
      </c>
      <c r="C52" s="89">
        <v>41340890</v>
      </c>
      <c r="D52" s="62">
        <v>29769842</v>
      </c>
      <c r="E52" s="62">
        <v>958320</v>
      </c>
      <c r="F52" s="62">
        <v>208172</v>
      </c>
      <c r="G52" s="62">
        <v>12424</v>
      </c>
      <c r="H52" s="26">
        <f t="shared" si="0"/>
        <v>30948758</v>
      </c>
      <c r="I52" s="62">
        <v>0</v>
      </c>
      <c r="J52" s="62">
        <v>14018113</v>
      </c>
      <c r="K52" s="62">
        <v>0</v>
      </c>
      <c r="L52" s="62">
        <v>180870</v>
      </c>
      <c r="M52" s="27">
        <f t="shared" si="1"/>
        <v>14198983</v>
      </c>
      <c r="N52" s="28">
        <f t="shared" si="3"/>
        <v>86488631</v>
      </c>
    </row>
    <row r="53" spans="1:14" ht="12.75">
      <c r="A53" s="21">
        <v>49</v>
      </c>
      <c r="B53" s="96" t="s">
        <v>58</v>
      </c>
      <c r="C53" s="89">
        <v>36054073</v>
      </c>
      <c r="D53" s="62">
        <v>76678111</v>
      </c>
      <c r="E53" s="62">
        <v>5808272</v>
      </c>
      <c r="F53" s="62">
        <v>290205</v>
      </c>
      <c r="G53" s="62">
        <v>29219</v>
      </c>
      <c r="H53" s="26">
        <f t="shared" si="0"/>
        <v>82805807</v>
      </c>
      <c r="I53" s="62">
        <v>2708232</v>
      </c>
      <c r="J53" s="62">
        <v>28666382</v>
      </c>
      <c r="K53" s="62">
        <v>0</v>
      </c>
      <c r="L53" s="62">
        <v>356932</v>
      </c>
      <c r="M53" s="27">
        <f t="shared" si="1"/>
        <v>31731546</v>
      </c>
      <c r="N53" s="28">
        <f t="shared" si="3"/>
        <v>150591426</v>
      </c>
    </row>
    <row r="54" spans="1:14" ht="12.75">
      <c r="A54" s="19">
        <v>50</v>
      </c>
      <c r="B54" s="98" t="s">
        <v>59</v>
      </c>
      <c r="C54" s="90">
        <v>21128199</v>
      </c>
      <c r="D54" s="56">
        <v>44043388</v>
      </c>
      <c r="E54" s="56">
        <v>2274774</v>
      </c>
      <c r="F54" s="56">
        <v>270941</v>
      </c>
      <c r="G54" s="56">
        <v>19843</v>
      </c>
      <c r="H54" s="30">
        <f t="shared" si="0"/>
        <v>46608946</v>
      </c>
      <c r="I54" s="56">
        <v>0</v>
      </c>
      <c r="J54" s="56">
        <v>12583896</v>
      </c>
      <c r="K54" s="56">
        <v>0</v>
      </c>
      <c r="L54" s="56">
        <v>172280</v>
      </c>
      <c r="M54" s="29">
        <f t="shared" si="1"/>
        <v>12756176</v>
      </c>
      <c r="N54" s="37">
        <f t="shared" si="3"/>
        <v>80493321</v>
      </c>
    </row>
    <row r="55" spans="1:14" ht="12.75">
      <c r="A55" s="33">
        <v>51</v>
      </c>
      <c r="B55" s="96" t="s">
        <v>60</v>
      </c>
      <c r="C55" s="88">
        <v>37595104</v>
      </c>
      <c r="D55" s="54">
        <v>47691852</v>
      </c>
      <c r="E55" s="54">
        <v>1994938</v>
      </c>
      <c r="F55" s="54">
        <v>344242</v>
      </c>
      <c r="G55" s="54">
        <v>11901</v>
      </c>
      <c r="H55" s="31">
        <f t="shared" si="0"/>
        <v>50042933</v>
      </c>
      <c r="I55" s="54">
        <v>1489797</v>
      </c>
      <c r="J55" s="54">
        <v>14940836</v>
      </c>
      <c r="K55" s="54">
        <v>0</v>
      </c>
      <c r="L55" s="54">
        <v>237297</v>
      </c>
      <c r="M55" s="35">
        <f t="shared" si="1"/>
        <v>16667930</v>
      </c>
      <c r="N55" s="55">
        <f t="shared" si="3"/>
        <v>104305967</v>
      </c>
    </row>
    <row r="56" spans="1:14" ht="12.75">
      <c r="A56" s="21">
        <v>52</v>
      </c>
      <c r="B56" s="96" t="s">
        <v>155</v>
      </c>
      <c r="C56" s="89">
        <v>185133845</v>
      </c>
      <c r="D56" s="62">
        <v>181812673</v>
      </c>
      <c r="E56" s="62">
        <v>6691420</v>
      </c>
      <c r="F56" s="62">
        <v>1953133</v>
      </c>
      <c r="G56" s="62">
        <v>45712</v>
      </c>
      <c r="H56" s="26">
        <f t="shared" si="0"/>
        <v>190502938</v>
      </c>
      <c r="I56" s="62">
        <v>0</v>
      </c>
      <c r="J56" s="62">
        <v>61929570</v>
      </c>
      <c r="K56" s="62">
        <v>0</v>
      </c>
      <c r="L56" s="62">
        <v>682489</v>
      </c>
      <c r="M56" s="27">
        <f t="shared" si="1"/>
        <v>62612059</v>
      </c>
      <c r="N56" s="28">
        <f t="shared" si="3"/>
        <v>438248842</v>
      </c>
    </row>
    <row r="57" spans="1:14" ht="12.75">
      <c r="A57" s="21">
        <v>53</v>
      </c>
      <c r="B57" s="96" t="s">
        <v>61</v>
      </c>
      <c r="C57" s="89">
        <v>41388647</v>
      </c>
      <c r="D57" s="62">
        <v>99524239</v>
      </c>
      <c r="E57" s="62">
        <v>3475880</v>
      </c>
      <c r="F57" s="62">
        <v>154042</v>
      </c>
      <c r="G57" s="62">
        <v>16383</v>
      </c>
      <c r="H57" s="26">
        <f t="shared" si="0"/>
        <v>103170544</v>
      </c>
      <c r="I57" s="62">
        <v>3289514</v>
      </c>
      <c r="J57" s="62">
        <v>30627499</v>
      </c>
      <c r="K57" s="62">
        <v>0</v>
      </c>
      <c r="L57" s="62">
        <v>495104</v>
      </c>
      <c r="M57" s="27">
        <f t="shared" si="1"/>
        <v>34412117</v>
      </c>
      <c r="N57" s="28">
        <f t="shared" si="3"/>
        <v>178971308</v>
      </c>
    </row>
    <row r="58" spans="1:14" ht="12.75">
      <c r="A58" s="21">
        <v>54</v>
      </c>
      <c r="B58" s="96" t="s">
        <v>62</v>
      </c>
      <c r="C58" s="89">
        <v>2557737</v>
      </c>
      <c r="D58" s="62">
        <v>4509568</v>
      </c>
      <c r="E58" s="62">
        <v>224105</v>
      </c>
      <c r="F58" s="62">
        <v>24483</v>
      </c>
      <c r="G58" s="62">
        <v>5552</v>
      </c>
      <c r="H58" s="26">
        <f t="shared" si="0"/>
        <v>4763708</v>
      </c>
      <c r="I58" s="62">
        <v>142327</v>
      </c>
      <c r="J58" s="62">
        <v>2742369</v>
      </c>
      <c r="K58" s="62">
        <v>24421</v>
      </c>
      <c r="L58" s="62">
        <v>23687</v>
      </c>
      <c r="M58" s="27">
        <f t="shared" si="1"/>
        <v>2932804</v>
      </c>
      <c r="N58" s="28">
        <f t="shared" si="3"/>
        <v>10254249</v>
      </c>
    </row>
    <row r="59" spans="1:14" ht="12.75">
      <c r="A59" s="19">
        <v>55</v>
      </c>
      <c r="B59" s="98" t="s">
        <v>156</v>
      </c>
      <c r="C59" s="90">
        <v>55554486</v>
      </c>
      <c r="D59" s="56">
        <v>84302912</v>
      </c>
      <c r="E59" s="56">
        <v>5338441</v>
      </c>
      <c r="F59" s="56">
        <v>224178</v>
      </c>
      <c r="G59" s="56">
        <v>24798</v>
      </c>
      <c r="H59" s="30">
        <f t="shared" si="0"/>
        <v>89890329</v>
      </c>
      <c r="I59" s="56">
        <v>2659177</v>
      </c>
      <c r="J59" s="56">
        <v>29247361</v>
      </c>
      <c r="K59" s="56">
        <v>0</v>
      </c>
      <c r="L59" s="56">
        <v>378428</v>
      </c>
      <c r="M59" s="29">
        <f t="shared" si="1"/>
        <v>32284966</v>
      </c>
      <c r="N59" s="37">
        <f t="shared" si="3"/>
        <v>177729781</v>
      </c>
    </row>
    <row r="60" spans="1:14" ht="12.75">
      <c r="A60" s="33">
        <v>56</v>
      </c>
      <c r="B60" s="97" t="s">
        <v>157</v>
      </c>
      <c r="C60" s="91">
        <f>9372871-'[1]Sheet1'!$G$10</f>
        <v>8910118</v>
      </c>
      <c r="D60" s="54">
        <v>16651588</v>
      </c>
      <c r="E60" s="54">
        <v>434297</v>
      </c>
      <c r="F60" s="54">
        <v>126125</v>
      </c>
      <c r="G60" s="54">
        <v>6572</v>
      </c>
      <c r="H60" s="31">
        <f t="shared" si="0"/>
        <v>17218582</v>
      </c>
      <c r="I60" s="54">
        <v>525223</v>
      </c>
      <c r="J60" s="54">
        <v>5038969</v>
      </c>
      <c r="K60" s="54">
        <v>26868</v>
      </c>
      <c r="L60" s="54">
        <v>72974</v>
      </c>
      <c r="M60" s="35">
        <f t="shared" si="1"/>
        <v>5664034</v>
      </c>
      <c r="N60" s="55">
        <f t="shared" si="3"/>
        <v>31792734</v>
      </c>
    </row>
    <row r="61" spans="1:14" ht="12.75">
      <c r="A61" s="21">
        <v>57</v>
      </c>
      <c r="B61" s="96" t="s">
        <v>158</v>
      </c>
      <c r="C61" s="89">
        <v>27447464</v>
      </c>
      <c r="D61" s="62">
        <v>38110719</v>
      </c>
      <c r="E61" s="62">
        <v>1569447</v>
      </c>
      <c r="F61" s="62">
        <v>141088</v>
      </c>
      <c r="G61" s="62">
        <v>14793</v>
      </c>
      <c r="H61" s="26">
        <f t="shared" si="0"/>
        <v>39836047</v>
      </c>
      <c r="I61" s="62">
        <v>1178333</v>
      </c>
      <c r="J61" s="62">
        <v>20130032</v>
      </c>
      <c r="K61" s="62">
        <v>0</v>
      </c>
      <c r="L61" s="62">
        <v>190281</v>
      </c>
      <c r="M61" s="27">
        <f t="shared" si="1"/>
        <v>21498646</v>
      </c>
      <c r="N61" s="28">
        <f t="shared" si="3"/>
        <v>88782157</v>
      </c>
    </row>
    <row r="62" spans="1:14" ht="12.75">
      <c r="A62" s="21">
        <v>58</v>
      </c>
      <c r="B62" s="96" t="s">
        <v>63</v>
      </c>
      <c r="C62" s="89">
        <v>18542705</v>
      </c>
      <c r="D62" s="62">
        <v>55103810</v>
      </c>
      <c r="E62" s="62">
        <v>1719525</v>
      </c>
      <c r="F62" s="62">
        <v>256070</v>
      </c>
      <c r="G62" s="62">
        <v>14840</v>
      </c>
      <c r="H62" s="26">
        <f t="shared" si="0"/>
        <v>57094245</v>
      </c>
      <c r="I62" s="62">
        <v>7678501</v>
      </c>
      <c r="J62" s="62">
        <v>14976415</v>
      </c>
      <c r="K62" s="62">
        <v>271106</v>
      </c>
      <c r="L62" s="62">
        <v>232436</v>
      </c>
      <c r="M62" s="27">
        <f t="shared" si="1"/>
        <v>23158458</v>
      </c>
      <c r="N62" s="28">
        <f t="shared" si="3"/>
        <v>98795408</v>
      </c>
    </row>
    <row r="63" spans="1:14" ht="12.75">
      <c r="A63" s="21">
        <v>59</v>
      </c>
      <c r="B63" s="96" t="s">
        <v>64</v>
      </c>
      <c r="C63" s="89">
        <v>9742819</v>
      </c>
      <c r="D63" s="62">
        <v>33489301</v>
      </c>
      <c r="E63" s="62">
        <v>1646995</v>
      </c>
      <c r="F63" s="62">
        <v>160955</v>
      </c>
      <c r="G63" s="62">
        <v>10650</v>
      </c>
      <c r="H63" s="26">
        <f t="shared" si="0"/>
        <v>35307901</v>
      </c>
      <c r="I63" s="62">
        <v>1056354</v>
      </c>
      <c r="J63" s="62">
        <v>10144061</v>
      </c>
      <c r="K63" s="62">
        <v>0</v>
      </c>
      <c r="L63" s="62">
        <v>128478</v>
      </c>
      <c r="M63" s="27">
        <f t="shared" si="1"/>
        <v>11328893</v>
      </c>
      <c r="N63" s="28">
        <f t="shared" si="3"/>
        <v>56379613</v>
      </c>
    </row>
    <row r="64" spans="1:14" ht="12.75">
      <c r="A64" s="19">
        <v>60</v>
      </c>
      <c r="B64" s="98" t="s">
        <v>65</v>
      </c>
      <c r="C64" s="90">
        <v>26212175</v>
      </c>
      <c r="D64" s="56">
        <v>37922264</v>
      </c>
      <c r="E64" s="56">
        <v>1173192</v>
      </c>
      <c r="F64" s="56">
        <v>317068</v>
      </c>
      <c r="G64" s="56">
        <v>13743</v>
      </c>
      <c r="H64" s="30">
        <f t="shared" si="0"/>
        <v>39426267</v>
      </c>
      <c r="I64" s="56">
        <v>225</v>
      </c>
      <c r="J64" s="56">
        <v>11164984</v>
      </c>
      <c r="K64" s="56">
        <v>32539</v>
      </c>
      <c r="L64" s="56">
        <v>109297</v>
      </c>
      <c r="M64" s="29">
        <f t="shared" si="1"/>
        <v>11307045</v>
      </c>
      <c r="N64" s="37">
        <f t="shared" si="3"/>
        <v>76945487</v>
      </c>
    </row>
    <row r="65" spans="1:14" ht="12.75">
      <c r="A65" s="33">
        <v>61</v>
      </c>
      <c r="B65" s="96" t="s">
        <v>66</v>
      </c>
      <c r="C65" s="88">
        <v>23991384</v>
      </c>
      <c r="D65" s="54">
        <v>13026309</v>
      </c>
      <c r="E65" s="54">
        <v>1485527</v>
      </c>
      <c r="F65" s="54">
        <v>116529</v>
      </c>
      <c r="G65" s="54">
        <v>4308</v>
      </c>
      <c r="H65" s="31">
        <f t="shared" si="0"/>
        <v>14632673</v>
      </c>
      <c r="I65" s="54">
        <v>444929</v>
      </c>
      <c r="J65" s="54">
        <v>6129517</v>
      </c>
      <c r="K65" s="54">
        <v>0</v>
      </c>
      <c r="L65" s="54">
        <v>99831</v>
      </c>
      <c r="M65" s="35">
        <f t="shared" si="1"/>
        <v>6674277</v>
      </c>
      <c r="N65" s="55">
        <f t="shared" si="3"/>
        <v>45298334</v>
      </c>
    </row>
    <row r="66" spans="1:14" ht="12.75">
      <c r="A66" s="21">
        <v>62</v>
      </c>
      <c r="B66" s="96" t="s">
        <v>67</v>
      </c>
      <c r="C66" s="89">
        <v>4022671</v>
      </c>
      <c r="D66" s="62">
        <v>12716074</v>
      </c>
      <c r="E66" s="62">
        <v>535869</v>
      </c>
      <c r="F66" s="62">
        <v>88002</v>
      </c>
      <c r="G66" s="62">
        <v>3651</v>
      </c>
      <c r="H66" s="26">
        <f t="shared" si="0"/>
        <v>13343596</v>
      </c>
      <c r="I66" s="62">
        <v>0</v>
      </c>
      <c r="J66" s="62">
        <v>3546360</v>
      </c>
      <c r="K66" s="62">
        <v>0</v>
      </c>
      <c r="L66" s="62">
        <v>72530</v>
      </c>
      <c r="M66" s="27">
        <f t="shared" si="1"/>
        <v>3618890</v>
      </c>
      <c r="N66" s="28">
        <f t="shared" si="3"/>
        <v>20985157</v>
      </c>
    </row>
    <row r="67" spans="1:14" ht="12.75">
      <c r="A67" s="21">
        <v>63</v>
      </c>
      <c r="B67" s="96" t="s">
        <v>68</v>
      </c>
      <c r="C67" s="89">
        <v>11874037</v>
      </c>
      <c r="D67" s="62">
        <v>11187082</v>
      </c>
      <c r="E67" s="62">
        <v>250881</v>
      </c>
      <c r="F67" s="62">
        <v>54695</v>
      </c>
      <c r="G67" s="62">
        <v>6746</v>
      </c>
      <c r="H67" s="26">
        <f t="shared" si="0"/>
        <v>11499404</v>
      </c>
      <c r="I67" s="62">
        <v>29114</v>
      </c>
      <c r="J67" s="62">
        <v>3365826</v>
      </c>
      <c r="K67" s="62">
        <v>0</v>
      </c>
      <c r="L67" s="62">
        <v>52207</v>
      </c>
      <c r="M67" s="27">
        <f t="shared" si="1"/>
        <v>3447147</v>
      </c>
      <c r="N67" s="28">
        <f t="shared" si="3"/>
        <v>26820588</v>
      </c>
    </row>
    <row r="68" spans="1:14" ht="12.75">
      <c r="A68" s="21">
        <v>64</v>
      </c>
      <c r="B68" s="96" t="s">
        <v>69</v>
      </c>
      <c r="C68" s="89">
        <v>6568744</v>
      </c>
      <c r="D68" s="62">
        <v>15033810</v>
      </c>
      <c r="E68" s="62">
        <v>588073</v>
      </c>
      <c r="F68" s="62">
        <v>82987</v>
      </c>
      <c r="G68" s="62">
        <v>9751</v>
      </c>
      <c r="H68" s="26">
        <f t="shared" si="0"/>
        <v>15714621</v>
      </c>
      <c r="I68" s="62">
        <v>474031</v>
      </c>
      <c r="J68" s="62">
        <v>3948577</v>
      </c>
      <c r="K68" s="62">
        <v>252508</v>
      </c>
      <c r="L68" s="62">
        <v>74827</v>
      </c>
      <c r="M68" s="27">
        <f t="shared" si="1"/>
        <v>4749943</v>
      </c>
      <c r="N68" s="28">
        <f t="shared" si="3"/>
        <v>27033308</v>
      </c>
    </row>
    <row r="69" spans="1:14" ht="12.75">
      <c r="A69" s="19">
        <v>65</v>
      </c>
      <c r="B69" s="98" t="s">
        <v>70</v>
      </c>
      <c r="C69" s="90">
        <v>39231607</v>
      </c>
      <c r="D69" s="56">
        <v>41486123</v>
      </c>
      <c r="E69" s="56">
        <v>1156690</v>
      </c>
      <c r="F69" s="56">
        <v>298850</v>
      </c>
      <c r="G69" s="56">
        <v>13434</v>
      </c>
      <c r="H69" s="30">
        <f t="shared" si="0"/>
        <v>42955097</v>
      </c>
      <c r="I69" s="56">
        <v>1306083</v>
      </c>
      <c r="J69" s="56">
        <v>23601558</v>
      </c>
      <c r="K69" s="56">
        <v>0</v>
      </c>
      <c r="L69" s="56">
        <v>641081</v>
      </c>
      <c r="M69" s="29">
        <f t="shared" si="1"/>
        <v>25548722</v>
      </c>
      <c r="N69" s="37">
        <f aca="true" t="shared" si="4" ref="N69:N74">C69+H69+M69</f>
        <v>107735426</v>
      </c>
    </row>
    <row r="70" spans="1:14" ht="12.75">
      <c r="A70" s="33">
        <v>66</v>
      </c>
      <c r="B70" s="97" t="s">
        <v>159</v>
      </c>
      <c r="C70" s="91">
        <v>7973837</v>
      </c>
      <c r="D70" s="54">
        <v>13579045</v>
      </c>
      <c r="E70" s="54">
        <v>700133</v>
      </c>
      <c r="F70" s="54">
        <v>214245</v>
      </c>
      <c r="G70" s="54">
        <v>8190</v>
      </c>
      <c r="H70" s="31">
        <f>SUM(D70:G70)</f>
        <v>14501613</v>
      </c>
      <c r="I70" s="54">
        <v>0</v>
      </c>
      <c r="J70" s="54">
        <v>6212085</v>
      </c>
      <c r="K70" s="54">
        <v>0</v>
      </c>
      <c r="L70" s="54">
        <v>83505</v>
      </c>
      <c r="M70" s="35">
        <f>SUM(I70:L70)</f>
        <v>6295590</v>
      </c>
      <c r="N70" s="55">
        <f t="shared" si="4"/>
        <v>28771040</v>
      </c>
    </row>
    <row r="71" spans="1:14" ht="12.75" customHeight="1">
      <c r="A71" s="21">
        <v>67</v>
      </c>
      <c r="B71" s="96" t="s">
        <v>160</v>
      </c>
      <c r="C71" s="89">
        <f>24391691-'[1]Sheet1'!$G$11</f>
        <v>24388219</v>
      </c>
      <c r="D71" s="62">
        <v>26543557</v>
      </c>
      <c r="E71" s="62">
        <v>920085</v>
      </c>
      <c r="F71" s="62">
        <v>80224</v>
      </c>
      <c r="G71" s="62">
        <v>6761</v>
      </c>
      <c r="H71" s="26">
        <f>SUM(D71:G71)</f>
        <v>27550627</v>
      </c>
      <c r="I71" s="62">
        <v>0</v>
      </c>
      <c r="J71" s="62">
        <v>4029697</v>
      </c>
      <c r="K71" s="62">
        <v>0</v>
      </c>
      <c r="L71" s="62">
        <v>106271</v>
      </c>
      <c r="M71" s="27">
        <f>SUM(I71:L71)</f>
        <v>4135968</v>
      </c>
      <c r="N71" s="28">
        <f t="shared" si="4"/>
        <v>56074814</v>
      </c>
    </row>
    <row r="72" spans="1:14" s="20" customFormat="1" ht="12.75">
      <c r="A72" s="21">
        <v>68</v>
      </c>
      <c r="B72" s="96" t="s">
        <v>161</v>
      </c>
      <c r="C72" s="89">
        <f>5208093-'[1]Sheet1'!$G$12</f>
        <v>5201425</v>
      </c>
      <c r="D72" s="62">
        <v>12704741</v>
      </c>
      <c r="E72" s="62">
        <v>587351</v>
      </c>
      <c r="F72" s="62">
        <v>46029</v>
      </c>
      <c r="G72" s="62">
        <v>1391</v>
      </c>
      <c r="H72" s="26">
        <f>SUM(D72:G72)</f>
        <v>13339512</v>
      </c>
      <c r="I72" s="62">
        <v>402427</v>
      </c>
      <c r="J72" s="62">
        <v>3710829</v>
      </c>
      <c r="K72" s="62">
        <v>0</v>
      </c>
      <c r="L72" s="62">
        <v>38404</v>
      </c>
      <c r="M72" s="27">
        <f>SUM(I72:L72)</f>
        <v>4151660</v>
      </c>
      <c r="N72" s="28">
        <f t="shared" si="4"/>
        <v>22692597</v>
      </c>
    </row>
    <row r="73" spans="1:14" ht="12.75">
      <c r="A73" s="21">
        <v>69</v>
      </c>
      <c r="B73" s="96" t="s">
        <v>162</v>
      </c>
      <c r="C73" s="89">
        <f>13141714-'[1]Sheet1'!$G$13</f>
        <v>13138735</v>
      </c>
      <c r="D73" s="62">
        <v>19584042</v>
      </c>
      <c r="E73" s="62">
        <v>687308</v>
      </c>
      <c r="F73" s="62">
        <v>0</v>
      </c>
      <c r="G73" s="62">
        <v>3217</v>
      </c>
      <c r="H73" s="26">
        <f>SUM(D73:G73)</f>
        <v>20274567</v>
      </c>
      <c r="I73" s="62">
        <v>593072</v>
      </c>
      <c r="J73" s="62">
        <v>4965845</v>
      </c>
      <c r="K73" s="62">
        <v>0</v>
      </c>
      <c r="L73" s="62">
        <v>0</v>
      </c>
      <c r="M73" s="27">
        <f>SUM(I73:L73)</f>
        <v>5558917</v>
      </c>
      <c r="N73" s="28">
        <f t="shared" si="4"/>
        <v>38972219</v>
      </c>
    </row>
    <row r="74" spans="1:14" ht="12.75" customHeight="1">
      <c r="A74" s="45">
        <v>396</v>
      </c>
      <c r="B74" s="96" t="s">
        <v>163</v>
      </c>
      <c r="C74" s="89">
        <v>54159258.05</v>
      </c>
      <c r="D74" s="62">
        <v>45091905</v>
      </c>
      <c r="E74" s="62">
        <v>15330470.639999999</v>
      </c>
      <c r="F74" s="62">
        <v>0</v>
      </c>
      <c r="G74" s="62">
        <v>27985</v>
      </c>
      <c r="H74" s="26">
        <f>SUM(D74:G74)</f>
        <v>60450360.64</v>
      </c>
      <c r="I74" s="62">
        <v>0</v>
      </c>
      <c r="J74" s="62">
        <v>34013630.68</v>
      </c>
      <c r="K74" s="62">
        <v>0</v>
      </c>
      <c r="L74" s="62">
        <v>0</v>
      </c>
      <c r="M74" s="27">
        <f>SUM(I74:L74)</f>
        <v>34013630.68</v>
      </c>
      <c r="N74" s="28">
        <f t="shared" si="4"/>
        <v>148623249.37</v>
      </c>
    </row>
    <row r="75" spans="1:14" ht="12.75">
      <c r="A75" s="11"/>
      <c r="B75" s="12" t="s">
        <v>71</v>
      </c>
      <c r="C75" s="46">
        <f aca="true" t="shared" si="5" ref="C75:N75">SUM(C5:C74)</f>
        <v>3013694153.05</v>
      </c>
      <c r="D75" s="47">
        <f t="shared" si="5"/>
        <v>3153365832</v>
      </c>
      <c r="E75" s="47">
        <f t="shared" si="5"/>
        <v>148858607.64</v>
      </c>
      <c r="F75" s="47">
        <f t="shared" si="5"/>
        <v>27598333</v>
      </c>
      <c r="G75" s="47">
        <f t="shared" si="5"/>
        <v>1286875</v>
      </c>
      <c r="H75" s="48">
        <f t="shared" si="5"/>
        <v>3331109647.64</v>
      </c>
      <c r="I75" s="47">
        <f t="shared" si="5"/>
        <v>75580669</v>
      </c>
      <c r="J75" s="47">
        <f t="shared" si="5"/>
        <v>1311660897.68</v>
      </c>
      <c r="K75" s="47">
        <f t="shared" si="5"/>
        <v>1816223</v>
      </c>
      <c r="L75" s="47">
        <f t="shared" si="5"/>
        <v>14531899</v>
      </c>
      <c r="M75" s="49">
        <f t="shared" si="5"/>
        <v>1403589688.68</v>
      </c>
      <c r="N75" s="50">
        <f t="shared" si="5"/>
        <v>7748393489.37</v>
      </c>
    </row>
    <row r="76" spans="1:14" ht="12.75">
      <c r="A76" s="13"/>
      <c r="B76" s="8"/>
      <c r="C76" s="51"/>
      <c r="D76" s="52"/>
      <c r="E76" s="52"/>
      <c r="F76" s="52"/>
      <c r="G76" s="52"/>
      <c r="H76" s="52"/>
      <c r="I76" s="53"/>
      <c r="J76" s="53"/>
      <c r="K76" s="53"/>
      <c r="L76" s="53"/>
      <c r="M76" s="53"/>
      <c r="N76" s="52"/>
    </row>
    <row r="77" spans="1:14" ht="12.75">
      <c r="A77" s="33">
        <v>318</v>
      </c>
      <c r="B77" s="34" t="s">
        <v>72</v>
      </c>
      <c r="C77" s="84">
        <v>5669117</v>
      </c>
      <c r="D77" s="54">
        <v>6538152</v>
      </c>
      <c r="E77" s="54">
        <v>130710</v>
      </c>
      <c r="F77" s="54">
        <v>0</v>
      </c>
      <c r="G77" s="54">
        <v>2490</v>
      </c>
      <c r="H77" s="31">
        <f>SUM(D77:G77)</f>
        <v>6671352</v>
      </c>
      <c r="I77" s="54">
        <v>0</v>
      </c>
      <c r="J77" s="54">
        <v>41981</v>
      </c>
      <c r="K77" s="54">
        <v>0</v>
      </c>
      <c r="L77" s="54">
        <v>0</v>
      </c>
      <c r="M77" s="35">
        <f>SUM(I77:L77)</f>
        <v>41981</v>
      </c>
      <c r="N77" s="55">
        <f>C77+H77+M77</f>
        <v>12382450</v>
      </c>
    </row>
    <row r="78" spans="1:14" ht="12.75">
      <c r="A78" s="19">
        <v>319</v>
      </c>
      <c r="B78" s="32" t="s">
        <v>73</v>
      </c>
      <c r="C78" s="86">
        <v>926729</v>
      </c>
      <c r="D78" s="56">
        <v>1677957</v>
      </c>
      <c r="E78" s="56">
        <v>17367</v>
      </c>
      <c r="F78" s="56">
        <v>0</v>
      </c>
      <c r="G78" s="56">
        <v>2692</v>
      </c>
      <c r="H78" s="30">
        <f>SUM(D78:G78)</f>
        <v>1698016</v>
      </c>
      <c r="I78" s="56">
        <v>81807</v>
      </c>
      <c r="J78" s="56">
        <v>0</v>
      </c>
      <c r="K78" s="56">
        <v>0</v>
      </c>
      <c r="L78" s="56">
        <v>0</v>
      </c>
      <c r="M78" s="29">
        <f>SUM(I78:L78)</f>
        <v>81807</v>
      </c>
      <c r="N78" s="57">
        <f>C78+H78+M78</f>
        <v>2706552</v>
      </c>
    </row>
    <row r="79" spans="1:14" ht="12.75">
      <c r="A79" s="5"/>
      <c r="B79" s="6" t="s">
        <v>74</v>
      </c>
      <c r="C79" s="58">
        <f aca="true" t="shared" si="6" ref="C79:N79">SUM(C77:C78)</f>
        <v>6595846</v>
      </c>
      <c r="D79" s="92">
        <f t="shared" si="6"/>
        <v>8216109</v>
      </c>
      <c r="E79" s="92">
        <f t="shared" si="6"/>
        <v>148077</v>
      </c>
      <c r="F79" s="92">
        <f t="shared" si="6"/>
        <v>0</v>
      </c>
      <c r="G79" s="92">
        <f t="shared" si="6"/>
        <v>5182</v>
      </c>
      <c r="H79" s="59">
        <f aca="true" t="shared" si="7" ref="H79:M79">SUM(H77:H78)</f>
        <v>8369368</v>
      </c>
      <c r="I79" s="95">
        <f t="shared" si="7"/>
        <v>81807</v>
      </c>
      <c r="J79" s="95">
        <f t="shared" si="7"/>
        <v>41981</v>
      </c>
      <c r="K79" s="95">
        <f t="shared" si="7"/>
        <v>0</v>
      </c>
      <c r="L79" s="95">
        <f t="shared" si="7"/>
        <v>0</v>
      </c>
      <c r="M79" s="60">
        <f t="shared" si="7"/>
        <v>123788</v>
      </c>
      <c r="N79" s="61">
        <f t="shared" si="6"/>
        <v>15089002</v>
      </c>
    </row>
    <row r="80" spans="1:14" ht="12.75">
      <c r="A80" s="3"/>
      <c r="B80" s="4"/>
      <c r="C80" s="51"/>
      <c r="D80" s="51"/>
      <c r="E80" s="51"/>
      <c r="F80" s="51"/>
      <c r="G80" s="51"/>
      <c r="H80" s="51"/>
      <c r="I80" s="53"/>
      <c r="J80" s="53"/>
      <c r="K80" s="53"/>
      <c r="L80" s="53"/>
      <c r="M80" s="53"/>
      <c r="N80" s="52"/>
    </row>
    <row r="81" spans="1:14" ht="12.75">
      <c r="A81" s="72">
        <v>321001</v>
      </c>
      <c r="B81" s="36" t="s">
        <v>75</v>
      </c>
      <c r="C81" s="84">
        <v>68671</v>
      </c>
      <c r="D81" s="62">
        <v>2820032</v>
      </c>
      <c r="E81" s="62">
        <v>0</v>
      </c>
      <c r="F81" s="62">
        <v>0</v>
      </c>
      <c r="G81" s="62">
        <v>0</v>
      </c>
      <c r="H81" s="26">
        <f aca="true" t="shared" si="8" ref="H81:H87">SUM(D81:G81)</f>
        <v>2820032</v>
      </c>
      <c r="I81" s="62">
        <v>0</v>
      </c>
      <c r="J81" s="62">
        <v>979575</v>
      </c>
      <c r="K81" s="62">
        <v>0</v>
      </c>
      <c r="L81" s="62">
        <v>9367</v>
      </c>
      <c r="M81" s="27">
        <f aca="true" t="shared" si="9" ref="M81:M87">SUM(I81:L81)</f>
        <v>988942</v>
      </c>
      <c r="N81" s="28">
        <f aca="true" t="shared" si="10" ref="N81:N86">C81+H81+M81</f>
        <v>3877645</v>
      </c>
    </row>
    <row r="82" spans="1:14" ht="12.75">
      <c r="A82" s="41">
        <v>329001</v>
      </c>
      <c r="B82" s="22" t="s">
        <v>76</v>
      </c>
      <c r="C82" s="85">
        <v>76755</v>
      </c>
      <c r="D82" s="62">
        <v>3305643</v>
      </c>
      <c r="E82" s="62">
        <v>2725</v>
      </c>
      <c r="F82" s="62">
        <v>0</v>
      </c>
      <c r="G82" s="62">
        <v>425</v>
      </c>
      <c r="H82" s="26">
        <f t="shared" si="8"/>
        <v>3308793</v>
      </c>
      <c r="I82" s="62">
        <v>0</v>
      </c>
      <c r="J82" s="62">
        <v>500537</v>
      </c>
      <c r="K82" s="62">
        <v>0</v>
      </c>
      <c r="L82" s="62">
        <v>9630</v>
      </c>
      <c r="M82" s="27">
        <f t="shared" si="9"/>
        <v>510167</v>
      </c>
      <c r="N82" s="28">
        <f t="shared" si="10"/>
        <v>3895715</v>
      </c>
    </row>
    <row r="83" spans="1:14" ht="12.75">
      <c r="A83" s="41">
        <v>331001</v>
      </c>
      <c r="B83" s="22" t="s">
        <v>77</v>
      </c>
      <c r="C83" s="85">
        <v>941401</v>
      </c>
      <c r="D83" s="62">
        <v>4419563</v>
      </c>
      <c r="E83" s="62">
        <v>0</v>
      </c>
      <c r="F83" s="62">
        <v>0</v>
      </c>
      <c r="G83" s="62">
        <v>0</v>
      </c>
      <c r="H83" s="26">
        <f t="shared" si="8"/>
        <v>4419563</v>
      </c>
      <c r="I83" s="62">
        <v>0</v>
      </c>
      <c r="J83" s="62">
        <v>541944</v>
      </c>
      <c r="K83" s="62">
        <v>0</v>
      </c>
      <c r="L83" s="62">
        <v>0</v>
      </c>
      <c r="M83" s="27">
        <f t="shared" si="9"/>
        <v>541944</v>
      </c>
      <c r="N83" s="28">
        <f t="shared" si="10"/>
        <v>5902908</v>
      </c>
    </row>
    <row r="84" spans="1:14" ht="12.75">
      <c r="A84" s="41">
        <v>333001</v>
      </c>
      <c r="B84" s="22" t="s">
        <v>78</v>
      </c>
      <c r="C84" s="85">
        <v>421749</v>
      </c>
      <c r="D84" s="62">
        <v>4623358</v>
      </c>
      <c r="E84" s="62">
        <v>29136</v>
      </c>
      <c r="F84" s="62">
        <v>0</v>
      </c>
      <c r="G84" s="62">
        <v>0</v>
      </c>
      <c r="H84" s="26">
        <f t="shared" si="8"/>
        <v>4652494</v>
      </c>
      <c r="I84" s="62">
        <v>0</v>
      </c>
      <c r="J84" s="62">
        <v>796711</v>
      </c>
      <c r="K84" s="62">
        <v>0</v>
      </c>
      <c r="L84" s="62">
        <v>0</v>
      </c>
      <c r="M84" s="27">
        <f t="shared" si="9"/>
        <v>796711</v>
      </c>
      <c r="N84" s="28">
        <f t="shared" si="10"/>
        <v>5870954</v>
      </c>
    </row>
    <row r="85" spans="1:14" ht="12.75">
      <c r="A85" s="71">
        <v>336001</v>
      </c>
      <c r="B85" s="32" t="s">
        <v>79</v>
      </c>
      <c r="C85" s="86">
        <v>143565</v>
      </c>
      <c r="D85" s="56">
        <v>5358892</v>
      </c>
      <c r="E85" s="56">
        <v>50444</v>
      </c>
      <c r="F85" s="56">
        <v>0</v>
      </c>
      <c r="G85" s="56">
        <v>51</v>
      </c>
      <c r="H85" s="30">
        <f t="shared" si="8"/>
        <v>5409387</v>
      </c>
      <c r="I85" s="56">
        <v>0</v>
      </c>
      <c r="J85" s="56">
        <v>577651</v>
      </c>
      <c r="K85" s="56">
        <v>0</v>
      </c>
      <c r="L85" s="56">
        <v>0</v>
      </c>
      <c r="M85" s="29">
        <f t="shared" si="9"/>
        <v>577651</v>
      </c>
      <c r="N85" s="57">
        <f t="shared" si="10"/>
        <v>6130603</v>
      </c>
    </row>
    <row r="86" spans="1:14" ht="12.75">
      <c r="A86" s="72">
        <v>337001</v>
      </c>
      <c r="B86" s="36" t="s">
        <v>80</v>
      </c>
      <c r="C86" s="84">
        <v>256206</v>
      </c>
      <c r="D86" s="62">
        <v>10739793</v>
      </c>
      <c r="E86" s="62">
        <v>14087</v>
      </c>
      <c r="F86" s="62">
        <v>0</v>
      </c>
      <c r="G86" s="62">
        <v>0</v>
      </c>
      <c r="H86" s="26">
        <f t="shared" si="8"/>
        <v>10753880</v>
      </c>
      <c r="I86" s="62">
        <v>2674631</v>
      </c>
      <c r="J86" s="62">
        <v>839869</v>
      </c>
      <c r="K86" s="62">
        <v>0</v>
      </c>
      <c r="L86" s="62">
        <v>0</v>
      </c>
      <c r="M86" s="27">
        <f t="shared" si="9"/>
        <v>3514500</v>
      </c>
      <c r="N86" s="28">
        <f t="shared" si="10"/>
        <v>14524586</v>
      </c>
    </row>
    <row r="87" spans="1:14" ht="12.75">
      <c r="A87" s="41">
        <v>339001</v>
      </c>
      <c r="B87" s="22" t="s">
        <v>81</v>
      </c>
      <c r="C87" s="85">
        <v>76030</v>
      </c>
      <c r="D87" s="62">
        <v>3259368</v>
      </c>
      <c r="E87" s="62">
        <v>8752</v>
      </c>
      <c r="F87" s="62">
        <v>0</v>
      </c>
      <c r="G87" s="62">
        <v>0</v>
      </c>
      <c r="H87" s="26">
        <f t="shared" si="8"/>
        <v>3268120</v>
      </c>
      <c r="I87" s="62">
        <v>0</v>
      </c>
      <c r="J87" s="62">
        <v>663187</v>
      </c>
      <c r="K87" s="62">
        <v>0</v>
      </c>
      <c r="L87" s="62">
        <v>8463</v>
      </c>
      <c r="M87" s="27">
        <f t="shared" si="9"/>
        <v>671650</v>
      </c>
      <c r="N87" s="28">
        <f>C87+H87+M87</f>
        <v>4015800</v>
      </c>
    </row>
    <row r="88" spans="1:14" ht="12.75">
      <c r="A88" s="41">
        <v>340001</v>
      </c>
      <c r="B88" s="22" t="s">
        <v>102</v>
      </c>
      <c r="C88" s="85">
        <v>64455</v>
      </c>
      <c r="D88" s="62">
        <v>940946</v>
      </c>
      <c r="E88" s="62">
        <v>3601</v>
      </c>
      <c r="F88" s="62"/>
      <c r="G88" s="62"/>
      <c r="H88" s="26">
        <f>SUM(D88:G88)</f>
        <v>944547</v>
      </c>
      <c r="I88" s="62"/>
      <c r="J88" s="62">
        <v>313931</v>
      </c>
      <c r="K88" s="62"/>
      <c r="L88" s="62"/>
      <c r="M88" s="27">
        <f>SUM(I88:L88)</f>
        <v>313931</v>
      </c>
      <c r="N88" s="28">
        <f>C88+H88+M88</f>
        <v>1322933</v>
      </c>
    </row>
    <row r="89" spans="1:14" ht="12.75">
      <c r="A89" s="41">
        <v>341001</v>
      </c>
      <c r="B89" s="22" t="s">
        <v>127</v>
      </c>
      <c r="C89" s="85">
        <v>808978</v>
      </c>
      <c r="D89" s="62">
        <v>1229365</v>
      </c>
      <c r="E89" s="62">
        <v>13384</v>
      </c>
      <c r="F89" s="62">
        <v>0</v>
      </c>
      <c r="G89" s="62">
        <v>0</v>
      </c>
      <c r="H89" s="26">
        <f>SUM(D89:G89)</f>
        <v>1242749</v>
      </c>
      <c r="I89" s="62">
        <v>14248</v>
      </c>
      <c r="J89" s="62">
        <v>322591</v>
      </c>
      <c r="K89" s="62">
        <v>0</v>
      </c>
      <c r="L89" s="62">
        <v>0</v>
      </c>
      <c r="M89" s="27">
        <f>SUM(I89:L89)</f>
        <v>336839</v>
      </c>
      <c r="N89" s="28">
        <f>C89+H89+M89</f>
        <v>2388566</v>
      </c>
    </row>
    <row r="90" spans="1:14" ht="12.75">
      <c r="A90" s="71">
        <v>342001</v>
      </c>
      <c r="B90" s="32" t="s">
        <v>112</v>
      </c>
      <c r="C90" s="86">
        <v>1738</v>
      </c>
      <c r="D90" s="56">
        <v>386232</v>
      </c>
      <c r="E90" s="56">
        <v>0</v>
      </c>
      <c r="F90" s="56">
        <v>0</v>
      </c>
      <c r="G90" s="56">
        <v>0</v>
      </c>
      <c r="H90" s="30">
        <f>SUM(D90:G90)</f>
        <v>386232</v>
      </c>
      <c r="I90" s="56">
        <v>0</v>
      </c>
      <c r="J90" s="56">
        <v>273987</v>
      </c>
      <c r="K90" s="56">
        <v>0</v>
      </c>
      <c r="L90" s="56">
        <v>0</v>
      </c>
      <c r="M90" s="29">
        <f>SUM(I90:L90)</f>
        <v>273987</v>
      </c>
      <c r="N90" s="57">
        <f>C90+H90+M90</f>
        <v>661957</v>
      </c>
    </row>
    <row r="91" spans="1:14" ht="12.75">
      <c r="A91" s="83">
        <v>343001</v>
      </c>
      <c r="B91" s="81" t="s">
        <v>128</v>
      </c>
      <c r="C91" s="87">
        <v>808935</v>
      </c>
      <c r="D91" s="82">
        <v>623645</v>
      </c>
      <c r="E91" s="82">
        <v>0</v>
      </c>
      <c r="F91" s="82">
        <v>0</v>
      </c>
      <c r="G91" s="82">
        <v>0</v>
      </c>
      <c r="H91" s="80">
        <f>SUM(D91:G91)</f>
        <v>623645</v>
      </c>
      <c r="I91" s="82">
        <v>12394</v>
      </c>
      <c r="J91" s="82">
        <v>93827</v>
      </c>
      <c r="K91" s="82">
        <v>0</v>
      </c>
      <c r="L91" s="82">
        <v>0</v>
      </c>
      <c r="M91" s="78">
        <f>SUM(I91:L91)</f>
        <v>106221</v>
      </c>
      <c r="N91" s="79">
        <f>C91+H91+M91</f>
        <v>1538801</v>
      </c>
    </row>
    <row r="92" spans="1:14" ht="12.75">
      <c r="A92" s="5"/>
      <c r="B92" s="6" t="s">
        <v>82</v>
      </c>
      <c r="C92" s="58">
        <f aca="true" t="shared" si="11" ref="C92:N92">SUM(C81:C91)</f>
        <v>3668483</v>
      </c>
      <c r="D92" s="92">
        <f t="shared" si="11"/>
        <v>37706837</v>
      </c>
      <c r="E92" s="92">
        <f t="shared" si="11"/>
        <v>122129</v>
      </c>
      <c r="F92" s="92">
        <f t="shared" si="11"/>
        <v>0</v>
      </c>
      <c r="G92" s="92">
        <f t="shared" si="11"/>
        <v>476</v>
      </c>
      <c r="H92" s="59">
        <f t="shared" si="11"/>
        <v>37829442</v>
      </c>
      <c r="I92" s="95">
        <f t="shared" si="11"/>
        <v>2701273</v>
      </c>
      <c r="J92" s="95">
        <f t="shared" si="11"/>
        <v>5903810</v>
      </c>
      <c r="K92" s="95">
        <f t="shared" si="11"/>
        <v>0</v>
      </c>
      <c r="L92" s="95">
        <f t="shared" si="11"/>
        <v>27460</v>
      </c>
      <c r="M92" s="60">
        <f t="shared" si="11"/>
        <v>8632543</v>
      </c>
      <c r="N92" s="61">
        <f t="shared" si="11"/>
        <v>50130468</v>
      </c>
    </row>
    <row r="93" spans="1:14" ht="12.75">
      <c r="A93" s="13"/>
      <c r="B93" s="4"/>
      <c r="C93" s="51"/>
      <c r="D93" s="51"/>
      <c r="E93" s="51"/>
      <c r="F93" s="51"/>
      <c r="G93" s="51"/>
      <c r="H93" s="51"/>
      <c r="I93" s="53"/>
      <c r="J93" s="53"/>
      <c r="K93" s="53"/>
      <c r="L93" s="53"/>
      <c r="M93" s="53"/>
      <c r="N93" s="52"/>
    </row>
    <row r="94" spans="1:14" ht="12.75">
      <c r="A94" s="72">
        <v>300001</v>
      </c>
      <c r="B94" s="36" t="s">
        <v>83</v>
      </c>
      <c r="C94" s="84">
        <v>1703725</v>
      </c>
      <c r="D94" s="62">
        <v>1329200</v>
      </c>
      <c r="E94" s="62">
        <v>9316</v>
      </c>
      <c r="F94" s="62">
        <v>0</v>
      </c>
      <c r="G94" s="62">
        <v>60641</v>
      </c>
      <c r="H94" s="26">
        <f>SUM(D94:G94)</f>
        <v>1399157</v>
      </c>
      <c r="I94" s="62">
        <v>99376</v>
      </c>
      <c r="J94" s="62">
        <v>1052097</v>
      </c>
      <c r="K94" s="62">
        <v>0</v>
      </c>
      <c r="L94" s="62">
        <v>0</v>
      </c>
      <c r="M94" s="27">
        <f>SUM(I94:L94)</f>
        <v>1151473</v>
      </c>
      <c r="N94" s="28">
        <f>C94+H94+M94</f>
        <v>4254355</v>
      </c>
    </row>
    <row r="95" spans="1:14" ht="12.75">
      <c r="A95" s="41">
        <v>300002</v>
      </c>
      <c r="B95" s="22" t="s">
        <v>84</v>
      </c>
      <c r="C95" s="85">
        <v>1511019</v>
      </c>
      <c r="D95" s="62">
        <v>1252589</v>
      </c>
      <c r="E95" s="62">
        <v>182604</v>
      </c>
      <c r="F95" s="62">
        <v>0</v>
      </c>
      <c r="G95" s="62">
        <v>100</v>
      </c>
      <c r="H95" s="26">
        <f>SUM(D95:G95)</f>
        <v>1435293</v>
      </c>
      <c r="I95" s="62">
        <v>71987</v>
      </c>
      <c r="J95" s="62">
        <v>1017848</v>
      </c>
      <c r="K95" s="62">
        <v>0</v>
      </c>
      <c r="L95" s="62">
        <v>0</v>
      </c>
      <c r="M95" s="27">
        <f>SUM(I95:L95)</f>
        <v>1089835</v>
      </c>
      <c r="N95" s="28">
        <f>C95+H95+M95</f>
        <v>4036147</v>
      </c>
    </row>
    <row r="96" spans="1:14" ht="12.75">
      <c r="A96" s="41">
        <v>300003</v>
      </c>
      <c r="B96" s="22" t="s">
        <v>129</v>
      </c>
      <c r="C96" s="85">
        <v>1528898</v>
      </c>
      <c r="D96" s="62">
        <v>1267592</v>
      </c>
      <c r="E96" s="62">
        <v>0</v>
      </c>
      <c r="F96" s="62">
        <v>0</v>
      </c>
      <c r="G96" s="62">
        <v>0</v>
      </c>
      <c r="H96" s="26">
        <f aca="true" t="shared" si="12" ref="H96:H139">SUM(D96:G96)</f>
        <v>1267592</v>
      </c>
      <c r="I96" s="62">
        <v>58933</v>
      </c>
      <c r="J96" s="62">
        <v>531119</v>
      </c>
      <c r="K96" s="62">
        <v>0</v>
      </c>
      <c r="L96" s="62">
        <v>134306</v>
      </c>
      <c r="M96" s="27">
        <f aca="true" t="shared" si="13" ref="M96:M139">SUM(I96:L96)</f>
        <v>724358</v>
      </c>
      <c r="N96" s="28">
        <f aca="true" t="shared" si="14" ref="N96:N139">C96+H96+M96</f>
        <v>3520848</v>
      </c>
    </row>
    <row r="97" spans="1:14" ht="12.75">
      <c r="A97" s="41">
        <v>370001</v>
      </c>
      <c r="B97" s="22" t="s">
        <v>130</v>
      </c>
      <c r="C97" s="85">
        <v>1015253</v>
      </c>
      <c r="D97" s="62">
        <v>1394146</v>
      </c>
      <c r="E97" s="62">
        <v>0</v>
      </c>
      <c r="F97" s="62">
        <v>0</v>
      </c>
      <c r="G97" s="62">
        <v>0</v>
      </c>
      <c r="H97" s="26">
        <f t="shared" si="12"/>
        <v>1394146</v>
      </c>
      <c r="I97" s="62">
        <v>0</v>
      </c>
      <c r="J97" s="62">
        <v>964649</v>
      </c>
      <c r="K97" s="62">
        <v>0</v>
      </c>
      <c r="L97" s="62">
        <v>0</v>
      </c>
      <c r="M97" s="27">
        <f t="shared" si="13"/>
        <v>964649</v>
      </c>
      <c r="N97" s="28">
        <f t="shared" si="14"/>
        <v>3374048</v>
      </c>
    </row>
    <row r="98" spans="1:14" ht="12.75">
      <c r="A98" s="71">
        <v>371001</v>
      </c>
      <c r="B98" s="32" t="s">
        <v>131</v>
      </c>
      <c r="C98" s="86">
        <v>2348167</v>
      </c>
      <c r="D98" s="56">
        <v>3364531</v>
      </c>
      <c r="E98" s="56">
        <v>0</v>
      </c>
      <c r="F98" s="56">
        <v>0</v>
      </c>
      <c r="G98" s="56">
        <v>0</v>
      </c>
      <c r="H98" s="30">
        <f t="shared" si="12"/>
        <v>3364531</v>
      </c>
      <c r="I98" s="56">
        <v>112955</v>
      </c>
      <c r="J98" s="56">
        <v>1405756</v>
      </c>
      <c r="K98" s="56">
        <v>0</v>
      </c>
      <c r="L98" s="56">
        <v>0</v>
      </c>
      <c r="M98" s="29">
        <f t="shared" si="13"/>
        <v>1518711</v>
      </c>
      <c r="N98" s="57">
        <f t="shared" si="14"/>
        <v>7231409</v>
      </c>
    </row>
    <row r="99" spans="1:14" ht="12.75">
      <c r="A99" s="72">
        <v>372001</v>
      </c>
      <c r="B99" s="36" t="s">
        <v>132</v>
      </c>
      <c r="C99" s="84">
        <v>2429585</v>
      </c>
      <c r="D99" s="62">
        <v>1676905</v>
      </c>
      <c r="E99" s="62">
        <v>18906</v>
      </c>
      <c r="F99" s="62">
        <v>0</v>
      </c>
      <c r="G99" s="62">
        <v>2794</v>
      </c>
      <c r="H99" s="26">
        <f t="shared" si="12"/>
        <v>1698605</v>
      </c>
      <c r="I99" s="62">
        <v>66427</v>
      </c>
      <c r="J99" s="62">
        <v>687476</v>
      </c>
      <c r="K99" s="62">
        <v>0</v>
      </c>
      <c r="L99" s="62">
        <v>0</v>
      </c>
      <c r="M99" s="27">
        <f t="shared" si="13"/>
        <v>753903</v>
      </c>
      <c r="N99" s="28">
        <f t="shared" si="14"/>
        <v>4882093</v>
      </c>
    </row>
    <row r="100" spans="1:14" ht="12.75">
      <c r="A100" s="41">
        <v>373001</v>
      </c>
      <c r="B100" s="22" t="s">
        <v>133</v>
      </c>
      <c r="C100" s="85">
        <v>862143</v>
      </c>
      <c r="D100" s="62">
        <v>521638</v>
      </c>
      <c r="E100" s="62">
        <v>181957</v>
      </c>
      <c r="F100" s="62">
        <v>0</v>
      </c>
      <c r="G100" s="62">
        <v>0</v>
      </c>
      <c r="H100" s="26">
        <f t="shared" si="12"/>
        <v>703595</v>
      </c>
      <c r="I100" s="62">
        <v>0</v>
      </c>
      <c r="J100" s="62">
        <v>412187</v>
      </c>
      <c r="K100" s="62">
        <v>0</v>
      </c>
      <c r="L100" s="62">
        <v>0</v>
      </c>
      <c r="M100" s="27">
        <f t="shared" si="13"/>
        <v>412187</v>
      </c>
      <c r="N100" s="28">
        <f t="shared" si="14"/>
        <v>1977925</v>
      </c>
    </row>
    <row r="101" spans="1:14" ht="12.75">
      <c r="A101" s="41">
        <v>374001</v>
      </c>
      <c r="B101" s="22" t="s">
        <v>134</v>
      </c>
      <c r="C101" s="85">
        <v>1213259</v>
      </c>
      <c r="D101" s="62">
        <v>773053</v>
      </c>
      <c r="E101" s="62">
        <v>0</v>
      </c>
      <c r="F101" s="62">
        <v>0</v>
      </c>
      <c r="G101" s="62">
        <v>0</v>
      </c>
      <c r="H101" s="26">
        <f t="shared" si="12"/>
        <v>773053</v>
      </c>
      <c r="I101" s="62">
        <v>23784</v>
      </c>
      <c r="J101" s="62">
        <v>579553</v>
      </c>
      <c r="K101" s="62">
        <v>0</v>
      </c>
      <c r="L101" s="62">
        <v>0</v>
      </c>
      <c r="M101" s="27">
        <f t="shared" si="13"/>
        <v>603337</v>
      </c>
      <c r="N101" s="28">
        <f t="shared" si="14"/>
        <v>2589649</v>
      </c>
    </row>
    <row r="102" spans="1:14" ht="12.75">
      <c r="A102" s="41">
        <v>375001</v>
      </c>
      <c r="B102" s="22" t="s">
        <v>135</v>
      </c>
      <c r="C102" s="85">
        <v>524209</v>
      </c>
      <c r="D102" s="62">
        <v>369579</v>
      </c>
      <c r="E102" s="62">
        <v>48400</v>
      </c>
      <c r="F102" s="62">
        <v>0</v>
      </c>
      <c r="G102" s="62">
        <v>0</v>
      </c>
      <c r="H102" s="26">
        <f t="shared" si="12"/>
        <v>417979</v>
      </c>
      <c r="I102" s="62">
        <v>11272</v>
      </c>
      <c r="J102" s="62">
        <v>476191</v>
      </c>
      <c r="K102" s="62">
        <v>0</v>
      </c>
      <c r="L102" s="62">
        <v>0</v>
      </c>
      <c r="M102" s="27">
        <f t="shared" si="13"/>
        <v>487463</v>
      </c>
      <c r="N102" s="28">
        <f t="shared" si="14"/>
        <v>1429651</v>
      </c>
    </row>
    <row r="103" spans="1:14" ht="12.75">
      <c r="A103" s="71">
        <v>376001</v>
      </c>
      <c r="B103" s="32" t="s">
        <v>136</v>
      </c>
      <c r="C103" s="86">
        <v>712252</v>
      </c>
      <c r="D103" s="56">
        <v>314365</v>
      </c>
      <c r="E103" s="56">
        <v>113520</v>
      </c>
      <c r="F103" s="56">
        <v>0</v>
      </c>
      <c r="G103" s="56">
        <v>0</v>
      </c>
      <c r="H103" s="30">
        <f t="shared" si="12"/>
        <v>427885</v>
      </c>
      <c r="I103" s="56">
        <v>9018</v>
      </c>
      <c r="J103" s="56">
        <v>465949</v>
      </c>
      <c r="K103" s="56">
        <v>0</v>
      </c>
      <c r="L103" s="56">
        <v>0</v>
      </c>
      <c r="M103" s="29">
        <f t="shared" si="13"/>
        <v>474967</v>
      </c>
      <c r="N103" s="57">
        <f t="shared" si="14"/>
        <v>1615104</v>
      </c>
    </row>
    <row r="104" spans="1:14" ht="12.75">
      <c r="A104" s="72">
        <v>377001</v>
      </c>
      <c r="B104" s="36" t="s">
        <v>113</v>
      </c>
      <c r="C104" s="84">
        <v>2525506</v>
      </c>
      <c r="D104" s="62">
        <v>1662475</v>
      </c>
      <c r="E104" s="62">
        <v>29008</v>
      </c>
      <c r="F104" s="62">
        <v>0</v>
      </c>
      <c r="G104" s="62">
        <v>0</v>
      </c>
      <c r="H104" s="26">
        <f t="shared" si="12"/>
        <v>1691483</v>
      </c>
      <c r="I104" s="62">
        <v>52546</v>
      </c>
      <c r="J104" s="62">
        <v>1167509</v>
      </c>
      <c r="K104" s="62">
        <v>0</v>
      </c>
      <c r="L104" s="62">
        <v>0</v>
      </c>
      <c r="M104" s="27">
        <f t="shared" si="13"/>
        <v>1220055</v>
      </c>
      <c r="N104" s="28">
        <f t="shared" si="14"/>
        <v>5437044</v>
      </c>
    </row>
    <row r="105" spans="1:14" ht="12.75">
      <c r="A105" s="41">
        <v>377002</v>
      </c>
      <c r="B105" s="22" t="s">
        <v>114</v>
      </c>
      <c r="C105" s="85">
        <v>2431583</v>
      </c>
      <c r="D105" s="62">
        <v>1655224</v>
      </c>
      <c r="E105" s="62">
        <v>31088</v>
      </c>
      <c r="F105" s="62">
        <v>0</v>
      </c>
      <c r="G105" s="62">
        <v>1306</v>
      </c>
      <c r="H105" s="26">
        <f t="shared" si="12"/>
        <v>1687618</v>
      </c>
      <c r="I105" s="62">
        <v>52193</v>
      </c>
      <c r="J105" s="62">
        <v>1135271</v>
      </c>
      <c r="K105" s="62">
        <v>0</v>
      </c>
      <c r="L105" s="62">
        <v>0</v>
      </c>
      <c r="M105" s="27">
        <f t="shared" si="13"/>
        <v>1187464</v>
      </c>
      <c r="N105" s="28">
        <f t="shared" si="14"/>
        <v>5306665</v>
      </c>
    </row>
    <row r="106" spans="1:14" ht="12.75">
      <c r="A106" s="41">
        <v>377003</v>
      </c>
      <c r="B106" s="22" t="s">
        <v>115</v>
      </c>
      <c r="C106" s="85">
        <v>1486207</v>
      </c>
      <c r="D106" s="62">
        <v>1528961</v>
      </c>
      <c r="E106" s="62">
        <v>17255</v>
      </c>
      <c r="F106" s="62">
        <v>0</v>
      </c>
      <c r="G106" s="62">
        <v>0</v>
      </c>
      <c r="H106" s="26">
        <f t="shared" si="12"/>
        <v>1546216</v>
      </c>
      <c r="I106" s="62">
        <v>53909</v>
      </c>
      <c r="J106" s="62">
        <v>1047968</v>
      </c>
      <c r="K106" s="62">
        <v>0</v>
      </c>
      <c r="L106" s="62">
        <v>0</v>
      </c>
      <c r="M106" s="27">
        <f t="shared" si="13"/>
        <v>1101877</v>
      </c>
      <c r="N106" s="28">
        <f t="shared" si="14"/>
        <v>4134300</v>
      </c>
    </row>
    <row r="107" spans="1:14" ht="12.75">
      <c r="A107" s="41">
        <v>377004</v>
      </c>
      <c r="B107" s="22" t="s">
        <v>137</v>
      </c>
      <c r="C107" s="85">
        <v>1922764</v>
      </c>
      <c r="D107" s="62">
        <v>1353609</v>
      </c>
      <c r="E107" s="62">
        <v>55640</v>
      </c>
      <c r="F107" s="62">
        <v>0</v>
      </c>
      <c r="G107" s="62">
        <v>254</v>
      </c>
      <c r="H107" s="26">
        <f t="shared" si="12"/>
        <v>1409503</v>
      </c>
      <c r="I107" s="62">
        <v>45111</v>
      </c>
      <c r="J107" s="62">
        <v>1083511</v>
      </c>
      <c r="K107" s="62">
        <v>0</v>
      </c>
      <c r="L107" s="62">
        <v>0</v>
      </c>
      <c r="M107" s="27">
        <f t="shared" si="13"/>
        <v>1128622</v>
      </c>
      <c r="N107" s="28">
        <f t="shared" si="14"/>
        <v>4460889</v>
      </c>
    </row>
    <row r="108" spans="1:14" ht="12.75">
      <c r="A108" s="71">
        <v>377005</v>
      </c>
      <c r="B108" s="32" t="s">
        <v>138</v>
      </c>
      <c r="C108" s="86">
        <v>1530152</v>
      </c>
      <c r="D108" s="56">
        <v>1079724</v>
      </c>
      <c r="E108" s="56">
        <v>195223</v>
      </c>
      <c r="F108" s="56">
        <v>0</v>
      </c>
      <c r="G108" s="56">
        <v>0</v>
      </c>
      <c r="H108" s="30">
        <f t="shared" si="12"/>
        <v>1274947</v>
      </c>
      <c r="I108" s="56">
        <v>35197</v>
      </c>
      <c r="J108" s="56">
        <v>879940</v>
      </c>
      <c r="K108" s="56">
        <v>0</v>
      </c>
      <c r="L108" s="56">
        <v>0</v>
      </c>
      <c r="M108" s="29">
        <f t="shared" si="13"/>
        <v>915137</v>
      </c>
      <c r="N108" s="57">
        <f t="shared" si="14"/>
        <v>3720236</v>
      </c>
    </row>
    <row r="109" spans="1:14" ht="12.75">
      <c r="A109" s="72">
        <v>378001</v>
      </c>
      <c r="B109" s="36" t="s">
        <v>116</v>
      </c>
      <c r="C109" s="84">
        <v>1224140</v>
      </c>
      <c r="D109" s="62">
        <v>831754</v>
      </c>
      <c r="E109" s="62">
        <v>0</v>
      </c>
      <c r="F109" s="62">
        <v>0</v>
      </c>
      <c r="G109" s="62">
        <v>0</v>
      </c>
      <c r="H109" s="26">
        <f t="shared" si="12"/>
        <v>831754</v>
      </c>
      <c r="I109" s="62">
        <v>24326</v>
      </c>
      <c r="J109" s="62">
        <v>582152</v>
      </c>
      <c r="K109" s="62">
        <v>0</v>
      </c>
      <c r="L109" s="62">
        <v>0</v>
      </c>
      <c r="M109" s="27">
        <f t="shared" si="13"/>
        <v>606478</v>
      </c>
      <c r="N109" s="28">
        <f t="shared" si="14"/>
        <v>2662372</v>
      </c>
    </row>
    <row r="110" spans="1:14" ht="12.75">
      <c r="A110" s="41">
        <v>378002</v>
      </c>
      <c r="B110" s="22" t="s">
        <v>117</v>
      </c>
      <c r="C110" s="85">
        <v>1107908</v>
      </c>
      <c r="D110" s="62">
        <v>748741</v>
      </c>
      <c r="E110" s="62">
        <v>464</v>
      </c>
      <c r="F110" s="62">
        <v>0</v>
      </c>
      <c r="G110" s="62">
        <v>0</v>
      </c>
      <c r="H110" s="26">
        <f t="shared" si="12"/>
        <v>749205</v>
      </c>
      <c r="I110" s="62">
        <v>23473</v>
      </c>
      <c r="J110" s="62">
        <v>789656</v>
      </c>
      <c r="K110" s="62">
        <v>0</v>
      </c>
      <c r="L110" s="62">
        <v>0</v>
      </c>
      <c r="M110" s="27">
        <f t="shared" si="13"/>
        <v>813129</v>
      </c>
      <c r="N110" s="28">
        <f t="shared" si="14"/>
        <v>2670242</v>
      </c>
    </row>
    <row r="111" spans="1:14" ht="12.75">
      <c r="A111" s="41">
        <v>379001</v>
      </c>
      <c r="B111" s="22" t="s">
        <v>118</v>
      </c>
      <c r="C111" s="85">
        <v>601038</v>
      </c>
      <c r="D111" s="62">
        <v>427456</v>
      </c>
      <c r="E111" s="62">
        <v>0</v>
      </c>
      <c r="F111" s="62">
        <v>0</v>
      </c>
      <c r="G111" s="62">
        <v>0</v>
      </c>
      <c r="H111" s="26">
        <f t="shared" si="12"/>
        <v>427456</v>
      </c>
      <c r="I111" s="62">
        <v>7331</v>
      </c>
      <c r="J111" s="62">
        <v>699442</v>
      </c>
      <c r="K111" s="62">
        <v>0</v>
      </c>
      <c r="L111" s="62">
        <v>0</v>
      </c>
      <c r="M111" s="27">
        <f t="shared" si="13"/>
        <v>706773</v>
      </c>
      <c r="N111" s="28">
        <f t="shared" si="14"/>
        <v>1735267</v>
      </c>
    </row>
    <row r="112" spans="1:14" ht="12.75">
      <c r="A112" s="41">
        <v>380001</v>
      </c>
      <c r="B112" s="22" t="s">
        <v>119</v>
      </c>
      <c r="C112" s="85">
        <v>1431049</v>
      </c>
      <c r="D112" s="62">
        <v>971509</v>
      </c>
      <c r="E112" s="62">
        <v>0</v>
      </c>
      <c r="F112" s="62">
        <v>0</v>
      </c>
      <c r="G112" s="62">
        <v>0</v>
      </c>
      <c r="H112" s="26">
        <f t="shared" si="12"/>
        <v>971509</v>
      </c>
      <c r="I112" s="62">
        <v>315641</v>
      </c>
      <c r="J112" s="62">
        <v>483875</v>
      </c>
      <c r="K112" s="62">
        <v>0</v>
      </c>
      <c r="L112" s="62">
        <v>0</v>
      </c>
      <c r="M112" s="27">
        <f t="shared" si="13"/>
        <v>799516</v>
      </c>
      <c r="N112" s="28">
        <f t="shared" si="14"/>
        <v>3202074</v>
      </c>
    </row>
    <row r="113" spans="1:14" ht="12.75">
      <c r="A113" s="71">
        <v>381001</v>
      </c>
      <c r="B113" s="32" t="s">
        <v>120</v>
      </c>
      <c r="C113" s="86">
        <v>807288</v>
      </c>
      <c r="D113" s="56">
        <v>534965</v>
      </c>
      <c r="E113" s="56">
        <v>0</v>
      </c>
      <c r="F113" s="56">
        <v>0</v>
      </c>
      <c r="G113" s="56">
        <v>0</v>
      </c>
      <c r="H113" s="30">
        <f t="shared" si="12"/>
        <v>534965</v>
      </c>
      <c r="I113" s="56">
        <v>0</v>
      </c>
      <c r="J113" s="56">
        <v>408615</v>
      </c>
      <c r="K113" s="56">
        <v>0</v>
      </c>
      <c r="L113" s="56">
        <v>0</v>
      </c>
      <c r="M113" s="29">
        <f t="shared" si="13"/>
        <v>408615</v>
      </c>
      <c r="N113" s="57">
        <f t="shared" si="14"/>
        <v>1750868</v>
      </c>
    </row>
    <row r="114" spans="1:14" ht="12.75">
      <c r="A114" s="72">
        <v>382001</v>
      </c>
      <c r="B114" s="36" t="s">
        <v>121</v>
      </c>
      <c r="C114" s="84">
        <v>881580</v>
      </c>
      <c r="D114" s="62">
        <v>706065</v>
      </c>
      <c r="E114" s="62">
        <v>0</v>
      </c>
      <c r="F114" s="62">
        <v>0</v>
      </c>
      <c r="G114" s="62">
        <v>0</v>
      </c>
      <c r="H114" s="26">
        <f t="shared" si="12"/>
        <v>706065</v>
      </c>
      <c r="I114" s="62">
        <v>9565</v>
      </c>
      <c r="J114" s="62">
        <v>514109</v>
      </c>
      <c r="K114" s="62">
        <v>0</v>
      </c>
      <c r="L114" s="62">
        <v>0</v>
      </c>
      <c r="M114" s="27">
        <f t="shared" si="13"/>
        <v>523674</v>
      </c>
      <c r="N114" s="28">
        <f t="shared" si="14"/>
        <v>2111319</v>
      </c>
    </row>
    <row r="115" spans="1:14" ht="12.75">
      <c r="A115" s="41">
        <v>383001</v>
      </c>
      <c r="B115" s="22" t="s">
        <v>122</v>
      </c>
      <c r="C115" s="85">
        <v>832138</v>
      </c>
      <c r="D115" s="62">
        <v>708469</v>
      </c>
      <c r="E115" s="62">
        <v>0</v>
      </c>
      <c r="F115" s="62">
        <v>0</v>
      </c>
      <c r="G115" s="62">
        <v>0</v>
      </c>
      <c r="H115" s="26">
        <f t="shared" si="12"/>
        <v>708469</v>
      </c>
      <c r="I115" s="62">
        <v>64832</v>
      </c>
      <c r="J115" s="62">
        <v>383690</v>
      </c>
      <c r="K115" s="62">
        <v>0</v>
      </c>
      <c r="L115" s="62">
        <v>0</v>
      </c>
      <c r="M115" s="27">
        <f t="shared" si="13"/>
        <v>448522</v>
      </c>
      <c r="N115" s="28">
        <f t="shared" si="14"/>
        <v>1989129</v>
      </c>
    </row>
    <row r="116" spans="1:14" ht="12.75">
      <c r="A116" s="41">
        <v>384001</v>
      </c>
      <c r="B116" s="22" t="s">
        <v>123</v>
      </c>
      <c r="C116" s="85">
        <v>1637169</v>
      </c>
      <c r="D116" s="62">
        <v>1299890</v>
      </c>
      <c r="E116" s="62">
        <v>464</v>
      </c>
      <c r="F116" s="62">
        <v>0</v>
      </c>
      <c r="G116" s="62">
        <v>0</v>
      </c>
      <c r="H116" s="26">
        <f t="shared" si="12"/>
        <v>1300354</v>
      </c>
      <c r="I116" s="62">
        <v>20908</v>
      </c>
      <c r="J116" s="62">
        <v>693179</v>
      </c>
      <c r="K116" s="62">
        <v>0</v>
      </c>
      <c r="L116" s="62">
        <v>0</v>
      </c>
      <c r="M116" s="27">
        <f t="shared" si="13"/>
        <v>714087</v>
      </c>
      <c r="N116" s="28">
        <f t="shared" si="14"/>
        <v>3651610</v>
      </c>
    </row>
    <row r="117" spans="1:14" ht="12.75">
      <c r="A117" s="41">
        <v>385001</v>
      </c>
      <c r="B117" s="22" t="s">
        <v>103</v>
      </c>
      <c r="C117" s="85">
        <v>3096509</v>
      </c>
      <c r="D117" s="62">
        <v>1466994</v>
      </c>
      <c r="E117" s="62">
        <v>0</v>
      </c>
      <c r="F117" s="62">
        <v>0</v>
      </c>
      <c r="G117" s="62">
        <v>0</v>
      </c>
      <c r="H117" s="26">
        <f t="shared" si="12"/>
        <v>1466994</v>
      </c>
      <c r="I117" s="62">
        <v>17304</v>
      </c>
      <c r="J117" s="62">
        <v>933063</v>
      </c>
      <c r="K117" s="62">
        <v>0</v>
      </c>
      <c r="L117" s="62">
        <v>0</v>
      </c>
      <c r="M117" s="27">
        <f t="shared" si="13"/>
        <v>950367</v>
      </c>
      <c r="N117" s="28">
        <f t="shared" si="14"/>
        <v>5513870</v>
      </c>
    </row>
    <row r="118" spans="1:14" ht="12.75">
      <c r="A118" s="71">
        <v>386001</v>
      </c>
      <c r="B118" s="32" t="s">
        <v>104</v>
      </c>
      <c r="C118" s="86">
        <v>1446014</v>
      </c>
      <c r="D118" s="56">
        <v>1112520</v>
      </c>
      <c r="E118" s="56">
        <v>46531</v>
      </c>
      <c r="F118" s="56">
        <v>0</v>
      </c>
      <c r="G118" s="56">
        <v>0</v>
      </c>
      <c r="H118" s="30">
        <f t="shared" si="12"/>
        <v>1159051</v>
      </c>
      <c r="I118" s="56">
        <v>56872</v>
      </c>
      <c r="J118" s="56">
        <v>685423</v>
      </c>
      <c r="K118" s="56">
        <v>0</v>
      </c>
      <c r="L118" s="56">
        <v>0</v>
      </c>
      <c r="M118" s="29">
        <f t="shared" si="13"/>
        <v>742295</v>
      </c>
      <c r="N118" s="57">
        <f t="shared" si="14"/>
        <v>3347360</v>
      </c>
    </row>
    <row r="119" spans="1:14" ht="12.75">
      <c r="A119" s="72">
        <v>387001</v>
      </c>
      <c r="B119" s="36" t="s">
        <v>105</v>
      </c>
      <c r="C119" s="84">
        <v>2368672</v>
      </c>
      <c r="D119" s="62">
        <v>1632655</v>
      </c>
      <c r="E119" s="62">
        <v>1377</v>
      </c>
      <c r="F119" s="62">
        <v>0</v>
      </c>
      <c r="G119" s="62">
        <v>213</v>
      </c>
      <c r="H119" s="26">
        <f t="shared" si="12"/>
        <v>1634245</v>
      </c>
      <c r="I119" s="62">
        <v>51140</v>
      </c>
      <c r="J119" s="62">
        <v>1044262</v>
      </c>
      <c r="K119" s="62">
        <v>0</v>
      </c>
      <c r="L119" s="62">
        <v>0</v>
      </c>
      <c r="M119" s="27">
        <f t="shared" si="13"/>
        <v>1095402</v>
      </c>
      <c r="N119" s="28">
        <f t="shared" si="14"/>
        <v>5098319</v>
      </c>
    </row>
    <row r="120" spans="1:14" ht="12.75">
      <c r="A120" s="41">
        <v>388001</v>
      </c>
      <c r="B120" s="22" t="s">
        <v>106</v>
      </c>
      <c r="C120" s="85">
        <v>2111224</v>
      </c>
      <c r="D120" s="62">
        <v>2082624</v>
      </c>
      <c r="E120" s="62">
        <v>11494</v>
      </c>
      <c r="F120" s="62">
        <v>0</v>
      </c>
      <c r="G120" s="62">
        <v>0</v>
      </c>
      <c r="H120" s="26">
        <f t="shared" si="12"/>
        <v>2094118</v>
      </c>
      <c r="I120" s="62">
        <v>44849</v>
      </c>
      <c r="J120" s="62">
        <v>874893</v>
      </c>
      <c r="K120" s="62">
        <v>0</v>
      </c>
      <c r="L120" s="62">
        <v>0</v>
      </c>
      <c r="M120" s="27">
        <f t="shared" si="13"/>
        <v>919742</v>
      </c>
      <c r="N120" s="28">
        <f t="shared" si="14"/>
        <v>5125084</v>
      </c>
    </row>
    <row r="121" spans="1:14" ht="12.75">
      <c r="A121" s="41">
        <v>389001</v>
      </c>
      <c r="B121" s="22" t="s">
        <v>107</v>
      </c>
      <c r="C121" s="85">
        <v>2035879</v>
      </c>
      <c r="D121" s="62">
        <v>1479231</v>
      </c>
      <c r="E121" s="62">
        <v>0</v>
      </c>
      <c r="F121" s="62">
        <v>0</v>
      </c>
      <c r="G121" s="62">
        <v>0</v>
      </c>
      <c r="H121" s="26">
        <f t="shared" si="12"/>
        <v>1479231</v>
      </c>
      <c r="I121" s="62">
        <v>0</v>
      </c>
      <c r="J121" s="62">
        <v>861240</v>
      </c>
      <c r="K121" s="62">
        <v>0</v>
      </c>
      <c r="L121" s="62">
        <v>0</v>
      </c>
      <c r="M121" s="27">
        <f t="shared" si="13"/>
        <v>861240</v>
      </c>
      <c r="N121" s="28">
        <f t="shared" si="14"/>
        <v>4376350</v>
      </c>
    </row>
    <row r="122" spans="1:14" ht="12.75">
      <c r="A122" s="41">
        <v>389002</v>
      </c>
      <c r="B122" s="22" t="s">
        <v>139</v>
      </c>
      <c r="C122" s="85">
        <v>2504105</v>
      </c>
      <c r="D122" s="62">
        <v>1757104</v>
      </c>
      <c r="E122" s="62">
        <v>0</v>
      </c>
      <c r="F122" s="62">
        <v>0</v>
      </c>
      <c r="G122" s="62">
        <v>0</v>
      </c>
      <c r="H122" s="26">
        <f t="shared" si="12"/>
        <v>1757104</v>
      </c>
      <c r="I122" s="62">
        <v>0</v>
      </c>
      <c r="J122" s="62">
        <v>878203</v>
      </c>
      <c r="K122" s="62">
        <v>0</v>
      </c>
      <c r="L122" s="62">
        <v>0</v>
      </c>
      <c r="M122" s="27">
        <f t="shared" si="13"/>
        <v>878203</v>
      </c>
      <c r="N122" s="28">
        <f t="shared" si="14"/>
        <v>5139412</v>
      </c>
    </row>
    <row r="123" spans="1:14" ht="12.75">
      <c r="A123" s="71">
        <v>390001</v>
      </c>
      <c r="B123" s="32" t="s">
        <v>85</v>
      </c>
      <c r="C123" s="86">
        <v>2794726</v>
      </c>
      <c r="D123" s="56">
        <v>2156446</v>
      </c>
      <c r="E123" s="56">
        <v>0</v>
      </c>
      <c r="F123" s="56">
        <v>0</v>
      </c>
      <c r="G123" s="56">
        <v>0</v>
      </c>
      <c r="H123" s="30">
        <f t="shared" si="12"/>
        <v>2156446</v>
      </c>
      <c r="I123" s="56">
        <v>76423</v>
      </c>
      <c r="J123" s="56">
        <v>1121810</v>
      </c>
      <c r="K123" s="56">
        <v>0</v>
      </c>
      <c r="L123" s="56">
        <v>0</v>
      </c>
      <c r="M123" s="29">
        <f t="shared" si="13"/>
        <v>1198233</v>
      </c>
      <c r="N123" s="57">
        <f t="shared" si="14"/>
        <v>6149405</v>
      </c>
    </row>
    <row r="124" spans="1:14" ht="12.75">
      <c r="A124" s="72">
        <v>391001</v>
      </c>
      <c r="B124" s="36" t="s">
        <v>86</v>
      </c>
      <c r="C124" s="84">
        <v>2821658</v>
      </c>
      <c r="D124" s="62">
        <v>1949951</v>
      </c>
      <c r="E124" s="62">
        <v>337280</v>
      </c>
      <c r="F124" s="62">
        <v>0</v>
      </c>
      <c r="G124" s="62">
        <v>2092</v>
      </c>
      <c r="H124" s="26">
        <f t="shared" si="12"/>
        <v>2289323</v>
      </c>
      <c r="I124" s="62">
        <v>62477</v>
      </c>
      <c r="J124" s="62">
        <v>1849803</v>
      </c>
      <c r="K124" s="62">
        <v>0</v>
      </c>
      <c r="L124" s="62">
        <v>0</v>
      </c>
      <c r="M124" s="27">
        <f t="shared" si="13"/>
        <v>1912280</v>
      </c>
      <c r="N124" s="28">
        <f t="shared" si="14"/>
        <v>7023261</v>
      </c>
    </row>
    <row r="125" spans="1:14" ht="12.75">
      <c r="A125" s="41">
        <v>392001</v>
      </c>
      <c r="B125" s="22" t="s">
        <v>87</v>
      </c>
      <c r="C125" s="85">
        <v>1533714</v>
      </c>
      <c r="D125" s="62">
        <v>1147728</v>
      </c>
      <c r="E125" s="62">
        <v>26171</v>
      </c>
      <c r="F125" s="62">
        <v>0</v>
      </c>
      <c r="G125" s="62">
        <v>481</v>
      </c>
      <c r="H125" s="26">
        <f t="shared" si="12"/>
        <v>1174380</v>
      </c>
      <c r="I125" s="62">
        <v>263906</v>
      </c>
      <c r="J125" s="62">
        <v>1159301</v>
      </c>
      <c r="K125" s="62">
        <v>0</v>
      </c>
      <c r="L125" s="62">
        <v>0</v>
      </c>
      <c r="M125" s="27">
        <f t="shared" si="13"/>
        <v>1423207</v>
      </c>
      <c r="N125" s="28">
        <f t="shared" si="14"/>
        <v>4131301</v>
      </c>
    </row>
    <row r="126" spans="1:14" ht="12.75">
      <c r="A126" s="41">
        <v>393001</v>
      </c>
      <c r="B126" s="22" t="s">
        <v>88</v>
      </c>
      <c r="C126" s="85">
        <v>3190444</v>
      </c>
      <c r="D126" s="62">
        <v>2970694</v>
      </c>
      <c r="E126" s="62"/>
      <c r="F126" s="62"/>
      <c r="G126" s="62"/>
      <c r="H126" s="26">
        <f t="shared" si="12"/>
        <v>2970694</v>
      </c>
      <c r="I126" s="62">
        <v>80021</v>
      </c>
      <c r="J126" s="62">
        <v>2256640</v>
      </c>
      <c r="K126" s="62"/>
      <c r="L126" s="62"/>
      <c r="M126" s="27">
        <f t="shared" si="13"/>
        <v>2336661</v>
      </c>
      <c r="N126" s="28">
        <f t="shared" si="14"/>
        <v>8497799</v>
      </c>
    </row>
    <row r="127" spans="1:14" ht="12.75">
      <c r="A127" s="41">
        <v>394003</v>
      </c>
      <c r="B127" s="22" t="s">
        <v>108</v>
      </c>
      <c r="C127" s="85">
        <v>1951099</v>
      </c>
      <c r="D127" s="62">
        <v>1507994</v>
      </c>
      <c r="E127" s="62">
        <v>234814</v>
      </c>
      <c r="F127" s="62">
        <v>0</v>
      </c>
      <c r="G127" s="62">
        <v>1448</v>
      </c>
      <c r="H127" s="26">
        <f t="shared" si="12"/>
        <v>1744256</v>
      </c>
      <c r="I127" s="62">
        <v>0</v>
      </c>
      <c r="J127" s="62">
        <v>1213771</v>
      </c>
      <c r="K127" s="62">
        <v>0</v>
      </c>
      <c r="L127" s="62">
        <v>0</v>
      </c>
      <c r="M127" s="27">
        <f t="shared" si="13"/>
        <v>1213771</v>
      </c>
      <c r="N127" s="28">
        <f t="shared" si="14"/>
        <v>4909126</v>
      </c>
    </row>
    <row r="128" spans="1:14" ht="12.75">
      <c r="A128" s="71">
        <v>395001</v>
      </c>
      <c r="B128" s="32" t="s">
        <v>89</v>
      </c>
      <c r="C128" s="86">
        <v>2353094</v>
      </c>
      <c r="D128" s="56">
        <v>1939455</v>
      </c>
      <c r="E128" s="56">
        <v>205756</v>
      </c>
      <c r="F128" s="56">
        <v>0</v>
      </c>
      <c r="G128" s="56">
        <v>96</v>
      </c>
      <c r="H128" s="30">
        <f t="shared" si="12"/>
        <v>2145307</v>
      </c>
      <c r="I128" s="56">
        <v>0</v>
      </c>
      <c r="J128" s="56">
        <v>1847867</v>
      </c>
      <c r="K128" s="56">
        <v>0</v>
      </c>
      <c r="L128" s="56">
        <v>0</v>
      </c>
      <c r="M128" s="29">
        <f t="shared" si="13"/>
        <v>1847867</v>
      </c>
      <c r="N128" s="57">
        <f t="shared" si="14"/>
        <v>6346268</v>
      </c>
    </row>
    <row r="129" spans="1:14" ht="12.75">
      <c r="A129" s="72">
        <v>395002</v>
      </c>
      <c r="B129" s="36" t="s">
        <v>90</v>
      </c>
      <c r="C129" s="84">
        <v>2313504</v>
      </c>
      <c r="D129" s="62">
        <v>1949490</v>
      </c>
      <c r="E129" s="62">
        <v>104456</v>
      </c>
      <c r="F129" s="62">
        <v>0</v>
      </c>
      <c r="G129" s="62">
        <v>78</v>
      </c>
      <c r="H129" s="26">
        <f t="shared" si="12"/>
        <v>2054024</v>
      </c>
      <c r="I129" s="62">
        <v>0</v>
      </c>
      <c r="J129" s="62">
        <v>2125218</v>
      </c>
      <c r="K129" s="62">
        <v>0</v>
      </c>
      <c r="L129" s="62">
        <v>0</v>
      </c>
      <c r="M129" s="27">
        <f t="shared" si="13"/>
        <v>2125218</v>
      </c>
      <c r="N129" s="28">
        <f t="shared" si="14"/>
        <v>6492746</v>
      </c>
    </row>
    <row r="130" spans="1:14" ht="12.75">
      <c r="A130" s="41">
        <v>395003</v>
      </c>
      <c r="B130" s="22" t="s">
        <v>91</v>
      </c>
      <c r="C130" s="85">
        <v>1654412</v>
      </c>
      <c r="D130" s="62">
        <v>1355519</v>
      </c>
      <c r="E130" s="62">
        <v>189293</v>
      </c>
      <c r="F130" s="62">
        <v>0</v>
      </c>
      <c r="G130" s="62">
        <v>0</v>
      </c>
      <c r="H130" s="26">
        <f t="shared" si="12"/>
        <v>1544812</v>
      </c>
      <c r="I130" s="62">
        <v>0</v>
      </c>
      <c r="J130" s="62">
        <v>1418264</v>
      </c>
      <c r="K130" s="62">
        <v>0</v>
      </c>
      <c r="L130" s="62">
        <v>0</v>
      </c>
      <c r="M130" s="27">
        <f t="shared" si="13"/>
        <v>1418264</v>
      </c>
      <c r="N130" s="28">
        <f t="shared" si="14"/>
        <v>4617488</v>
      </c>
    </row>
    <row r="131" spans="1:14" ht="12.75">
      <c r="A131" s="41">
        <v>395004</v>
      </c>
      <c r="B131" s="22" t="s">
        <v>92</v>
      </c>
      <c r="C131" s="85">
        <v>2165551</v>
      </c>
      <c r="D131" s="62">
        <v>2082862</v>
      </c>
      <c r="E131" s="62">
        <v>217791</v>
      </c>
      <c r="F131" s="62">
        <v>0</v>
      </c>
      <c r="G131" s="62">
        <v>1083</v>
      </c>
      <c r="H131" s="26">
        <f t="shared" si="12"/>
        <v>2301736</v>
      </c>
      <c r="I131" s="62">
        <v>0</v>
      </c>
      <c r="J131" s="62">
        <v>2109634</v>
      </c>
      <c r="K131" s="62">
        <v>0</v>
      </c>
      <c r="L131" s="62">
        <v>0</v>
      </c>
      <c r="M131" s="27">
        <f t="shared" si="13"/>
        <v>2109634</v>
      </c>
      <c r="N131" s="28">
        <f t="shared" si="14"/>
        <v>6576921</v>
      </c>
    </row>
    <row r="132" spans="1:14" ht="12.75">
      <c r="A132" s="41">
        <v>395005</v>
      </c>
      <c r="B132" s="22" t="s">
        <v>93</v>
      </c>
      <c r="C132" s="85">
        <v>3522809</v>
      </c>
      <c r="D132" s="62">
        <v>3158020</v>
      </c>
      <c r="E132" s="62">
        <v>72528</v>
      </c>
      <c r="F132" s="62">
        <v>0</v>
      </c>
      <c r="G132" s="62">
        <v>1236</v>
      </c>
      <c r="H132" s="26">
        <f t="shared" si="12"/>
        <v>3231784</v>
      </c>
      <c r="I132" s="62">
        <v>0</v>
      </c>
      <c r="J132" s="62">
        <v>2416953</v>
      </c>
      <c r="K132" s="62">
        <v>0</v>
      </c>
      <c r="L132" s="62">
        <v>0</v>
      </c>
      <c r="M132" s="27">
        <f t="shared" si="13"/>
        <v>2416953</v>
      </c>
      <c r="N132" s="28">
        <f t="shared" si="14"/>
        <v>9171546</v>
      </c>
    </row>
    <row r="133" spans="1:14" ht="12.75">
      <c r="A133" s="71">
        <v>395006</v>
      </c>
      <c r="B133" s="32" t="s">
        <v>94</v>
      </c>
      <c r="C133" s="86">
        <v>1730518</v>
      </c>
      <c r="D133" s="56">
        <v>1469060</v>
      </c>
      <c r="E133" s="56">
        <v>217831</v>
      </c>
      <c r="F133" s="56">
        <v>0</v>
      </c>
      <c r="G133" s="56">
        <v>726</v>
      </c>
      <c r="H133" s="30">
        <f t="shared" si="12"/>
        <v>1687617</v>
      </c>
      <c r="I133" s="56">
        <v>0</v>
      </c>
      <c r="J133" s="56">
        <v>2078961</v>
      </c>
      <c r="K133" s="56">
        <v>0</v>
      </c>
      <c r="L133" s="56">
        <v>0</v>
      </c>
      <c r="M133" s="29">
        <f t="shared" si="13"/>
        <v>2078961</v>
      </c>
      <c r="N133" s="57">
        <f t="shared" si="14"/>
        <v>5497096</v>
      </c>
    </row>
    <row r="134" spans="1:14" ht="12.75">
      <c r="A134" s="72">
        <v>395007</v>
      </c>
      <c r="B134" s="36" t="s">
        <v>109</v>
      </c>
      <c r="C134" s="84">
        <v>1472524</v>
      </c>
      <c r="D134" s="62">
        <v>1254543</v>
      </c>
      <c r="E134" s="62">
        <v>92383</v>
      </c>
      <c r="F134" s="62">
        <v>0</v>
      </c>
      <c r="G134" s="62">
        <v>269</v>
      </c>
      <c r="H134" s="26">
        <f t="shared" si="12"/>
        <v>1347195</v>
      </c>
      <c r="I134" s="62">
        <v>0</v>
      </c>
      <c r="J134" s="62">
        <v>1023192</v>
      </c>
      <c r="K134" s="62">
        <v>0</v>
      </c>
      <c r="L134" s="62">
        <v>0</v>
      </c>
      <c r="M134" s="27">
        <f t="shared" si="13"/>
        <v>1023192</v>
      </c>
      <c r="N134" s="28">
        <f t="shared" si="14"/>
        <v>3842911</v>
      </c>
    </row>
    <row r="135" spans="1:14" ht="12.75">
      <c r="A135" s="41">
        <v>397001</v>
      </c>
      <c r="B135" s="22" t="s">
        <v>95</v>
      </c>
      <c r="C135" s="85">
        <v>1413252</v>
      </c>
      <c r="D135" s="62">
        <v>1197584</v>
      </c>
      <c r="E135" s="62">
        <v>21904</v>
      </c>
      <c r="F135" s="62">
        <v>0</v>
      </c>
      <c r="G135" s="62">
        <v>0</v>
      </c>
      <c r="H135" s="26">
        <f t="shared" si="12"/>
        <v>1219488</v>
      </c>
      <c r="I135" s="62">
        <v>0</v>
      </c>
      <c r="J135" s="62">
        <v>625599</v>
      </c>
      <c r="K135" s="62">
        <v>0</v>
      </c>
      <c r="L135" s="62">
        <v>0</v>
      </c>
      <c r="M135" s="27">
        <f t="shared" si="13"/>
        <v>625599</v>
      </c>
      <c r="N135" s="28">
        <f t="shared" si="14"/>
        <v>3258339</v>
      </c>
    </row>
    <row r="136" spans="1:14" ht="12.75">
      <c r="A136" s="41">
        <v>398001</v>
      </c>
      <c r="B136" s="22" t="s">
        <v>96</v>
      </c>
      <c r="C136" s="85">
        <v>1735554</v>
      </c>
      <c r="D136" s="62">
        <v>1116409</v>
      </c>
      <c r="E136" s="62">
        <v>0</v>
      </c>
      <c r="F136" s="62">
        <v>0</v>
      </c>
      <c r="G136" s="62">
        <v>0</v>
      </c>
      <c r="H136" s="26">
        <f t="shared" si="12"/>
        <v>1116409</v>
      </c>
      <c r="I136" s="62">
        <v>0</v>
      </c>
      <c r="J136" s="62">
        <v>516350</v>
      </c>
      <c r="K136" s="62">
        <v>0</v>
      </c>
      <c r="L136" s="62">
        <v>0</v>
      </c>
      <c r="M136" s="27">
        <f t="shared" si="13"/>
        <v>516350</v>
      </c>
      <c r="N136" s="28">
        <f t="shared" si="14"/>
        <v>3368313</v>
      </c>
    </row>
    <row r="137" spans="1:14" ht="12.75">
      <c r="A137" s="41">
        <v>398002</v>
      </c>
      <c r="B137" s="22" t="s">
        <v>97</v>
      </c>
      <c r="C137" s="85">
        <v>1862340</v>
      </c>
      <c r="D137" s="62">
        <v>1595159</v>
      </c>
      <c r="E137" s="62">
        <v>133570</v>
      </c>
      <c r="F137" s="62">
        <v>0</v>
      </c>
      <c r="G137" s="62">
        <v>0</v>
      </c>
      <c r="H137" s="26">
        <f t="shared" si="12"/>
        <v>1728729</v>
      </c>
      <c r="I137" s="62">
        <v>48303</v>
      </c>
      <c r="J137" s="62">
        <v>1164564</v>
      </c>
      <c r="K137" s="62">
        <v>0</v>
      </c>
      <c r="L137" s="62">
        <v>0</v>
      </c>
      <c r="M137" s="27">
        <f t="shared" si="13"/>
        <v>1212867</v>
      </c>
      <c r="N137" s="28">
        <f t="shared" si="14"/>
        <v>4803936</v>
      </c>
    </row>
    <row r="138" spans="1:14" ht="12.75">
      <c r="A138" s="71">
        <v>398003</v>
      </c>
      <c r="B138" s="32" t="s">
        <v>110</v>
      </c>
      <c r="C138" s="86">
        <v>1414441</v>
      </c>
      <c r="D138" s="56">
        <v>941058</v>
      </c>
      <c r="E138" s="56">
        <v>0</v>
      </c>
      <c r="F138" s="56">
        <v>0</v>
      </c>
      <c r="G138" s="56">
        <v>0</v>
      </c>
      <c r="H138" s="30">
        <f t="shared" si="12"/>
        <v>941058</v>
      </c>
      <c r="I138" s="56">
        <v>18797</v>
      </c>
      <c r="J138" s="56">
        <v>851459</v>
      </c>
      <c r="K138" s="56">
        <v>0</v>
      </c>
      <c r="L138" s="56">
        <v>0</v>
      </c>
      <c r="M138" s="29">
        <f t="shared" si="13"/>
        <v>870256</v>
      </c>
      <c r="N138" s="57">
        <f t="shared" si="14"/>
        <v>3225755</v>
      </c>
    </row>
    <row r="139" spans="1:14" ht="12.75">
      <c r="A139" s="72">
        <v>398004</v>
      </c>
      <c r="B139" s="36" t="s">
        <v>124</v>
      </c>
      <c r="C139" s="84">
        <v>1101036</v>
      </c>
      <c r="D139" s="62">
        <v>592688</v>
      </c>
      <c r="E139" s="62">
        <v>0</v>
      </c>
      <c r="F139" s="62">
        <v>0</v>
      </c>
      <c r="G139" s="62">
        <v>0</v>
      </c>
      <c r="H139" s="26">
        <f t="shared" si="12"/>
        <v>592688</v>
      </c>
      <c r="I139" s="62">
        <v>0</v>
      </c>
      <c r="J139" s="62">
        <v>672827</v>
      </c>
      <c r="K139" s="62">
        <v>0</v>
      </c>
      <c r="L139" s="62">
        <v>0</v>
      </c>
      <c r="M139" s="27">
        <f t="shared" si="13"/>
        <v>672827</v>
      </c>
      <c r="N139" s="28">
        <f t="shared" si="14"/>
        <v>2366551</v>
      </c>
    </row>
    <row r="140" spans="1:14" ht="12.75">
      <c r="A140" s="41">
        <v>399001</v>
      </c>
      <c r="B140" s="22" t="s">
        <v>98</v>
      </c>
      <c r="C140" s="85">
        <v>2356473</v>
      </c>
      <c r="D140" s="62">
        <v>1656197</v>
      </c>
      <c r="E140" s="62">
        <v>1065</v>
      </c>
      <c r="F140" s="62">
        <v>0</v>
      </c>
      <c r="G140" s="62">
        <v>0</v>
      </c>
      <c r="H140" s="26">
        <f>SUM(D140:G140)</f>
        <v>1657262</v>
      </c>
      <c r="I140" s="62">
        <v>44156</v>
      </c>
      <c r="J140" s="62">
        <v>1063180</v>
      </c>
      <c r="K140" s="62">
        <v>0</v>
      </c>
      <c r="L140" s="62">
        <v>0</v>
      </c>
      <c r="M140" s="27">
        <f>SUM(I140:L140)</f>
        <v>1107336</v>
      </c>
      <c r="N140" s="28">
        <f>C140+H140+M140</f>
        <v>5121071</v>
      </c>
    </row>
    <row r="141" spans="1:14" ht="12.75">
      <c r="A141" s="71">
        <v>399002</v>
      </c>
      <c r="B141" s="32" t="s">
        <v>111</v>
      </c>
      <c r="C141" s="86">
        <v>1017641</v>
      </c>
      <c r="D141" s="56">
        <v>1080512</v>
      </c>
      <c r="E141" s="56">
        <v>9507</v>
      </c>
      <c r="F141" s="56">
        <v>0</v>
      </c>
      <c r="G141" s="56">
        <v>0</v>
      </c>
      <c r="H141" s="30">
        <f>SUM(D141:G141)</f>
        <v>1090019</v>
      </c>
      <c r="I141" s="56">
        <v>17517</v>
      </c>
      <c r="J141" s="56">
        <v>481575</v>
      </c>
      <c r="K141" s="56">
        <v>0</v>
      </c>
      <c r="L141" s="56">
        <v>0</v>
      </c>
      <c r="M141" s="29">
        <f>SUM(I141:L141)</f>
        <v>499092</v>
      </c>
      <c r="N141" s="57">
        <f>C141+H141+M141</f>
        <v>2606752</v>
      </c>
    </row>
    <row r="142" spans="1:14" s="43" customFormat="1" ht="12.75">
      <c r="A142" s="42"/>
      <c r="B142" s="6" t="s">
        <v>125</v>
      </c>
      <c r="C142" s="73">
        <f aca="true" t="shared" si="15" ref="C142:N142">SUM(C94:C141)</f>
        <v>84234225</v>
      </c>
      <c r="D142" s="93">
        <f t="shared" si="15"/>
        <v>66424937</v>
      </c>
      <c r="E142" s="93">
        <f t="shared" si="15"/>
        <v>2807596</v>
      </c>
      <c r="F142" s="93">
        <f t="shared" si="15"/>
        <v>0</v>
      </c>
      <c r="G142" s="93">
        <f t="shared" si="15"/>
        <v>72817</v>
      </c>
      <c r="H142" s="74">
        <f t="shared" si="15"/>
        <v>69305350</v>
      </c>
      <c r="I142" s="93">
        <f t="shared" si="15"/>
        <v>1940549</v>
      </c>
      <c r="J142" s="93">
        <f t="shared" si="15"/>
        <v>48735794</v>
      </c>
      <c r="K142" s="93">
        <f t="shared" si="15"/>
        <v>0</v>
      </c>
      <c r="L142" s="93">
        <f t="shared" si="15"/>
        <v>134306</v>
      </c>
      <c r="M142" s="75">
        <f t="shared" si="15"/>
        <v>50810649</v>
      </c>
      <c r="N142" s="76">
        <f t="shared" si="15"/>
        <v>204350224</v>
      </c>
    </row>
    <row r="143" spans="1:14" ht="12.75">
      <c r="A143" s="10"/>
      <c r="B143" s="7"/>
      <c r="C143" s="63"/>
      <c r="D143" s="63"/>
      <c r="E143" s="63"/>
      <c r="F143" s="63"/>
      <c r="G143" s="63"/>
      <c r="H143" s="63"/>
      <c r="I143" s="51"/>
      <c r="J143" s="63"/>
      <c r="K143" s="63"/>
      <c r="L143" s="64"/>
      <c r="M143" s="65"/>
      <c r="N143" s="64"/>
    </row>
    <row r="144" spans="1:14" s="43" customFormat="1" ht="13.5" thickBot="1">
      <c r="A144" s="44"/>
      <c r="B144" s="9" t="s">
        <v>99</v>
      </c>
      <c r="C144" s="66">
        <f aca="true" t="shared" si="16" ref="C144:N144">C75+C79+C92+C142</f>
        <v>3108192707.05</v>
      </c>
      <c r="D144" s="94">
        <f t="shared" si="16"/>
        <v>3265713715</v>
      </c>
      <c r="E144" s="94">
        <f t="shared" si="16"/>
        <v>151936409.64</v>
      </c>
      <c r="F144" s="94">
        <f t="shared" si="16"/>
        <v>27598333</v>
      </c>
      <c r="G144" s="94">
        <f t="shared" si="16"/>
        <v>1365350</v>
      </c>
      <c r="H144" s="68">
        <f t="shared" si="16"/>
        <v>3446613807.64</v>
      </c>
      <c r="I144" s="67">
        <f t="shared" si="16"/>
        <v>80304298</v>
      </c>
      <c r="J144" s="67">
        <f t="shared" si="16"/>
        <v>1366342482.68</v>
      </c>
      <c r="K144" s="67">
        <f t="shared" si="16"/>
        <v>1816223</v>
      </c>
      <c r="L144" s="67">
        <f t="shared" si="16"/>
        <v>14693665</v>
      </c>
      <c r="M144" s="69">
        <f t="shared" si="16"/>
        <v>1463156668.68</v>
      </c>
      <c r="N144" s="70">
        <f t="shared" si="16"/>
        <v>8017963183.37</v>
      </c>
    </row>
    <row r="145" ht="13.5" thickTop="1"/>
    <row r="146" spans="3:17" ht="108.75" customHeight="1">
      <c r="C146" s="107" t="s">
        <v>140</v>
      </c>
      <c r="D146" s="107"/>
      <c r="E146" s="107"/>
      <c r="F146" s="107"/>
      <c r="G146" s="107"/>
      <c r="H146" s="107" t="s">
        <v>140</v>
      </c>
      <c r="I146" s="107"/>
      <c r="J146" s="107"/>
      <c r="K146" s="107"/>
      <c r="L146" s="107"/>
      <c r="M146" s="107" t="s">
        <v>140</v>
      </c>
      <c r="N146" s="107"/>
      <c r="O146" s="107"/>
      <c r="P146" s="77"/>
      <c r="Q146" s="77"/>
    </row>
    <row r="147" spans="3:15" ht="12.75">
      <c r="C147" s="108" t="s">
        <v>164</v>
      </c>
      <c r="D147" s="108"/>
      <c r="E147" s="108"/>
      <c r="H147" s="108" t="s">
        <v>164</v>
      </c>
      <c r="I147" s="108"/>
      <c r="J147" s="108"/>
      <c r="M147" s="108" t="s">
        <v>164</v>
      </c>
      <c r="N147" s="108"/>
      <c r="O147" s="108"/>
    </row>
    <row r="148" spans="3:15" ht="12.75">
      <c r="C148" s="109" t="s">
        <v>165</v>
      </c>
      <c r="D148" s="109"/>
      <c r="E148" s="109"/>
      <c r="H148" s="109" t="s">
        <v>165</v>
      </c>
      <c r="I148" s="109"/>
      <c r="J148" s="109"/>
      <c r="M148" s="109" t="s">
        <v>165</v>
      </c>
      <c r="N148" s="109"/>
      <c r="O148" s="109"/>
    </row>
  </sheetData>
  <sheetProtection/>
  <mergeCells count="24">
    <mergeCell ref="C147:E147"/>
    <mergeCell ref="C148:E148"/>
    <mergeCell ref="H147:J147"/>
    <mergeCell ref="H148:J148"/>
    <mergeCell ref="M147:O147"/>
    <mergeCell ref="M148:O148"/>
    <mergeCell ref="K2:K3"/>
    <mergeCell ref="L2:L3"/>
    <mergeCell ref="M2:M3"/>
    <mergeCell ref="N2:N3"/>
    <mergeCell ref="C2:C3"/>
    <mergeCell ref="C146:G146"/>
    <mergeCell ref="H146:L146"/>
    <mergeCell ref="M146:O146"/>
    <mergeCell ref="C1:G1"/>
    <mergeCell ref="H1:L1"/>
    <mergeCell ref="I2:I3"/>
    <mergeCell ref="A3:B3"/>
    <mergeCell ref="H2:H3"/>
    <mergeCell ref="D2:D3"/>
    <mergeCell ref="E2:E3"/>
    <mergeCell ref="F2:F3"/>
    <mergeCell ref="G2:G3"/>
    <mergeCell ref="J2:J3"/>
  </mergeCells>
  <printOptions horizontalCentered="1"/>
  <pageMargins left="0.15" right="0.15" top="0.77" bottom="0.45" header="0.38" footer="0.39"/>
  <pageSetup fitToHeight="2" fitToWidth="12" horizontalDpi="600" verticalDpi="600" orientation="portrait" paperSize="5" scale="80" r:id="rId1"/>
  <rowBreaks count="1" manualBreakCount="1">
    <brk id="76" max="255" man="1"/>
  </rowBreaks>
  <colBreaks count="2" manualBreakCount="2">
    <brk id="7" max="147" man="1"/>
    <brk id="12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2011-02-16T17:55:35Z</cp:lastPrinted>
  <dcterms:created xsi:type="dcterms:W3CDTF">2003-04-30T18:47:40Z</dcterms:created>
  <dcterms:modified xsi:type="dcterms:W3CDTF">2011-02-16T17:55:42Z</dcterms:modified>
  <cp:category/>
  <cp:version/>
  <cp:contentType/>
  <cp:contentStatus/>
</cp:coreProperties>
</file>