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Revenue by Fund" sheetId="1" r:id="rId1"/>
  </sheets>
  <externalReferences>
    <externalReference r:id="rId4"/>
  </externalReferences>
  <definedNames>
    <definedName name="_xlnm.Print_Titles" localSheetId="0">'Revenue by Fund'!$A:$B,'Revenue by Fund'!$1:$2</definedName>
  </definedNames>
  <calcPr fullCalcOnLoad="1"/>
</workbook>
</file>

<file path=xl/sharedStrings.xml><?xml version="1.0" encoding="utf-8"?>
<sst xmlns="http://schemas.openxmlformats.org/spreadsheetml/2006/main" count="159" uniqueCount="155">
  <si>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</si>
  <si>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</si>
  <si>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</si>
  <si>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</si>
  <si>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</si>
  <si>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</si>
  <si>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</si>
  <si>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</si>
  <si>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Revenue</t>
  </si>
  <si>
    <t>Percent           General Funds</t>
  </si>
  <si>
    <t xml:space="preserve">Percent            Special Fund Federal </t>
  </si>
  <si>
    <t>Percent               NCLB Federal Funds</t>
  </si>
  <si>
    <t>Percent          Other Special Funds</t>
  </si>
  <si>
    <t>Percent           Debt Service Funds</t>
  </si>
  <si>
    <t>Percent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</si>
  <si>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</si>
  <si>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</si>
  <si>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</si>
  <si>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</si>
  <si>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</si>
  <si>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</si>
  <si>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</si>
  <si>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</si>
  <si>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</si>
  <si>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</si>
  <si>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</si>
  <si>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</si>
  <si>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</si>
  <si>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</si>
  <si>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</si>
  <si>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</si>
  <si>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</si>
  <si>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</si>
  <si>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</si>
  <si>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</si>
  <si>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</si>
  <si>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</si>
  <si>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</si>
  <si>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</si>
  <si>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</si>
  <si>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</si>
  <si>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</si>
  <si>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</si>
  <si>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</si>
  <si>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</si>
  <si>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</si>
  <si>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</si>
  <si>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</si>
  <si>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</si>
  <si>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</si>
  <si>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</si>
  <si>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</si>
  <si>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</si>
  <si>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</si>
  <si>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</si>
  <si>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</si>
  <si>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</si>
  <si>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</si>
  <si>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</si>
  <si>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</si>
  <si>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</si>
  <si>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</si>
  <si>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</si>
  <si>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</si>
  <si>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</si>
  <si>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</si>
  <si>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</si>
  <si>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</si>
  <si>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</si>
  <si>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</si>
  <si>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</si>
  <si>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</si>
  <si>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</si>
  <si>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</si>
  <si>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</si>
  <si>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</si>
  <si>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</si>
  <si>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</si>
  <si>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</si>
  <si>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</si>
  <si>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</si>
  <si>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</si>
  <si>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</si>
  <si>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</si>
  <si>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</si>
  <si>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</si>
  <si>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</si>
  <si>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</si>
  <si>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</si>
  <si>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</si>
  <si>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</si>
  <si>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</si>
  <si>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</si>
  <si>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</si>
  <si>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</si>
  <si>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</si>
  <si>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</si>
  <si>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</si>
  <si>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</si>
  <si>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</si>
  <si>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</si>
  <si>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</si>
  <si>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</si>
  <si>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</si>
  <si>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</si>
  <si>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</si>
  <si>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</si>
  <si>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</si>
  <si>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</si>
  <si>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</si>
  <si>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</si>
  <si>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</si>
  <si>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</si>
  <si>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</si>
  <si>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</si>
  <si>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Revenue by Fund Source - 2009-2010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</si>
  <si>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</si>
  <si>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</si>
  <si>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</si>
  <si>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</si>
  <si>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</si>
  <si>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</si>
  <si>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</si>
  <si>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</si>
  <si>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</si>
  <si>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</si>
  <si>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</si>
  <si>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</si>
  <si>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</si>
  <si>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 xml:space="preserve">*  The district of prior jurisdiction transferred local revenue to the Recovery School District (RSD) and each RSD school reported it as miscellaneous local revenue. $104,348,797 is subtracted from Orleans Parish, $15,992,296 is subtracted from East Baton Rouge Parish, $1,395,224 is subtracted from Pointe Coupee Parish, $3,307,667 is subtracted from Caddo Parish, $462,753 is subtracted from Union Parish, $21,310 is subtracted from Ouachita Parish,  $2,811 is subtracted from Lincoln Parish, $3,472 is subtracted from Zachary Community, $6,668 is subtracted from City of Baker, and $2,979 is subtracted from Central Community.   </t>
  </si>
  <si>
    <t>Allen Parish School Board**</t>
  </si>
  <si>
    <t>Caddo Parish School Board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</si>
  <si>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</si>
  <si>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</si>
  <si>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</si>
  <si>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</si>
  <si>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</si>
  <si>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Lincoln Parish School Board</t>
  </si>
  <si>
    <t>Orleans Parish School Board*, **</t>
  </si>
  <si>
    <t>Ouachita Parish School Board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</si>
  <si>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</si>
  <si>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</si>
  <si>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</si>
  <si>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</si>
  <si>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</si>
  <si>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</si>
  <si>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Union Parish School Board</t>
  </si>
  <si>
    <t>Vermilion Parish School Board**</t>
  </si>
  <si>
    <t>City of Bogalusa School Board**</t>
  </si>
  <si>
    <t>Zachary Community School Board</t>
  </si>
  <si>
    <t>City of Baker School Board</t>
  </si>
  <si>
    <t>Central Community School Board</t>
  </si>
  <si>
    <t>Recovery School District (RSD OPERATED)***</t>
  </si>
  <si>
    <t>**  Includes one-time Hurricane Related revenue</t>
  </si>
  <si>
    <t>*** Excludes one-time Hurricane Related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</si>
</sst>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91" applyFont="1" applyFill="1" applyBorder="1" applyAlignment="1">
      <alignment horizontal="right" wrapText="1"/>
      <protection/>
    </xf>
    <xf numFmtId="0" fontId="3" fillId="33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5" xfId="91" applyFont="1" applyFill="1" applyBorder="1" applyAlignment="1">
      <alignment horizontal="right" wrapText="1"/>
      <protection/>
    </xf>
    <xf numFmtId="0" fontId="1" fillId="0" borderId="16" xfId="91" applyFont="1" applyFill="1" applyBorder="1" applyAlignment="1">
      <alignment horizontal="right" wrapText="1"/>
      <protection/>
    </xf>
    <xf numFmtId="0" fontId="3" fillId="33" borderId="17" xfId="0" applyFont="1" applyFill="1" applyBorder="1" applyAlignment="1">
      <alignment/>
    </xf>
    <xf numFmtId="164" fontId="4" fillId="0" borderId="18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0" fontId="4" fillId="0" borderId="22" xfId="0" applyNumberFormat="1" applyFont="1" applyBorder="1" applyAlignment="1">
      <alignment/>
    </xf>
    <xf numFmtId="0" fontId="3" fillId="33" borderId="23" xfId="0" applyFont="1" applyFill="1" applyBorder="1" applyAlignment="1">
      <alignment/>
    </xf>
    <xf numFmtId="164" fontId="4" fillId="34" borderId="24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10" fontId="3" fillId="33" borderId="25" xfId="0" applyNumberFormat="1" applyFont="1" applyFill="1" applyBorder="1" applyAlignment="1">
      <alignment/>
    </xf>
    <xf numFmtId="164" fontId="1" fillId="0" borderId="16" xfId="91" applyNumberFormat="1" applyFont="1" applyFill="1" applyBorder="1" applyAlignment="1">
      <alignment horizontal="right" wrapText="1"/>
      <protection/>
    </xf>
    <xf numFmtId="164" fontId="1" fillId="34" borderId="16" xfId="91" applyNumberFormat="1" applyFont="1" applyFill="1" applyBorder="1" applyAlignment="1">
      <alignment horizontal="right" wrapText="1"/>
      <protection/>
    </xf>
    <xf numFmtId="10" fontId="1" fillId="0" borderId="16" xfId="91" applyNumberFormat="1" applyFont="1" applyFill="1" applyBorder="1" applyAlignment="1">
      <alignment horizontal="right" wrapText="1"/>
      <protection/>
    </xf>
    <xf numFmtId="10" fontId="4" fillId="0" borderId="10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1" fillId="0" borderId="14" xfId="91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0" borderId="15" xfId="91" applyNumberFormat="1" applyFont="1" applyFill="1" applyBorder="1" applyAlignment="1">
      <alignment horizontal="right" wrapText="1"/>
      <protection/>
    </xf>
    <xf numFmtId="164" fontId="1" fillId="34" borderId="15" xfId="91" applyNumberFormat="1" applyFont="1" applyFill="1" applyBorder="1" applyAlignment="1">
      <alignment horizontal="right" wrapText="1"/>
      <protection/>
    </xf>
    <xf numFmtId="10" fontId="1" fillId="0" borderId="15" xfId="91" applyNumberFormat="1" applyFont="1" applyFill="1" applyBorder="1" applyAlignment="1">
      <alignment horizontal="right" wrapText="1"/>
      <protection/>
    </xf>
    <xf numFmtId="10" fontId="3" fillId="0" borderId="15" xfId="0" applyNumberFormat="1" applyFont="1" applyFill="1" applyBorder="1" applyAlignment="1">
      <alignment/>
    </xf>
    <xf numFmtId="0" fontId="1" fillId="0" borderId="15" xfId="91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6" fontId="1" fillId="34" borderId="15" xfId="91" applyNumberFormat="1" applyFont="1" applyFill="1" applyBorder="1" applyAlignment="1">
      <alignment horizontal="right" wrapText="1"/>
      <protection/>
    </xf>
    <xf numFmtId="6" fontId="3" fillId="34" borderId="15" xfId="0" applyNumberFormat="1" applyFont="1" applyFill="1" applyBorder="1" applyAlignment="1">
      <alignment horizontal="right"/>
    </xf>
    <xf numFmtId="6" fontId="1" fillId="0" borderId="15" xfId="91" applyNumberFormat="1" applyFont="1" applyFill="1" applyBorder="1" applyAlignment="1">
      <alignment horizontal="right" wrapText="1"/>
      <protection/>
    </xf>
    <xf numFmtId="6" fontId="3" fillId="0" borderId="15" xfId="0" applyNumberFormat="1" applyFont="1" applyFill="1" applyBorder="1" applyAlignment="1">
      <alignment horizontal="right"/>
    </xf>
    <xf numFmtId="164" fontId="3" fillId="33" borderId="23" xfId="0" applyNumberFormat="1" applyFont="1" applyFill="1" applyBorder="1" applyAlignment="1">
      <alignment/>
    </xf>
    <xf numFmtId="0" fontId="1" fillId="0" borderId="27" xfId="91" applyFont="1" applyFill="1" applyBorder="1" applyAlignment="1">
      <alignment horizontal="right" wrapText="1"/>
      <protection/>
    </xf>
    <xf numFmtId="0" fontId="1" fillId="0" borderId="27" xfId="91" applyFont="1" applyFill="1" applyBorder="1" applyAlignment="1">
      <alignment wrapText="1"/>
      <protection/>
    </xf>
    <xf numFmtId="0" fontId="1" fillId="0" borderId="16" xfId="91" applyFont="1" applyFill="1" applyBorder="1" applyAlignment="1">
      <alignment wrapText="1"/>
      <protection/>
    </xf>
    <xf numFmtId="0" fontId="1" fillId="0" borderId="28" xfId="91" applyFont="1" applyFill="1" applyBorder="1" applyAlignment="1">
      <alignment horizontal="right" wrapText="1"/>
      <protection/>
    </xf>
    <xf numFmtId="0" fontId="1" fillId="0" borderId="28" xfId="91" applyFont="1" applyFill="1" applyBorder="1" applyAlignment="1">
      <alignment wrapText="1"/>
      <protection/>
    </xf>
    <xf numFmtId="164" fontId="1" fillId="0" borderId="28" xfId="91" applyNumberFormat="1" applyFont="1" applyFill="1" applyBorder="1" applyAlignment="1">
      <alignment horizontal="right" wrapText="1"/>
      <protection/>
    </xf>
    <xf numFmtId="164" fontId="1" fillId="34" borderId="28" xfId="91" applyNumberFormat="1" applyFont="1" applyFill="1" applyBorder="1" applyAlignment="1">
      <alignment horizontal="right" wrapText="1"/>
      <protection/>
    </xf>
    <xf numFmtId="10" fontId="1" fillId="0" borderId="28" xfId="91" applyNumberFormat="1" applyFont="1" applyFill="1" applyBorder="1" applyAlignment="1">
      <alignment horizontal="right" wrapText="1"/>
      <protection/>
    </xf>
    <xf numFmtId="10" fontId="3" fillId="33" borderId="23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10" fontId="1" fillId="0" borderId="30" xfId="91" applyNumberFormat="1" applyFont="1" applyFill="1" applyBorder="1" applyAlignment="1">
      <alignment horizontal="right" wrapText="1"/>
      <protection/>
    </xf>
    <xf numFmtId="10" fontId="1" fillId="0" borderId="31" xfId="91" applyNumberFormat="1" applyFont="1" applyFill="1" applyBorder="1" applyAlignment="1">
      <alignment horizontal="right" wrapText="1"/>
      <protection/>
    </xf>
    <xf numFmtId="10" fontId="4" fillId="0" borderId="32" xfId="0" applyNumberFormat="1" applyFont="1" applyFill="1" applyBorder="1" applyAlignment="1">
      <alignment/>
    </xf>
    <xf numFmtId="10" fontId="1" fillId="0" borderId="33" xfId="91" applyNumberFormat="1" applyFont="1" applyFill="1" applyBorder="1" applyAlignment="1">
      <alignment horizontal="right" wrapText="1"/>
      <protection/>
    </xf>
    <xf numFmtId="10" fontId="4" fillId="0" borderId="18" xfId="0" applyNumberFormat="1" applyFont="1" applyBorder="1" applyAlignment="1">
      <alignment/>
    </xf>
    <xf numFmtId="10" fontId="3" fillId="33" borderId="26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10" fontId="3" fillId="0" borderId="3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/>
    </xf>
    <xf numFmtId="164" fontId="4" fillId="34" borderId="16" xfId="0" applyNumberFormat="1" applyFont="1" applyFill="1" applyBorder="1" applyAlignment="1">
      <alignment/>
    </xf>
    <xf numFmtId="10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3" fillId="35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64" fontId="1" fillId="34" borderId="24" xfId="91" applyNumberFormat="1" applyFont="1" applyFill="1" applyBorder="1" applyAlignment="1">
      <alignment horizontal="right" wrapText="1"/>
      <protection/>
    </xf>
    <xf numFmtId="10" fontId="1" fillId="0" borderId="24" xfId="91" applyNumberFormat="1" applyFont="1" applyFill="1" applyBorder="1" applyAlignment="1">
      <alignment horizontal="right" wrapText="1"/>
      <protection/>
    </xf>
    <xf numFmtId="0" fontId="1" fillId="0" borderId="24" xfId="91" applyFont="1" applyFill="1" applyBorder="1" applyAlignment="1">
      <alignment wrapText="1"/>
      <protection/>
    </xf>
    <xf numFmtId="0" fontId="1" fillId="0" borderId="24" xfId="91" applyFont="1" applyFill="1" applyBorder="1" applyAlignment="1">
      <alignment horizontal="right" wrapText="1"/>
      <protection/>
    </xf>
    <xf numFmtId="164" fontId="1" fillId="0" borderId="24" xfId="91" applyNumberFormat="1" applyFont="1" applyFill="1" applyBorder="1" applyAlignment="1">
      <alignment horizontal="right" wrapText="1"/>
      <protection/>
    </xf>
    <xf numFmtId="10" fontId="1" fillId="0" borderId="23" xfId="91" applyNumberFormat="1" applyFont="1" applyFill="1" applyBorder="1" applyAlignment="1">
      <alignment horizontal="right" wrapText="1"/>
      <protection/>
    </xf>
    <xf numFmtId="0" fontId="1" fillId="0" borderId="16" xfId="91" applyFont="1" applyFill="1" applyBorder="1" applyAlignment="1">
      <alignment horizontal="left" wrapText="1"/>
      <protection/>
    </xf>
    <xf numFmtId="0" fontId="5" fillId="0" borderId="36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8" fontId="3" fillId="0" borderId="0" xfId="64" applyNumberFormat="1" applyFont="1" applyFill="1" applyAlignment="1">
      <alignment horizontal="left" vertical="top" wrapText="1"/>
      <protection/>
    </xf>
    <xf numFmtId="38" fontId="3" fillId="0" borderId="0" xfId="64" applyNumberFormat="1" applyFont="1" applyFill="1" applyAlignment="1">
      <alignment horizontal="left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9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19 2" xfId="68"/>
    <cellStyle name="Normal 2" xfId="69"/>
    <cellStyle name="Normal 2 2" xfId="70"/>
    <cellStyle name="Normal 2 3" xfId="71"/>
    <cellStyle name="Normal 2 4" xfId="72"/>
    <cellStyle name="Normal 20" xfId="73"/>
    <cellStyle name="Normal 21" xfId="74"/>
    <cellStyle name="Normal 3" xfId="75"/>
    <cellStyle name="Normal 3 2" xfId="76"/>
    <cellStyle name="Normal 33" xfId="77"/>
    <cellStyle name="Normal 4" xfId="78"/>
    <cellStyle name="Normal 4 2" xfId="79"/>
    <cellStyle name="Normal 4 3" xfId="80"/>
    <cellStyle name="Normal 4 4" xfId="81"/>
    <cellStyle name="Normal 4 5" xfId="82"/>
    <cellStyle name="Normal 4 6" xfId="83"/>
    <cellStyle name="Normal 5" xfId="84"/>
    <cellStyle name="Normal 6" xfId="85"/>
    <cellStyle name="Normal 7" xfId="86"/>
    <cellStyle name="Normal 7 2" xfId="87"/>
    <cellStyle name="Normal 8" xfId="88"/>
    <cellStyle name="Normal 8 2" xfId="89"/>
    <cellStyle name="Normal 9" xfId="90"/>
    <cellStyle name="Normal_Sheet1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dxfs count="5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\2009-10%20AFR%20Data%20for%20Resource%20Alloc_May%202012%20Acct%20Report\Resource%20Allocation\Transfers%20of%20Local%20Revenue%20to%20RSD%20and%20Type%202%20Ch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3307667</v>
          </cell>
        </row>
        <row r="5">
          <cell r="G5">
            <v>15992296</v>
          </cell>
        </row>
        <row r="6">
          <cell r="G6">
            <v>2811</v>
          </cell>
        </row>
        <row r="7">
          <cell r="G7">
            <v>104348797</v>
          </cell>
        </row>
        <row r="8">
          <cell r="G8">
            <v>21310</v>
          </cell>
        </row>
        <row r="9">
          <cell r="G9">
            <v>1395224</v>
          </cell>
        </row>
        <row r="10">
          <cell r="G10">
            <v>462753</v>
          </cell>
        </row>
        <row r="11">
          <cell r="G11">
            <v>3472</v>
          </cell>
        </row>
        <row r="12">
          <cell r="G12">
            <v>6668</v>
          </cell>
        </row>
        <row r="13">
          <cell r="G13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2.75"/>
  <cols>
    <col min="1" max="1" width="6.00390625" style="1" customWidth="1"/>
    <col min="2" max="2" width="41.28125" style="1" customWidth="1"/>
    <col min="3" max="3" width="12.421875" style="1" customWidth="1"/>
    <col min="4" max="4" width="11.421875" style="1" customWidth="1"/>
    <col min="5" max="5" width="14.421875" style="1" bestFit="1" customWidth="1"/>
    <col min="6" max="7" width="11.57421875" style="1" customWidth="1"/>
    <col min="8" max="8" width="12.140625" style="1" bestFit="1" customWidth="1"/>
    <col min="9" max="9" width="12.57421875" style="1" customWidth="1"/>
    <col min="10" max="15" width="11.140625" style="1" customWidth="1"/>
    <col min="16" max="16384" width="9.140625" style="1" customWidth="1"/>
  </cols>
  <sheetData>
    <row r="1" spans="2:15" ht="60" customHeight="1">
      <c r="B1" s="30"/>
      <c r="C1" s="84" t="s">
        <v>115</v>
      </c>
      <c r="D1" s="84"/>
      <c r="E1" s="84"/>
      <c r="F1" s="84"/>
      <c r="G1" s="84"/>
      <c r="H1" s="84"/>
      <c r="I1" s="84"/>
      <c r="J1" s="84" t="s">
        <v>115</v>
      </c>
      <c r="K1" s="84"/>
      <c r="L1" s="84"/>
      <c r="M1" s="84"/>
      <c r="N1" s="84"/>
      <c r="O1" s="84"/>
    </row>
    <row r="2" spans="1:15" ht="51">
      <c r="A2" s="36" t="s">
        <v>0</v>
      </c>
      <c r="B2" s="36" t="s">
        <v>6</v>
      </c>
      <c r="C2" s="37" t="s">
        <v>1</v>
      </c>
      <c r="D2" s="37" t="s">
        <v>2</v>
      </c>
      <c r="E2" s="37" t="s">
        <v>7</v>
      </c>
      <c r="F2" s="37" t="s">
        <v>3</v>
      </c>
      <c r="G2" s="37" t="s">
        <v>4</v>
      </c>
      <c r="H2" s="63" t="s">
        <v>5</v>
      </c>
      <c r="I2" s="38" t="s">
        <v>8</v>
      </c>
      <c r="J2" s="37" t="s">
        <v>9</v>
      </c>
      <c r="K2" s="60" t="s">
        <v>10</v>
      </c>
      <c r="L2" s="37" t="s">
        <v>11</v>
      </c>
      <c r="M2" s="37" t="s">
        <v>12</v>
      </c>
      <c r="N2" s="37" t="s">
        <v>13</v>
      </c>
      <c r="O2" s="37" t="s">
        <v>14</v>
      </c>
    </row>
    <row r="3" spans="1:15" ht="12.75">
      <c r="A3" s="35">
        <v>1</v>
      </c>
      <c r="B3" s="35" t="s">
        <v>15</v>
      </c>
      <c r="C3" s="41">
        <v>68282384</v>
      </c>
      <c r="D3" s="41">
        <v>8964091</v>
      </c>
      <c r="E3" s="41">
        <v>6756927</v>
      </c>
      <c r="F3" s="41">
        <v>5631103</v>
      </c>
      <c r="G3" s="41">
        <v>754765</v>
      </c>
      <c r="H3" s="41">
        <v>0</v>
      </c>
      <c r="I3" s="39">
        <f>SUM(C3:H3)</f>
        <v>90389270</v>
      </c>
      <c r="J3" s="33">
        <f aca="true" t="shared" si="0" ref="J3:O3">C3/$I3</f>
        <v>0.7554257712226241</v>
      </c>
      <c r="K3" s="57">
        <f t="shared" si="0"/>
        <v>0.09917206987068267</v>
      </c>
      <c r="L3" s="33">
        <f t="shared" si="0"/>
        <v>0.07475364055932746</v>
      </c>
      <c r="M3" s="33">
        <f t="shared" si="0"/>
        <v>0.06229835687355369</v>
      </c>
      <c r="N3" s="33">
        <f t="shared" si="0"/>
        <v>0.008350161473812102</v>
      </c>
      <c r="O3" s="33">
        <f t="shared" si="0"/>
        <v>0</v>
      </c>
    </row>
    <row r="4" spans="1:15" ht="12.75">
      <c r="A4" s="7">
        <v>2</v>
      </c>
      <c r="B4" s="35" t="s">
        <v>130</v>
      </c>
      <c r="C4" s="41">
        <v>35209125</v>
      </c>
      <c r="D4" s="41">
        <v>2822827</v>
      </c>
      <c r="E4" s="41">
        <v>2118822</v>
      </c>
      <c r="F4" s="41">
        <v>4961122</v>
      </c>
      <c r="G4" s="41">
        <v>1439412</v>
      </c>
      <c r="H4" s="41">
        <v>2491</v>
      </c>
      <c r="I4" s="39">
        <f aca="true" t="shared" si="1" ref="I4:I67">SUM(C4:H4)</f>
        <v>46553799</v>
      </c>
      <c r="J4" s="33">
        <f aca="true" t="shared" si="2" ref="J4:J67">C4/$I4</f>
        <v>0.7563104570692502</v>
      </c>
      <c r="K4" s="57">
        <f aca="true" t="shared" si="3" ref="K4:K67">D4/$I4</f>
        <v>0.060635803320798806</v>
      </c>
      <c r="L4" s="33">
        <f aca="true" t="shared" si="4" ref="L4:L67">E4/$I4</f>
        <v>0.04551340697243634</v>
      </c>
      <c r="M4" s="33">
        <f aca="true" t="shared" si="5" ref="M4:M67">F4/$I4</f>
        <v>0.10656750053846303</v>
      </c>
      <c r="N4" s="33">
        <f aca="true" t="shared" si="6" ref="N4:N67">G4/$I4</f>
        <v>0.030919324113591676</v>
      </c>
      <c r="O4" s="33">
        <f aca="true" t="shared" si="7" ref="O4:O67">H4/$I4</f>
        <v>5.3507985460005104E-05</v>
      </c>
    </row>
    <row r="5" spans="1:15" ht="12.75">
      <c r="A5" s="7">
        <v>3</v>
      </c>
      <c r="B5" s="35" t="s">
        <v>16</v>
      </c>
      <c r="C5" s="41">
        <v>176610316</v>
      </c>
      <c r="D5" s="41">
        <v>12421148</v>
      </c>
      <c r="E5" s="41">
        <v>5302749</v>
      </c>
      <c r="F5" s="41">
        <v>8862641</v>
      </c>
      <c r="G5" s="41">
        <v>12444105</v>
      </c>
      <c r="H5" s="41">
        <v>-225371</v>
      </c>
      <c r="I5" s="39">
        <f t="shared" si="1"/>
        <v>215415588</v>
      </c>
      <c r="J5" s="33">
        <f t="shared" si="2"/>
        <v>0.8198585703092202</v>
      </c>
      <c r="K5" s="57">
        <f t="shared" si="3"/>
        <v>0.05766132393353075</v>
      </c>
      <c r="L5" s="33">
        <f t="shared" si="4"/>
        <v>0.02461636620280237</v>
      </c>
      <c r="M5" s="33">
        <f t="shared" si="5"/>
        <v>0.041142059784457195</v>
      </c>
      <c r="N5" s="33">
        <f t="shared" si="6"/>
        <v>0.05776789467993375</v>
      </c>
      <c r="O5" s="33">
        <f t="shared" si="7"/>
        <v>-0.0010462149099442143</v>
      </c>
    </row>
    <row r="6" spans="1:15" ht="12.75">
      <c r="A6" s="7">
        <v>4</v>
      </c>
      <c r="B6" s="35" t="s">
        <v>17</v>
      </c>
      <c r="C6" s="41">
        <v>36710836</v>
      </c>
      <c r="D6" s="41">
        <v>3541542</v>
      </c>
      <c r="E6" s="41">
        <v>2034721</v>
      </c>
      <c r="F6" s="41">
        <v>2211758</v>
      </c>
      <c r="G6" s="41">
        <v>886650</v>
      </c>
      <c r="H6" s="41">
        <v>0</v>
      </c>
      <c r="I6" s="39">
        <f t="shared" si="1"/>
        <v>45385507</v>
      </c>
      <c r="J6" s="33">
        <f t="shared" si="2"/>
        <v>0.8088669363107478</v>
      </c>
      <c r="K6" s="57">
        <f t="shared" si="3"/>
        <v>0.07803244326432224</v>
      </c>
      <c r="L6" s="33">
        <f t="shared" si="4"/>
        <v>0.04483195483527374</v>
      </c>
      <c r="M6" s="33">
        <f t="shared" si="5"/>
        <v>0.04873269345652567</v>
      </c>
      <c r="N6" s="33">
        <f t="shared" si="6"/>
        <v>0.019535972133130516</v>
      </c>
      <c r="O6" s="33">
        <f t="shared" si="7"/>
        <v>0</v>
      </c>
    </row>
    <row r="7" spans="1:15" ht="12.75">
      <c r="A7" s="7">
        <v>5</v>
      </c>
      <c r="B7" s="83" t="s">
        <v>18</v>
      </c>
      <c r="C7" s="42">
        <v>37496402</v>
      </c>
      <c r="D7" s="42">
        <v>4668350</v>
      </c>
      <c r="E7" s="42">
        <v>5964659</v>
      </c>
      <c r="F7" s="42">
        <v>7236210</v>
      </c>
      <c r="G7" s="42">
        <v>58025</v>
      </c>
      <c r="H7" s="42">
        <v>25287</v>
      </c>
      <c r="I7" s="40">
        <f t="shared" si="1"/>
        <v>55448933</v>
      </c>
      <c r="J7" s="34">
        <f t="shared" si="2"/>
        <v>0.6762330665587379</v>
      </c>
      <c r="K7" s="61">
        <f t="shared" si="3"/>
        <v>0.0841918815642494</v>
      </c>
      <c r="L7" s="34">
        <f t="shared" si="4"/>
        <v>0.10757031158742045</v>
      </c>
      <c r="M7" s="34">
        <f t="shared" si="5"/>
        <v>0.1305022406833329</v>
      </c>
      <c r="N7" s="34">
        <f t="shared" si="6"/>
        <v>0.0010464583691808822</v>
      </c>
      <c r="O7" s="34">
        <f t="shared" si="7"/>
        <v>0.00045604123707844836</v>
      </c>
    </row>
    <row r="8" spans="1:15" ht="12.75">
      <c r="A8" s="7">
        <v>6</v>
      </c>
      <c r="B8" s="48" t="s">
        <v>19</v>
      </c>
      <c r="C8" s="41">
        <v>50155532</v>
      </c>
      <c r="D8" s="41">
        <v>3334461</v>
      </c>
      <c r="E8" s="41">
        <v>1821848</v>
      </c>
      <c r="F8" s="41">
        <v>2495788</v>
      </c>
      <c r="G8" s="41">
        <v>3228094</v>
      </c>
      <c r="H8" s="41">
        <v>21729</v>
      </c>
      <c r="I8" s="39">
        <f t="shared" si="1"/>
        <v>61057452</v>
      </c>
      <c r="J8" s="33">
        <f t="shared" si="2"/>
        <v>0.8214481665563116</v>
      </c>
      <c r="K8" s="57">
        <f t="shared" si="3"/>
        <v>0.054611859662928613</v>
      </c>
      <c r="L8" s="33">
        <f t="shared" si="4"/>
        <v>0.02983825790830577</v>
      </c>
      <c r="M8" s="33">
        <f t="shared" si="5"/>
        <v>0.040876058830623986</v>
      </c>
      <c r="N8" s="33">
        <f t="shared" si="6"/>
        <v>0.05286977910575109</v>
      </c>
      <c r="O8" s="33">
        <f t="shared" si="7"/>
        <v>0.00035587793607895724</v>
      </c>
    </row>
    <row r="9" spans="1:15" ht="12.75">
      <c r="A9" s="7">
        <v>7</v>
      </c>
      <c r="B9" s="35" t="s">
        <v>20</v>
      </c>
      <c r="C9" s="41">
        <v>26983925</v>
      </c>
      <c r="D9" s="41">
        <v>1283166</v>
      </c>
      <c r="E9" s="41">
        <v>1642058</v>
      </c>
      <c r="F9" s="41">
        <v>10689466</v>
      </c>
      <c r="G9" s="41">
        <v>1223170</v>
      </c>
      <c r="H9" s="41">
        <v>2909</v>
      </c>
      <c r="I9" s="39">
        <f t="shared" si="1"/>
        <v>41824694</v>
      </c>
      <c r="J9" s="33">
        <f t="shared" si="2"/>
        <v>0.6451673023597017</v>
      </c>
      <c r="K9" s="57">
        <f t="shared" si="3"/>
        <v>0.0306796267296062</v>
      </c>
      <c r="L9" s="33">
        <f t="shared" si="4"/>
        <v>0.03926049046527393</v>
      </c>
      <c r="M9" s="33">
        <f t="shared" si="5"/>
        <v>0.2555778650765502</v>
      </c>
      <c r="N9" s="33">
        <f t="shared" si="6"/>
        <v>0.029245163156483584</v>
      </c>
      <c r="O9" s="33">
        <f t="shared" si="7"/>
        <v>6.955221238438708E-05</v>
      </c>
    </row>
    <row r="10" spans="1:15" ht="12.75">
      <c r="A10" s="7">
        <v>8</v>
      </c>
      <c r="B10" s="35" t="s">
        <v>21</v>
      </c>
      <c r="C10" s="41">
        <v>108896303</v>
      </c>
      <c r="D10" s="41">
        <v>10701488</v>
      </c>
      <c r="E10" s="41">
        <v>8088553</v>
      </c>
      <c r="F10" s="41">
        <v>79022338</v>
      </c>
      <c r="G10" s="41">
        <v>10477850</v>
      </c>
      <c r="H10" s="41">
        <v>45456</v>
      </c>
      <c r="I10" s="39">
        <f t="shared" si="1"/>
        <v>217231988</v>
      </c>
      <c r="J10" s="33">
        <f t="shared" si="2"/>
        <v>0.5012903670522041</v>
      </c>
      <c r="K10" s="57">
        <f t="shared" si="3"/>
        <v>0.04926294740717468</v>
      </c>
      <c r="L10" s="33">
        <f t="shared" si="4"/>
        <v>0.037234631393236614</v>
      </c>
      <c r="M10" s="33">
        <f t="shared" si="5"/>
        <v>0.36376934505612496</v>
      </c>
      <c r="N10" s="33">
        <f t="shared" si="6"/>
        <v>0.04823345814061233</v>
      </c>
      <c r="O10" s="33">
        <f t="shared" si="7"/>
        <v>0.00020925095064728682</v>
      </c>
    </row>
    <row r="11" spans="1:15" ht="12.75">
      <c r="A11" s="7">
        <v>9</v>
      </c>
      <c r="B11" s="35" t="s">
        <v>131</v>
      </c>
      <c r="C11" s="41">
        <f>363987027-'[1]Sheet1'!$G$4</f>
        <v>360679360</v>
      </c>
      <c r="D11" s="41">
        <v>24959747</v>
      </c>
      <c r="E11" s="41">
        <v>29099022</v>
      </c>
      <c r="F11" s="41">
        <v>31625016</v>
      </c>
      <c r="G11" s="41">
        <v>10336568</v>
      </c>
      <c r="H11" s="41">
        <v>16587273</v>
      </c>
      <c r="I11" s="39">
        <f t="shared" si="1"/>
        <v>473286986</v>
      </c>
      <c r="J11" s="33">
        <f t="shared" si="2"/>
        <v>0.7620732677403473</v>
      </c>
      <c r="K11" s="57">
        <f t="shared" si="3"/>
        <v>0.052737023705105635</v>
      </c>
      <c r="L11" s="33">
        <f t="shared" si="4"/>
        <v>0.061482827250187694</v>
      </c>
      <c r="M11" s="33">
        <f t="shared" si="5"/>
        <v>0.06681995688763773</v>
      </c>
      <c r="N11" s="33">
        <f t="shared" si="6"/>
        <v>0.021839958219345586</v>
      </c>
      <c r="O11" s="33">
        <f t="shared" si="7"/>
        <v>0.035046966197376066</v>
      </c>
    </row>
    <row r="12" spans="1:15" ht="12.75">
      <c r="A12" s="7">
        <v>10</v>
      </c>
      <c r="B12" s="83" t="s">
        <v>132</v>
      </c>
      <c r="C12" s="42">
        <v>262268217</v>
      </c>
      <c r="D12" s="42">
        <v>23328799</v>
      </c>
      <c r="E12" s="42">
        <v>16559414</v>
      </c>
      <c r="F12" s="42">
        <v>12879805</v>
      </c>
      <c r="G12" s="42">
        <v>21683676</v>
      </c>
      <c r="H12" s="42">
        <v>5755991</v>
      </c>
      <c r="I12" s="40">
        <f t="shared" si="1"/>
        <v>342475902</v>
      </c>
      <c r="J12" s="34">
        <f t="shared" si="2"/>
        <v>0.7658005000305101</v>
      </c>
      <c r="K12" s="61">
        <f t="shared" si="3"/>
        <v>0.06811807447987976</v>
      </c>
      <c r="L12" s="34">
        <f t="shared" si="4"/>
        <v>0.048352056022908145</v>
      </c>
      <c r="M12" s="34">
        <f t="shared" si="5"/>
        <v>0.03760791613303058</v>
      </c>
      <c r="N12" s="34">
        <f t="shared" si="6"/>
        <v>0.06331445766949173</v>
      </c>
      <c r="O12" s="34">
        <f t="shared" si="7"/>
        <v>0.016806995664179605</v>
      </c>
    </row>
    <row r="13" spans="1:15" ht="12.75">
      <c r="A13" s="7">
        <v>11</v>
      </c>
      <c r="B13" s="35" t="s">
        <v>22</v>
      </c>
      <c r="C13" s="41">
        <v>11677757</v>
      </c>
      <c r="D13" s="41">
        <v>1486220</v>
      </c>
      <c r="E13" s="41">
        <v>958872</v>
      </c>
      <c r="F13" s="41">
        <v>4796569</v>
      </c>
      <c r="G13" s="41">
        <v>1184701</v>
      </c>
      <c r="H13" s="41">
        <v>68581</v>
      </c>
      <c r="I13" s="39">
        <f t="shared" si="1"/>
        <v>20172700</v>
      </c>
      <c r="J13" s="33">
        <f t="shared" si="2"/>
        <v>0.5788891422566141</v>
      </c>
      <c r="K13" s="57">
        <f t="shared" si="3"/>
        <v>0.07367481794702742</v>
      </c>
      <c r="L13" s="33">
        <f t="shared" si="4"/>
        <v>0.047533151239050796</v>
      </c>
      <c r="M13" s="33">
        <f t="shared" si="5"/>
        <v>0.23777526062450738</v>
      </c>
      <c r="N13" s="33">
        <f t="shared" si="6"/>
        <v>0.058727934287428056</v>
      </c>
      <c r="O13" s="33">
        <f t="shared" si="7"/>
        <v>0.003399693645372211</v>
      </c>
    </row>
    <row r="14" spans="1:15" ht="12.75">
      <c r="A14" s="7">
        <v>12</v>
      </c>
      <c r="B14" s="35" t="s">
        <v>133</v>
      </c>
      <c r="C14" s="41">
        <v>19698416</v>
      </c>
      <c r="D14" s="41">
        <v>24563910</v>
      </c>
      <c r="E14" s="41">
        <v>532592</v>
      </c>
      <c r="F14" s="41">
        <v>1019316</v>
      </c>
      <c r="G14" s="41">
        <v>652224</v>
      </c>
      <c r="H14" s="41">
        <v>1691</v>
      </c>
      <c r="I14" s="39">
        <f t="shared" si="1"/>
        <v>46468149</v>
      </c>
      <c r="J14" s="33">
        <f t="shared" si="2"/>
        <v>0.423912215655502</v>
      </c>
      <c r="K14" s="57">
        <f t="shared" si="3"/>
        <v>0.5286182154576461</v>
      </c>
      <c r="L14" s="33">
        <f t="shared" si="4"/>
        <v>0.011461442115974966</v>
      </c>
      <c r="M14" s="33">
        <f t="shared" si="5"/>
        <v>0.021935799508605348</v>
      </c>
      <c r="N14" s="33">
        <f t="shared" si="6"/>
        <v>0.01403593674454302</v>
      </c>
      <c r="O14" s="33">
        <f t="shared" si="7"/>
        <v>3.6390517728605886E-05</v>
      </c>
    </row>
    <row r="15" spans="1:15" ht="12.75">
      <c r="A15" s="7">
        <v>13</v>
      </c>
      <c r="B15" s="35" t="s">
        <v>23</v>
      </c>
      <c r="C15" s="41">
        <v>12799568</v>
      </c>
      <c r="D15" s="41">
        <v>1215215</v>
      </c>
      <c r="E15" s="41">
        <v>1624222</v>
      </c>
      <c r="F15" s="41">
        <v>2141898</v>
      </c>
      <c r="G15" s="41">
        <v>105886</v>
      </c>
      <c r="H15" s="41">
        <v>0</v>
      </c>
      <c r="I15" s="39">
        <f t="shared" si="1"/>
        <v>17886789</v>
      </c>
      <c r="J15" s="33">
        <f t="shared" si="2"/>
        <v>0.7155878005828771</v>
      </c>
      <c r="K15" s="57">
        <f t="shared" si="3"/>
        <v>0.06793924834692242</v>
      </c>
      <c r="L15" s="33">
        <f t="shared" si="4"/>
        <v>0.09080567786649689</v>
      </c>
      <c r="M15" s="33">
        <f t="shared" si="5"/>
        <v>0.11974748514112846</v>
      </c>
      <c r="N15" s="33">
        <f t="shared" si="6"/>
        <v>0.005919788062575122</v>
      </c>
      <c r="O15" s="33">
        <f t="shared" si="7"/>
        <v>0</v>
      </c>
    </row>
    <row r="16" spans="1:15" ht="12.75">
      <c r="A16" s="7">
        <v>14</v>
      </c>
      <c r="B16" s="35" t="s">
        <v>24</v>
      </c>
      <c r="C16" s="41">
        <v>16356146</v>
      </c>
      <c r="D16" s="41">
        <v>1180599</v>
      </c>
      <c r="E16" s="41">
        <v>2173619</v>
      </c>
      <c r="F16" s="41">
        <v>5850173</v>
      </c>
      <c r="G16" s="41">
        <v>2492121</v>
      </c>
      <c r="H16" s="41">
        <v>8</v>
      </c>
      <c r="I16" s="39">
        <f t="shared" si="1"/>
        <v>28052666</v>
      </c>
      <c r="J16" s="33">
        <f t="shared" si="2"/>
        <v>0.5830513934041064</v>
      </c>
      <c r="K16" s="57">
        <f t="shared" si="3"/>
        <v>0.04208509095000097</v>
      </c>
      <c r="L16" s="33">
        <f t="shared" si="4"/>
        <v>0.07748350905400578</v>
      </c>
      <c r="M16" s="33">
        <f t="shared" si="5"/>
        <v>0.20854249646005124</v>
      </c>
      <c r="N16" s="33">
        <f t="shared" si="6"/>
        <v>0.08883722495394912</v>
      </c>
      <c r="O16" s="33">
        <f t="shared" si="7"/>
        <v>2.8517788647966647E-07</v>
      </c>
    </row>
    <row r="17" spans="1:15" ht="12.75">
      <c r="A17" s="7">
        <v>15</v>
      </c>
      <c r="B17" s="83" t="s">
        <v>25</v>
      </c>
      <c r="C17" s="42">
        <v>27251892</v>
      </c>
      <c r="D17" s="42">
        <v>2466368</v>
      </c>
      <c r="E17" s="42">
        <v>3632871</v>
      </c>
      <c r="F17" s="42">
        <v>7700703</v>
      </c>
      <c r="G17" s="42">
        <v>3249</v>
      </c>
      <c r="H17" s="42">
        <v>1387</v>
      </c>
      <c r="I17" s="40">
        <f t="shared" si="1"/>
        <v>41056470</v>
      </c>
      <c r="J17" s="34">
        <f t="shared" si="2"/>
        <v>0.6637660763334012</v>
      </c>
      <c r="K17" s="61">
        <f t="shared" si="3"/>
        <v>0.06007257808574386</v>
      </c>
      <c r="L17" s="34">
        <f t="shared" si="4"/>
        <v>0.0884847382154384</v>
      </c>
      <c r="M17" s="34">
        <f t="shared" si="5"/>
        <v>0.1875636897180883</v>
      </c>
      <c r="N17" s="34">
        <f t="shared" si="6"/>
        <v>7.913490857835561E-05</v>
      </c>
      <c r="O17" s="34">
        <f t="shared" si="7"/>
        <v>3.3782738749824324E-05</v>
      </c>
    </row>
    <row r="18" spans="1:15" ht="12.75">
      <c r="A18" s="7">
        <v>16</v>
      </c>
      <c r="B18" s="48" t="s">
        <v>26</v>
      </c>
      <c r="C18" s="41">
        <v>78426469</v>
      </c>
      <c r="D18" s="41">
        <v>3745870</v>
      </c>
      <c r="E18" s="41">
        <v>3217610</v>
      </c>
      <c r="F18" s="41">
        <v>6683422</v>
      </c>
      <c r="G18" s="41">
        <v>3559543</v>
      </c>
      <c r="H18" s="41">
        <v>19685590</v>
      </c>
      <c r="I18" s="39">
        <f t="shared" si="1"/>
        <v>115318504</v>
      </c>
      <c r="J18" s="33">
        <f t="shared" si="2"/>
        <v>0.6800857302137738</v>
      </c>
      <c r="K18" s="57">
        <f t="shared" si="3"/>
        <v>0.03248281819542161</v>
      </c>
      <c r="L18" s="33">
        <f t="shared" si="4"/>
        <v>0.027901940177787948</v>
      </c>
      <c r="M18" s="33">
        <f t="shared" si="5"/>
        <v>0.057956197558719634</v>
      </c>
      <c r="N18" s="33">
        <f t="shared" si="6"/>
        <v>0.030867058421083924</v>
      </c>
      <c r="O18" s="33">
        <f t="shared" si="7"/>
        <v>0.17070625543321305</v>
      </c>
    </row>
    <row r="19" spans="1:15" ht="12.75">
      <c r="A19" s="7">
        <v>17</v>
      </c>
      <c r="B19" s="35" t="s">
        <v>134</v>
      </c>
      <c r="C19" s="41">
        <f>385521768-'[1]Sheet1'!$G$5</f>
        <v>369529472</v>
      </c>
      <c r="D19" s="41">
        <v>31409523</v>
      </c>
      <c r="E19" s="41">
        <v>38907692</v>
      </c>
      <c r="F19" s="41">
        <v>64543686</v>
      </c>
      <c r="G19" s="41">
        <v>0</v>
      </c>
      <c r="H19" s="41">
        <v>36061744</v>
      </c>
      <c r="I19" s="39">
        <f t="shared" si="1"/>
        <v>540452117</v>
      </c>
      <c r="J19" s="33">
        <f t="shared" si="2"/>
        <v>0.6837413720409203</v>
      </c>
      <c r="K19" s="57">
        <f t="shared" si="3"/>
        <v>0.05811712455555059</v>
      </c>
      <c r="L19" s="33">
        <f t="shared" si="4"/>
        <v>0.07199100674445133</v>
      </c>
      <c r="M19" s="33">
        <f t="shared" si="5"/>
        <v>0.11942535512355112</v>
      </c>
      <c r="N19" s="33">
        <f t="shared" si="6"/>
        <v>0</v>
      </c>
      <c r="O19" s="33">
        <f t="shared" si="7"/>
        <v>0.06672514153552664</v>
      </c>
    </row>
    <row r="20" spans="1:15" ht="12.75">
      <c r="A20" s="7">
        <v>18</v>
      </c>
      <c r="B20" s="35" t="s">
        <v>27</v>
      </c>
      <c r="C20" s="41">
        <v>11831860</v>
      </c>
      <c r="D20" s="41">
        <v>1262207</v>
      </c>
      <c r="E20" s="41">
        <v>3222192</v>
      </c>
      <c r="F20" s="41">
        <v>1123270</v>
      </c>
      <c r="G20" s="41">
        <v>0</v>
      </c>
      <c r="H20" s="41">
        <v>171</v>
      </c>
      <c r="I20" s="39">
        <f t="shared" si="1"/>
        <v>17439700</v>
      </c>
      <c r="J20" s="33">
        <f t="shared" si="2"/>
        <v>0.6784440099313634</v>
      </c>
      <c r="K20" s="57">
        <f t="shared" si="3"/>
        <v>0.0723754995785478</v>
      </c>
      <c r="L20" s="33">
        <f t="shared" si="4"/>
        <v>0.18476189383991698</v>
      </c>
      <c r="M20" s="33">
        <f t="shared" si="5"/>
        <v>0.0644087914356325</v>
      </c>
      <c r="N20" s="33">
        <f t="shared" si="6"/>
        <v>0</v>
      </c>
      <c r="O20" s="33">
        <f t="shared" si="7"/>
        <v>9.805214539240928E-06</v>
      </c>
    </row>
    <row r="21" spans="1:15" ht="12.75">
      <c r="A21" s="7">
        <v>19</v>
      </c>
      <c r="B21" s="35" t="s">
        <v>28</v>
      </c>
      <c r="C21" s="41">
        <v>16662560</v>
      </c>
      <c r="D21" s="41">
        <v>1717786</v>
      </c>
      <c r="E21" s="41">
        <v>3134203</v>
      </c>
      <c r="F21" s="41">
        <v>2335061</v>
      </c>
      <c r="G21" s="41">
        <v>18</v>
      </c>
      <c r="H21" s="41">
        <v>0</v>
      </c>
      <c r="I21" s="39">
        <f t="shared" si="1"/>
        <v>23849628</v>
      </c>
      <c r="J21" s="33">
        <f t="shared" si="2"/>
        <v>0.6986507294788833</v>
      </c>
      <c r="K21" s="57">
        <f t="shared" si="3"/>
        <v>0.0720256936502322</v>
      </c>
      <c r="L21" s="33">
        <f t="shared" si="4"/>
        <v>0.13141517343582884</v>
      </c>
      <c r="M21" s="33">
        <f t="shared" si="5"/>
        <v>0.09790764870630267</v>
      </c>
      <c r="N21" s="33">
        <f t="shared" si="6"/>
        <v>7.547287530019336E-07</v>
      </c>
      <c r="O21" s="33">
        <f t="shared" si="7"/>
        <v>0</v>
      </c>
    </row>
    <row r="22" spans="1:15" ht="12.75">
      <c r="A22" s="7">
        <v>20</v>
      </c>
      <c r="B22" s="83" t="s">
        <v>29</v>
      </c>
      <c r="C22" s="42">
        <v>47042143</v>
      </c>
      <c r="D22" s="42">
        <v>3862206</v>
      </c>
      <c r="E22" s="42">
        <v>4713622</v>
      </c>
      <c r="F22" s="42">
        <v>3951550</v>
      </c>
      <c r="G22" s="42">
        <v>469174</v>
      </c>
      <c r="H22" s="42">
        <v>4034</v>
      </c>
      <c r="I22" s="40">
        <f t="shared" si="1"/>
        <v>60042729</v>
      </c>
      <c r="J22" s="34">
        <f t="shared" si="2"/>
        <v>0.7834777629777621</v>
      </c>
      <c r="K22" s="61">
        <f t="shared" si="3"/>
        <v>0.06432429145583972</v>
      </c>
      <c r="L22" s="34">
        <f t="shared" si="4"/>
        <v>0.07850445971568014</v>
      </c>
      <c r="M22" s="34">
        <f t="shared" si="5"/>
        <v>0.0658122984383338</v>
      </c>
      <c r="N22" s="34">
        <f t="shared" si="6"/>
        <v>0.007814001925195638</v>
      </c>
      <c r="O22" s="34">
        <f t="shared" si="7"/>
        <v>6.718548718863195E-05</v>
      </c>
    </row>
    <row r="23" spans="1:15" ht="12.75">
      <c r="A23" s="7">
        <v>21</v>
      </c>
      <c r="B23" s="35" t="s">
        <v>30</v>
      </c>
      <c r="C23" s="41">
        <v>22993394</v>
      </c>
      <c r="D23" s="41">
        <v>3577732</v>
      </c>
      <c r="E23" s="41">
        <v>5145458</v>
      </c>
      <c r="F23" s="41">
        <v>1737450</v>
      </c>
      <c r="G23" s="41">
        <v>0</v>
      </c>
      <c r="H23" s="41">
        <v>2057102</v>
      </c>
      <c r="I23" s="39">
        <f t="shared" si="1"/>
        <v>35511136</v>
      </c>
      <c r="J23" s="33">
        <f t="shared" si="2"/>
        <v>0.647498125658385</v>
      </c>
      <c r="K23" s="57">
        <f t="shared" si="3"/>
        <v>0.10074957894898096</v>
      </c>
      <c r="L23" s="33">
        <f t="shared" si="4"/>
        <v>0.1448970261047126</v>
      </c>
      <c r="M23" s="33">
        <f t="shared" si="5"/>
        <v>0.04892690563320757</v>
      </c>
      <c r="N23" s="33">
        <f t="shared" si="6"/>
        <v>0</v>
      </c>
      <c r="O23" s="33">
        <f t="shared" si="7"/>
        <v>0.057928363654713835</v>
      </c>
    </row>
    <row r="24" spans="1:15" ht="12.75">
      <c r="A24" s="7">
        <v>22</v>
      </c>
      <c r="B24" s="35" t="s">
        <v>31</v>
      </c>
      <c r="C24" s="41">
        <v>22880190</v>
      </c>
      <c r="D24" s="41">
        <v>1988903</v>
      </c>
      <c r="E24" s="41">
        <v>1840956</v>
      </c>
      <c r="F24" s="41">
        <v>2880401</v>
      </c>
      <c r="G24" s="41">
        <v>1297784</v>
      </c>
      <c r="H24" s="41">
        <v>1023057</v>
      </c>
      <c r="I24" s="39">
        <f t="shared" si="1"/>
        <v>31911291</v>
      </c>
      <c r="J24" s="33">
        <f t="shared" si="2"/>
        <v>0.7169935556665508</v>
      </c>
      <c r="K24" s="57">
        <f t="shared" si="3"/>
        <v>0.06232599614976404</v>
      </c>
      <c r="L24" s="33">
        <f t="shared" si="4"/>
        <v>0.057689800140019405</v>
      </c>
      <c r="M24" s="33">
        <f t="shared" si="5"/>
        <v>0.0902627537068306</v>
      </c>
      <c r="N24" s="33">
        <f t="shared" si="6"/>
        <v>0.040668489407087914</v>
      </c>
      <c r="O24" s="33">
        <f t="shared" si="7"/>
        <v>0.03205940492974728</v>
      </c>
    </row>
    <row r="25" spans="1:15" ht="12.75">
      <c r="A25" s="7">
        <v>23</v>
      </c>
      <c r="B25" s="35" t="s">
        <v>32</v>
      </c>
      <c r="C25" s="41">
        <v>104323058</v>
      </c>
      <c r="D25" s="41">
        <v>9365006</v>
      </c>
      <c r="E25" s="41">
        <v>8092685</v>
      </c>
      <c r="F25" s="41">
        <v>12748025</v>
      </c>
      <c r="G25" s="41">
        <v>10166758</v>
      </c>
      <c r="H25" s="41">
        <v>302795</v>
      </c>
      <c r="I25" s="39">
        <f t="shared" si="1"/>
        <v>144998327</v>
      </c>
      <c r="J25" s="33">
        <f t="shared" si="2"/>
        <v>0.7194776668009418</v>
      </c>
      <c r="K25" s="57">
        <f t="shared" si="3"/>
        <v>0.06458699347613853</v>
      </c>
      <c r="L25" s="33">
        <f t="shared" si="4"/>
        <v>0.055812264647715555</v>
      </c>
      <c r="M25" s="33">
        <f t="shared" si="5"/>
        <v>0.08791842818986456</v>
      </c>
      <c r="N25" s="33">
        <f t="shared" si="6"/>
        <v>0.07011638141176622</v>
      </c>
      <c r="O25" s="33">
        <f t="shared" si="7"/>
        <v>0.002088265473573361</v>
      </c>
    </row>
    <row r="26" spans="1:15" ht="12.75">
      <c r="A26" s="7">
        <v>24</v>
      </c>
      <c r="B26" s="35" t="s">
        <v>33</v>
      </c>
      <c r="C26" s="41">
        <v>42724442</v>
      </c>
      <c r="D26" s="41">
        <v>3795003</v>
      </c>
      <c r="E26" s="41">
        <v>3385489</v>
      </c>
      <c r="F26" s="41">
        <v>28662244</v>
      </c>
      <c r="G26" s="41">
        <v>3142747</v>
      </c>
      <c r="H26" s="41">
        <v>0</v>
      </c>
      <c r="I26" s="39">
        <f t="shared" si="1"/>
        <v>81709925</v>
      </c>
      <c r="J26" s="33">
        <f t="shared" si="2"/>
        <v>0.5228794666009056</v>
      </c>
      <c r="K26" s="57">
        <f t="shared" si="3"/>
        <v>0.0464448229514346</v>
      </c>
      <c r="L26" s="33">
        <f t="shared" si="4"/>
        <v>0.04143302052963578</v>
      </c>
      <c r="M26" s="33">
        <f t="shared" si="5"/>
        <v>0.35078044680618664</v>
      </c>
      <c r="N26" s="33">
        <f t="shared" si="6"/>
        <v>0.038462243111837394</v>
      </c>
      <c r="O26" s="33">
        <f t="shared" si="7"/>
        <v>0</v>
      </c>
    </row>
    <row r="27" spans="1:15" ht="12.75">
      <c r="A27" s="7">
        <v>25</v>
      </c>
      <c r="B27" s="83" t="s">
        <v>34</v>
      </c>
      <c r="C27" s="42">
        <v>25119435</v>
      </c>
      <c r="D27" s="42">
        <v>1244162</v>
      </c>
      <c r="E27" s="42">
        <v>1026104</v>
      </c>
      <c r="F27" s="42">
        <v>1266439</v>
      </c>
      <c r="G27" s="42">
        <v>764908</v>
      </c>
      <c r="H27" s="42">
        <v>91415</v>
      </c>
      <c r="I27" s="40">
        <f t="shared" si="1"/>
        <v>29512463</v>
      </c>
      <c r="J27" s="34">
        <f t="shared" si="2"/>
        <v>0.8511466833520469</v>
      </c>
      <c r="K27" s="61">
        <f t="shared" si="3"/>
        <v>0.04215717271716698</v>
      </c>
      <c r="L27" s="34">
        <f t="shared" si="4"/>
        <v>0.0347684976343723</v>
      </c>
      <c r="M27" s="34">
        <f t="shared" si="5"/>
        <v>0.04291200636151581</v>
      </c>
      <c r="N27" s="34">
        <f t="shared" si="6"/>
        <v>0.025918134992663946</v>
      </c>
      <c r="O27" s="34">
        <f t="shared" si="7"/>
        <v>0.0030975049422340656</v>
      </c>
    </row>
    <row r="28" spans="1:15" ht="12.75">
      <c r="A28" s="7">
        <v>26</v>
      </c>
      <c r="B28" s="48" t="s">
        <v>135</v>
      </c>
      <c r="C28" s="41">
        <v>370981092</v>
      </c>
      <c r="D28" s="41">
        <v>54702586</v>
      </c>
      <c r="E28" s="41">
        <v>35858589</v>
      </c>
      <c r="F28" s="41">
        <v>38095437</v>
      </c>
      <c r="G28" s="41">
        <v>56100</v>
      </c>
      <c r="H28" s="41">
        <v>26755127</v>
      </c>
      <c r="I28" s="39">
        <f t="shared" si="1"/>
        <v>526448931</v>
      </c>
      <c r="J28" s="33">
        <f t="shared" si="2"/>
        <v>0.7046858112054938</v>
      </c>
      <c r="K28" s="57">
        <f t="shared" si="3"/>
        <v>0.1039086277487379</v>
      </c>
      <c r="L28" s="33">
        <f t="shared" si="4"/>
        <v>0.06811408835399459</v>
      </c>
      <c r="M28" s="33">
        <f t="shared" si="5"/>
        <v>0.07236302470523964</v>
      </c>
      <c r="N28" s="33">
        <f t="shared" si="6"/>
        <v>0.00010656304286426597</v>
      </c>
      <c r="O28" s="33">
        <f t="shared" si="7"/>
        <v>0.050821884943669876</v>
      </c>
    </row>
    <row r="29" spans="1:15" ht="12.75">
      <c r="A29" s="7">
        <v>27</v>
      </c>
      <c r="B29" s="35" t="s">
        <v>136</v>
      </c>
      <c r="C29" s="41">
        <v>47806818</v>
      </c>
      <c r="D29" s="41">
        <v>3654485</v>
      </c>
      <c r="E29" s="41">
        <v>3096871</v>
      </c>
      <c r="F29" s="41">
        <v>6037020</v>
      </c>
      <c r="G29" s="41">
        <v>3383077</v>
      </c>
      <c r="H29" s="41">
        <v>2174</v>
      </c>
      <c r="I29" s="39">
        <f t="shared" si="1"/>
        <v>63980445</v>
      </c>
      <c r="J29" s="33">
        <f t="shared" si="2"/>
        <v>0.7472098388812394</v>
      </c>
      <c r="K29" s="57">
        <f t="shared" si="3"/>
        <v>0.05711878058991306</v>
      </c>
      <c r="L29" s="33">
        <f t="shared" si="4"/>
        <v>0.048403398882267856</v>
      </c>
      <c r="M29" s="33">
        <f t="shared" si="5"/>
        <v>0.09435726806839183</v>
      </c>
      <c r="N29" s="33">
        <f t="shared" si="6"/>
        <v>0.05287673444597017</v>
      </c>
      <c r="O29" s="33">
        <f t="shared" si="7"/>
        <v>3.397913221766432E-05</v>
      </c>
    </row>
    <row r="30" spans="1:15" ht="12.75">
      <c r="A30" s="7">
        <v>28</v>
      </c>
      <c r="B30" s="35" t="s">
        <v>35</v>
      </c>
      <c r="C30" s="41">
        <v>223814710</v>
      </c>
      <c r="D30" s="41">
        <v>25313628</v>
      </c>
      <c r="E30" s="41">
        <v>17158937</v>
      </c>
      <c r="F30" s="41">
        <v>40339777</v>
      </c>
      <c r="G30" s="41">
        <v>7625763</v>
      </c>
      <c r="H30" s="41">
        <v>7644524</v>
      </c>
      <c r="I30" s="39">
        <f t="shared" si="1"/>
        <v>321897339</v>
      </c>
      <c r="J30" s="33">
        <f t="shared" si="2"/>
        <v>0.6952984162444412</v>
      </c>
      <c r="K30" s="57">
        <f t="shared" si="3"/>
        <v>0.07863882341692796</v>
      </c>
      <c r="L30" s="33">
        <f t="shared" si="4"/>
        <v>0.05330561928006494</v>
      </c>
      <c r="M30" s="33">
        <f t="shared" si="5"/>
        <v>0.1253187650613042</v>
      </c>
      <c r="N30" s="33">
        <f t="shared" si="6"/>
        <v>0.023690046720143902</v>
      </c>
      <c r="O30" s="33">
        <f t="shared" si="7"/>
        <v>0.023748329277117758</v>
      </c>
    </row>
    <row r="31" spans="1:15" ht="12.75">
      <c r="A31" s="7">
        <v>29</v>
      </c>
      <c r="B31" s="35" t="s">
        <v>36</v>
      </c>
      <c r="C31" s="41">
        <v>104019150</v>
      </c>
      <c r="D31" s="41">
        <v>11738967</v>
      </c>
      <c r="E31" s="41">
        <v>7544570</v>
      </c>
      <c r="F31" s="41">
        <v>21763082</v>
      </c>
      <c r="G31" s="41">
        <v>11103194</v>
      </c>
      <c r="H31" s="41">
        <v>3357421</v>
      </c>
      <c r="I31" s="39">
        <f t="shared" si="1"/>
        <v>159526384</v>
      </c>
      <c r="J31" s="33">
        <f t="shared" si="2"/>
        <v>0.6520498201726932</v>
      </c>
      <c r="K31" s="57">
        <f t="shared" si="3"/>
        <v>0.0735863667542292</v>
      </c>
      <c r="L31" s="33">
        <f t="shared" si="4"/>
        <v>0.04729355615557612</v>
      </c>
      <c r="M31" s="33">
        <f t="shared" si="5"/>
        <v>0.13642308848422213</v>
      </c>
      <c r="N31" s="33">
        <f t="shared" si="6"/>
        <v>0.06960098838572057</v>
      </c>
      <c r="O31" s="33">
        <f t="shared" si="7"/>
        <v>0.021046180047558777</v>
      </c>
    </row>
    <row r="32" spans="1:15" ht="12.75">
      <c r="A32" s="7">
        <v>30</v>
      </c>
      <c r="B32" s="83" t="s">
        <v>37</v>
      </c>
      <c r="C32" s="42">
        <v>20472812</v>
      </c>
      <c r="D32" s="42">
        <v>2168163</v>
      </c>
      <c r="E32" s="42">
        <v>1180515</v>
      </c>
      <c r="F32" s="42">
        <v>2848452</v>
      </c>
      <c r="G32" s="42">
        <v>1819986</v>
      </c>
      <c r="H32" s="42">
        <v>339754</v>
      </c>
      <c r="I32" s="40">
        <f t="shared" si="1"/>
        <v>28829682</v>
      </c>
      <c r="J32" s="34">
        <f t="shared" si="2"/>
        <v>0.7101296504068273</v>
      </c>
      <c r="K32" s="61">
        <f t="shared" si="3"/>
        <v>0.075205928390053</v>
      </c>
      <c r="L32" s="34">
        <f t="shared" si="4"/>
        <v>0.040947902234925795</v>
      </c>
      <c r="M32" s="34">
        <f t="shared" si="5"/>
        <v>0.09880275474422506</v>
      </c>
      <c r="N32" s="34">
        <f t="shared" si="6"/>
        <v>0.06312889611477504</v>
      </c>
      <c r="O32" s="34">
        <f t="shared" si="7"/>
        <v>0.01178486810919385</v>
      </c>
    </row>
    <row r="33" spans="1:15" ht="12.75">
      <c r="A33" s="7">
        <v>31</v>
      </c>
      <c r="B33" s="35" t="s">
        <v>137</v>
      </c>
      <c r="C33" s="41">
        <f>44999220-'[1]Sheet1'!$G$6</f>
        <v>44996409</v>
      </c>
      <c r="D33" s="41">
        <v>3462882</v>
      </c>
      <c r="E33" s="41">
        <v>3168223</v>
      </c>
      <c r="F33" s="41">
        <v>16782129</v>
      </c>
      <c r="G33" s="41">
        <v>3065550</v>
      </c>
      <c r="H33" s="41">
        <v>40469</v>
      </c>
      <c r="I33" s="39">
        <f t="shared" si="1"/>
        <v>71515662</v>
      </c>
      <c r="J33" s="33">
        <f t="shared" si="2"/>
        <v>0.6291825838094038</v>
      </c>
      <c r="K33" s="57">
        <f t="shared" si="3"/>
        <v>0.04842130944687333</v>
      </c>
      <c r="L33" s="33">
        <f t="shared" si="4"/>
        <v>0.044301107077775494</v>
      </c>
      <c r="M33" s="33">
        <f t="shared" si="5"/>
        <v>0.23466368807436894</v>
      </c>
      <c r="N33" s="33">
        <f t="shared" si="6"/>
        <v>0.042865435546132535</v>
      </c>
      <c r="O33" s="33">
        <f t="shared" si="7"/>
        <v>0.0005658760454458214</v>
      </c>
    </row>
    <row r="34" spans="1:15" ht="12.75">
      <c r="A34" s="7">
        <v>32</v>
      </c>
      <c r="B34" s="35" t="s">
        <v>38</v>
      </c>
      <c r="C34" s="41">
        <v>179854039</v>
      </c>
      <c r="D34" s="41">
        <v>14107596</v>
      </c>
      <c r="E34" s="41">
        <v>7276304</v>
      </c>
      <c r="F34" s="41">
        <v>12856185</v>
      </c>
      <c r="G34" s="41">
        <v>7583903</v>
      </c>
      <c r="H34" s="41">
        <v>1967841</v>
      </c>
      <c r="I34" s="39">
        <f t="shared" si="1"/>
        <v>223645868</v>
      </c>
      <c r="J34" s="33">
        <f t="shared" si="2"/>
        <v>0.8041912001700832</v>
      </c>
      <c r="K34" s="57">
        <f t="shared" si="3"/>
        <v>0.0630800654899647</v>
      </c>
      <c r="L34" s="33">
        <f t="shared" si="4"/>
        <v>0.03253493599085855</v>
      </c>
      <c r="M34" s="33">
        <f t="shared" si="5"/>
        <v>0.057484563050366755</v>
      </c>
      <c r="N34" s="33">
        <f t="shared" si="6"/>
        <v>0.03391032022107379</v>
      </c>
      <c r="O34" s="33">
        <f t="shared" si="7"/>
        <v>0.008798915077653032</v>
      </c>
    </row>
    <row r="35" spans="1:15" ht="12.75">
      <c r="A35" s="7">
        <v>33</v>
      </c>
      <c r="B35" s="35" t="s">
        <v>39</v>
      </c>
      <c r="C35" s="41">
        <v>18046938</v>
      </c>
      <c r="D35" s="41">
        <v>3119947</v>
      </c>
      <c r="E35" s="41">
        <v>2993383</v>
      </c>
      <c r="F35" s="41">
        <v>1367544</v>
      </c>
      <c r="G35" s="41">
        <v>2909725</v>
      </c>
      <c r="H35" s="41">
        <v>566</v>
      </c>
      <c r="I35" s="39">
        <f t="shared" si="1"/>
        <v>28438103</v>
      </c>
      <c r="J35" s="33">
        <f t="shared" si="2"/>
        <v>0.6346041436026869</v>
      </c>
      <c r="K35" s="57">
        <f t="shared" si="3"/>
        <v>0.1097100956417522</v>
      </c>
      <c r="L35" s="33">
        <f t="shared" si="4"/>
        <v>0.1052595878142786</v>
      </c>
      <c r="M35" s="33">
        <f t="shared" si="5"/>
        <v>0.04808843965436091</v>
      </c>
      <c r="N35" s="33">
        <f t="shared" si="6"/>
        <v>0.10231783041224655</v>
      </c>
      <c r="O35" s="33">
        <f t="shared" si="7"/>
        <v>1.9902874674868433E-05</v>
      </c>
    </row>
    <row r="36" spans="1:15" ht="12.75">
      <c r="A36" s="7">
        <v>34</v>
      </c>
      <c r="B36" s="35" t="s">
        <v>40</v>
      </c>
      <c r="C36" s="41">
        <v>40679999</v>
      </c>
      <c r="D36" s="41">
        <v>4110518</v>
      </c>
      <c r="E36" s="41">
        <v>6214421</v>
      </c>
      <c r="F36" s="41">
        <v>3004250</v>
      </c>
      <c r="G36" s="41">
        <v>1474968</v>
      </c>
      <c r="H36" s="41">
        <v>410193</v>
      </c>
      <c r="I36" s="39">
        <f t="shared" si="1"/>
        <v>55894349</v>
      </c>
      <c r="J36" s="33">
        <f t="shared" si="2"/>
        <v>0.7278016423449175</v>
      </c>
      <c r="K36" s="57">
        <f t="shared" si="3"/>
        <v>0.0735408511511602</v>
      </c>
      <c r="L36" s="33">
        <f t="shared" si="4"/>
        <v>0.11118156148486495</v>
      </c>
      <c r="M36" s="33">
        <f t="shared" si="5"/>
        <v>0.05374872511709547</v>
      </c>
      <c r="N36" s="33">
        <f t="shared" si="6"/>
        <v>0.026388499488561895</v>
      </c>
      <c r="O36" s="33">
        <f t="shared" si="7"/>
        <v>0.007338720413399931</v>
      </c>
    </row>
    <row r="37" spans="1:15" ht="12.75">
      <c r="A37" s="7">
        <v>35</v>
      </c>
      <c r="B37" s="83" t="s">
        <v>41</v>
      </c>
      <c r="C37" s="42">
        <v>49141865</v>
      </c>
      <c r="D37" s="42">
        <v>4060845</v>
      </c>
      <c r="E37" s="42">
        <v>4870417</v>
      </c>
      <c r="F37" s="42">
        <v>8346486</v>
      </c>
      <c r="G37" s="42">
        <v>2691077</v>
      </c>
      <c r="H37" s="42">
        <v>0</v>
      </c>
      <c r="I37" s="40">
        <f t="shared" si="1"/>
        <v>69110690</v>
      </c>
      <c r="J37" s="34">
        <f t="shared" si="2"/>
        <v>0.7110602571034959</v>
      </c>
      <c r="K37" s="61">
        <f t="shared" si="3"/>
        <v>0.058758565425985475</v>
      </c>
      <c r="L37" s="34">
        <f t="shared" si="4"/>
        <v>0.07047270111179617</v>
      </c>
      <c r="M37" s="34">
        <f t="shared" si="5"/>
        <v>0.12076982591260484</v>
      </c>
      <c r="N37" s="34">
        <f t="shared" si="6"/>
        <v>0.03893865044611767</v>
      </c>
      <c r="O37" s="34">
        <f t="shared" si="7"/>
        <v>0</v>
      </c>
    </row>
    <row r="38" spans="1:15" ht="12.75">
      <c r="A38" s="7">
        <v>36</v>
      </c>
      <c r="B38" s="48" t="s">
        <v>138</v>
      </c>
      <c r="C38" s="41">
        <f>230468289-'[1]Sheet1'!$G$7</f>
        <v>126119492</v>
      </c>
      <c r="D38" s="41">
        <v>12954169</v>
      </c>
      <c r="E38" s="41">
        <v>34085521</v>
      </c>
      <c r="F38" s="41">
        <v>5986520</v>
      </c>
      <c r="G38" s="41">
        <v>29744806</v>
      </c>
      <c r="H38" s="41">
        <v>9335136</v>
      </c>
      <c r="I38" s="39">
        <f t="shared" si="1"/>
        <v>218225644</v>
      </c>
      <c r="J38" s="33">
        <f t="shared" si="2"/>
        <v>0.5779315835127058</v>
      </c>
      <c r="K38" s="57">
        <f t="shared" si="3"/>
        <v>0.059361350767740205</v>
      </c>
      <c r="L38" s="33">
        <f t="shared" si="4"/>
        <v>0.1561939301689035</v>
      </c>
      <c r="M38" s="33">
        <f t="shared" si="5"/>
        <v>0.027432706304672424</v>
      </c>
      <c r="N38" s="33">
        <f t="shared" si="6"/>
        <v>0.13630298188053463</v>
      </c>
      <c r="O38" s="33">
        <f t="shared" si="7"/>
        <v>0.04277744736544345</v>
      </c>
    </row>
    <row r="39" spans="1:15" ht="12.75">
      <c r="A39" s="7">
        <v>37</v>
      </c>
      <c r="B39" s="35" t="s">
        <v>139</v>
      </c>
      <c r="C39" s="41">
        <f>164772794-'[1]Sheet1'!$G$8</f>
        <v>164751484</v>
      </c>
      <c r="D39" s="41">
        <v>11386889</v>
      </c>
      <c r="E39" s="41">
        <v>9418373</v>
      </c>
      <c r="F39" s="41">
        <v>13622942</v>
      </c>
      <c r="G39" s="41">
        <v>5291043</v>
      </c>
      <c r="H39" s="41">
        <v>463585</v>
      </c>
      <c r="I39" s="39">
        <f t="shared" si="1"/>
        <v>204934316</v>
      </c>
      <c r="J39" s="33">
        <f t="shared" si="2"/>
        <v>0.8039233604976143</v>
      </c>
      <c r="K39" s="57">
        <f t="shared" si="3"/>
        <v>0.05556360312052375</v>
      </c>
      <c r="L39" s="33">
        <f t="shared" si="4"/>
        <v>0.04595800832106615</v>
      </c>
      <c r="M39" s="33">
        <f t="shared" si="5"/>
        <v>0.0664746747440775</v>
      </c>
      <c r="N39" s="33">
        <f t="shared" si="6"/>
        <v>0.025818238269085202</v>
      </c>
      <c r="O39" s="33">
        <f t="shared" si="7"/>
        <v>0.0022621150476331156</v>
      </c>
    </row>
    <row r="40" spans="1:15" ht="12.75">
      <c r="A40" s="7">
        <v>38</v>
      </c>
      <c r="B40" s="35" t="s">
        <v>140</v>
      </c>
      <c r="C40" s="41">
        <v>56726987</v>
      </c>
      <c r="D40" s="41">
        <v>9844114</v>
      </c>
      <c r="E40" s="41">
        <v>1866191</v>
      </c>
      <c r="F40" s="41">
        <v>1918875</v>
      </c>
      <c r="G40" s="41">
        <v>3299901</v>
      </c>
      <c r="H40" s="41">
        <v>13313</v>
      </c>
      <c r="I40" s="39">
        <f t="shared" si="1"/>
        <v>73669381</v>
      </c>
      <c r="J40" s="33">
        <f t="shared" si="2"/>
        <v>0.7700212249645481</v>
      </c>
      <c r="K40" s="57">
        <f t="shared" si="3"/>
        <v>0.13362558319853401</v>
      </c>
      <c r="L40" s="33">
        <f t="shared" si="4"/>
        <v>0.025331976116373233</v>
      </c>
      <c r="M40" s="33">
        <f t="shared" si="5"/>
        <v>0.026047117186989804</v>
      </c>
      <c r="N40" s="33">
        <f t="shared" si="6"/>
        <v>0.044793385735112934</v>
      </c>
      <c r="O40" s="33">
        <f t="shared" si="7"/>
        <v>0.0001807127984420013</v>
      </c>
    </row>
    <row r="41" spans="1:15" ht="12.75">
      <c r="A41" s="7">
        <v>39</v>
      </c>
      <c r="B41" s="35" t="s">
        <v>141</v>
      </c>
      <c r="C41" s="41">
        <f>23942125-'[1]Sheet1'!$G$9</f>
        <v>22546901</v>
      </c>
      <c r="D41" s="41">
        <v>4801831</v>
      </c>
      <c r="E41" s="41">
        <v>3548360</v>
      </c>
      <c r="F41" s="41">
        <v>2335771</v>
      </c>
      <c r="G41" s="41">
        <v>342472</v>
      </c>
      <c r="H41" s="41">
        <v>11199</v>
      </c>
      <c r="I41" s="39">
        <f t="shared" si="1"/>
        <v>33586534</v>
      </c>
      <c r="J41" s="33">
        <f t="shared" si="2"/>
        <v>0.6713077628075586</v>
      </c>
      <c r="K41" s="57">
        <f t="shared" si="3"/>
        <v>0.14296893510952932</v>
      </c>
      <c r="L41" s="33">
        <f t="shared" si="4"/>
        <v>0.10564829344998802</v>
      </c>
      <c r="M41" s="33">
        <f t="shared" si="5"/>
        <v>0.06954486580842191</v>
      </c>
      <c r="N41" s="33">
        <f t="shared" si="6"/>
        <v>0.010196705620175038</v>
      </c>
      <c r="O41" s="33">
        <f t="shared" si="7"/>
        <v>0.0003334372043271866</v>
      </c>
    </row>
    <row r="42" spans="1:15" ht="12.75">
      <c r="A42" s="7">
        <v>40</v>
      </c>
      <c r="B42" s="83" t="s">
        <v>42</v>
      </c>
      <c r="C42" s="42">
        <v>147814826</v>
      </c>
      <c r="D42" s="42">
        <v>16025268</v>
      </c>
      <c r="E42" s="42">
        <v>15746338</v>
      </c>
      <c r="F42" s="42">
        <v>46308458</v>
      </c>
      <c r="G42" s="42">
        <v>8263189</v>
      </c>
      <c r="H42" s="42">
        <v>19470</v>
      </c>
      <c r="I42" s="40">
        <f t="shared" si="1"/>
        <v>234177549</v>
      </c>
      <c r="J42" s="34">
        <f t="shared" si="2"/>
        <v>0.6312083572110493</v>
      </c>
      <c r="K42" s="61">
        <f t="shared" si="3"/>
        <v>0.06843212796628938</v>
      </c>
      <c r="L42" s="34">
        <f t="shared" si="4"/>
        <v>0.06724102317767447</v>
      </c>
      <c r="M42" s="34">
        <f t="shared" si="5"/>
        <v>0.1977493495757785</v>
      </c>
      <c r="N42" s="34">
        <f t="shared" si="6"/>
        <v>0.0352860000255618</v>
      </c>
      <c r="O42" s="34">
        <f t="shared" si="7"/>
        <v>8.314204364654956E-05</v>
      </c>
    </row>
    <row r="43" spans="1:15" ht="12.75">
      <c r="A43" s="7">
        <v>41</v>
      </c>
      <c r="B43" s="35" t="s">
        <v>43</v>
      </c>
      <c r="C43" s="41">
        <v>20929601</v>
      </c>
      <c r="D43" s="41">
        <v>1424089</v>
      </c>
      <c r="E43" s="41">
        <v>1646528</v>
      </c>
      <c r="F43" s="41">
        <v>10967863</v>
      </c>
      <c r="G43" s="41">
        <v>1734416</v>
      </c>
      <c r="H43" s="41">
        <v>0</v>
      </c>
      <c r="I43" s="39">
        <f t="shared" si="1"/>
        <v>36702497</v>
      </c>
      <c r="J43" s="33">
        <f t="shared" si="2"/>
        <v>0.5702500568285586</v>
      </c>
      <c r="K43" s="57">
        <f t="shared" si="3"/>
        <v>0.03880087504673047</v>
      </c>
      <c r="L43" s="33">
        <f t="shared" si="4"/>
        <v>0.04486147086940706</v>
      </c>
      <c r="M43" s="33">
        <f t="shared" si="5"/>
        <v>0.29883152091804543</v>
      </c>
      <c r="N43" s="33">
        <f t="shared" si="6"/>
        <v>0.04725607633725847</v>
      </c>
      <c r="O43" s="33">
        <f t="shared" si="7"/>
        <v>0</v>
      </c>
    </row>
    <row r="44" spans="1:15" ht="12.75">
      <c r="A44" s="7">
        <v>42</v>
      </c>
      <c r="B44" s="35" t="s">
        <v>44</v>
      </c>
      <c r="C44" s="41">
        <v>30039734</v>
      </c>
      <c r="D44" s="41">
        <v>2556295</v>
      </c>
      <c r="E44" s="41">
        <v>3747683</v>
      </c>
      <c r="F44" s="41">
        <v>2457538</v>
      </c>
      <c r="G44" s="41">
        <v>2308160</v>
      </c>
      <c r="H44" s="41">
        <v>0</v>
      </c>
      <c r="I44" s="39">
        <f t="shared" si="1"/>
        <v>41109410</v>
      </c>
      <c r="J44" s="33">
        <f t="shared" si="2"/>
        <v>0.7307264687087458</v>
      </c>
      <c r="K44" s="57">
        <f t="shared" si="3"/>
        <v>0.062182721668834456</v>
      </c>
      <c r="L44" s="33">
        <f t="shared" si="4"/>
        <v>0.0911636289598902</v>
      </c>
      <c r="M44" s="33">
        <f t="shared" si="5"/>
        <v>0.059780424968395314</v>
      </c>
      <c r="N44" s="33">
        <f t="shared" si="6"/>
        <v>0.056146755694134264</v>
      </c>
      <c r="O44" s="33">
        <f t="shared" si="7"/>
        <v>0</v>
      </c>
    </row>
    <row r="45" spans="1:15" ht="12.75">
      <c r="A45" s="7">
        <v>43</v>
      </c>
      <c r="B45" s="35" t="s">
        <v>45</v>
      </c>
      <c r="C45" s="41">
        <v>36543053</v>
      </c>
      <c r="D45" s="41">
        <v>3710466</v>
      </c>
      <c r="E45" s="41">
        <v>2899853</v>
      </c>
      <c r="F45" s="41">
        <v>4635061</v>
      </c>
      <c r="G45" s="41">
        <v>2534901</v>
      </c>
      <c r="H45" s="41">
        <v>3528</v>
      </c>
      <c r="I45" s="39">
        <f t="shared" si="1"/>
        <v>50326862</v>
      </c>
      <c r="J45" s="33">
        <f t="shared" si="2"/>
        <v>0.7261142767057481</v>
      </c>
      <c r="K45" s="57">
        <f t="shared" si="3"/>
        <v>0.0737273466404482</v>
      </c>
      <c r="L45" s="33">
        <f t="shared" si="4"/>
        <v>0.0576203817357021</v>
      </c>
      <c r="M45" s="33">
        <f t="shared" si="5"/>
        <v>0.09209914578023959</v>
      </c>
      <c r="N45" s="33">
        <f t="shared" si="6"/>
        <v>0.05036874740968352</v>
      </c>
      <c r="O45" s="33">
        <f t="shared" si="7"/>
        <v>7.01017281784825E-05</v>
      </c>
    </row>
    <row r="46" spans="1:15" ht="12.75">
      <c r="A46" s="7">
        <v>44</v>
      </c>
      <c r="B46" s="35" t="s">
        <v>142</v>
      </c>
      <c r="C46" s="41">
        <v>47929005</v>
      </c>
      <c r="D46" s="41">
        <v>97409237</v>
      </c>
      <c r="E46" s="41">
        <v>3802194</v>
      </c>
      <c r="F46" s="41">
        <v>3289341</v>
      </c>
      <c r="G46" s="41">
        <v>3481548</v>
      </c>
      <c r="H46" s="41">
        <v>1933822</v>
      </c>
      <c r="I46" s="39">
        <f t="shared" si="1"/>
        <v>157845147</v>
      </c>
      <c r="J46" s="33">
        <f t="shared" si="2"/>
        <v>0.30364573071099865</v>
      </c>
      <c r="K46" s="57">
        <f t="shared" si="3"/>
        <v>0.617118985609358</v>
      </c>
      <c r="L46" s="33">
        <f t="shared" si="4"/>
        <v>0.02408812733406368</v>
      </c>
      <c r="M46" s="33">
        <f t="shared" si="5"/>
        <v>0.020839037895792892</v>
      </c>
      <c r="N46" s="33">
        <f t="shared" si="6"/>
        <v>0.022056731335553827</v>
      </c>
      <c r="O46" s="33">
        <f t="shared" si="7"/>
        <v>0.012251387114232914</v>
      </c>
    </row>
    <row r="47" spans="1:15" ht="12.75">
      <c r="A47" s="7">
        <v>45</v>
      </c>
      <c r="B47" s="83" t="s">
        <v>143</v>
      </c>
      <c r="C47" s="42">
        <v>122746489</v>
      </c>
      <c r="D47" s="42">
        <v>6153489</v>
      </c>
      <c r="E47" s="42">
        <v>2840034</v>
      </c>
      <c r="F47" s="42">
        <v>6861855</v>
      </c>
      <c r="G47" s="42">
        <v>7264833</v>
      </c>
      <c r="H47" s="42">
        <v>5201360</v>
      </c>
      <c r="I47" s="40">
        <f t="shared" si="1"/>
        <v>151068060</v>
      </c>
      <c r="J47" s="34">
        <f t="shared" si="2"/>
        <v>0.8125244277314476</v>
      </c>
      <c r="K47" s="61">
        <f t="shared" si="3"/>
        <v>0.04073322315782701</v>
      </c>
      <c r="L47" s="34">
        <f t="shared" si="4"/>
        <v>0.018799698625904113</v>
      </c>
      <c r="M47" s="34">
        <f t="shared" si="5"/>
        <v>0.04542227523144204</v>
      </c>
      <c r="N47" s="34">
        <f t="shared" si="6"/>
        <v>0.04808980137826619</v>
      </c>
      <c r="O47" s="34">
        <f t="shared" si="7"/>
        <v>0.03443057387511298</v>
      </c>
    </row>
    <row r="48" spans="1:15" ht="12.75">
      <c r="A48" s="7">
        <v>46</v>
      </c>
      <c r="B48" s="48" t="s">
        <v>46</v>
      </c>
      <c r="C48" s="41">
        <v>8535470</v>
      </c>
      <c r="D48" s="41">
        <v>1129311</v>
      </c>
      <c r="E48" s="41">
        <v>1427780</v>
      </c>
      <c r="F48" s="41">
        <v>1501473</v>
      </c>
      <c r="G48" s="41">
        <v>0</v>
      </c>
      <c r="H48" s="41">
        <v>482377</v>
      </c>
      <c r="I48" s="39">
        <f t="shared" si="1"/>
        <v>13076411</v>
      </c>
      <c r="J48" s="33">
        <f t="shared" si="2"/>
        <v>0.6527379722157708</v>
      </c>
      <c r="K48" s="57">
        <f t="shared" si="3"/>
        <v>0.08636245832285326</v>
      </c>
      <c r="L48" s="33">
        <f t="shared" si="4"/>
        <v>0.10918745212275753</v>
      </c>
      <c r="M48" s="33">
        <f t="shared" si="5"/>
        <v>0.11482301986378372</v>
      </c>
      <c r="N48" s="33">
        <f t="shared" si="6"/>
        <v>0</v>
      </c>
      <c r="O48" s="33">
        <f t="shared" si="7"/>
        <v>0.036889097474834646</v>
      </c>
    </row>
    <row r="49" spans="1:15" ht="12.75">
      <c r="A49" s="7">
        <v>47</v>
      </c>
      <c r="B49" s="35" t="s">
        <v>47</v>
      </c>
      <c r="C49" s="41">
        <v>39131168</v>
      </c>
      <c r="D49" s="41">
        <v>2768817</v>
      </c>
      <c r="E49" s="41">
        <v>2279993</v>
      </c>
      <c r="F49" s="41">
        <v>10067902</v>
      </c>
      <c r="G49" s="41">
        <v>3879609</v>
      </c>
      <c r="H49" s="41">
        <v>18367</v>
      </c>
      <c r="I49" s="39">
        <f t="shared" si="1"/>
        <v>58145856</v>
      </c>
      <c r="J49" s="33">
        <f t="shared" si="2"/>
        <v>0.6729829207433115</v>
      </c>
      <c r="K49" s="57">
        <f t="shared" si="3"/>
        <v>0.047618475167000726</v>
      </c>
      <c r="L49" s="33">
        <f t="shared" si="4"/>
        <v>0.03921161638758917</v>
      </c>
      <c r="M49" s="33">
        <f t="shared" si="5"/>
        <v>0.17314908907695847</v>
      </c>
      <c r="N49" s="33">
        <f t="shared" si="6"/>
        <v>0.06672202056841334</v>
      </c>
      <c r="O49" s="33">
        <f t="shared" si="7"/>
        <v>0.00031587805672686286</v>
      </c>
    </row>
    <row r="50" spans="1:15" ht="12.75">
      <c r="A50" s="7">
        <v>48</v>
      </c>
      <c r="B50" s="35" t="s">
        <v>48</v>
      </c>
      <c r="C50" s="41">
        <v>64473979</v>
      </c>
      <c r="D50" s="41">
        <v>6529850</v>
      </c>
      <c r="E50" s="41">
        <v>4462780</v>
      </c>
      <c r="F50" s="41">
        <v>3764903</v>
      </c>
      <c r="G50" s="41">
        <v>3406648</v>
      </c>
      <c r="H50" s="41">
        <v>3850471</v>
      </c>
      <c r="I50" s="39">
        <f t="shared" si="1"/>
        <v>86488631</v>
      </c>
      <c r="J50" s="33">
        <f t="shared" si="2"/>
        <v>0.7454618977608745</v>
      </c>
      <c r="K50" s="57">
        <f t="shared" si="3"/>
        <v>0.07549951854365691</v>
      </c>
      <c r="L50" s="33">
        <f t="shared" si="4"/>
        <v>0.051599614289189064</v>
      </c>
      <c r="M50" s="33">
        <f t="shared" si="5"/>
        <v>0.04353061155517654</v>
      </c>
      <c r="N50" s="33">
        <f t="shared" si="6"/>
        <v>0.0393883908279228</v>
      </c>
      <c r="O50" s="33">
        <f t="shared" si="7"/>
        <v>0.044519967023180194</v>
      </c>
    </row>
    <row r="51" spans="1:15" ht="12.75">
      <c r="A51" s="7">
        <v>49</v>
      </c>
      <c r="B51" s="35" t="s">
        <v>49</v>
      </c>
      <c r="C51" s="41">
        <v>116925727</v>
      </c>
      <c r="D51" s="41">
        <v>10903313</v>
      </c>
      <c r="E51" s="41">
        <v>13939029</v>
      </c>
      <c r="F51" s="41">
        <v>8873766</v>
      </c>
      <c r="G51" s="41">
        <v>0</v>
      </c>
      <c r="H51" s="41">
        <v>-50409</v>
      </c>
      <c r="I51" s="39">
        <f t="shared" si="1"/>
        <v>150591426</v>
      </c>
      <c r="J51" s="33">
        <f t="shared" si="2"/>
        <v>0.7764434543570894</v>
      </c>
      <c r="K51" s="57">
        <f t="shared" si="3"/>
        <v>0.07240327878959059</v>
      </c>
      <c r="L51" s="33">
        <f t="shared" si="4"/>
        <v>0.09256190322548642</v>
      </c>
      <c r="M51" s="33">
        <f t="shared" si="5"/>
        <v>0.0589261038008897</v>
      </c>
      <c r="N51" s="33">
        <f t="shared" si="6"/>
        <v>0</v>
      </c>
      <c r="O51" s="33">
        <f t="shared" si="7"/>
        <v>-0.0003347401730560676</v>
      </c>
    </row>
    <row r="52" spans="1:15" ht="12.75">
      <c r="A52" s="7">
        <v>50</v>
      </c>
      <c r="B52" s="83" t="s">
        <v>50</v>
      </c>
      <c r="C52" s="42">
        <v>49264765</v>
      </c>
      <c r="D52" s="42">
        <v>5096274</v>
      </c>
      <c r="E52" s="42">
        <v>4423457</v>
      </c>
      <c r="F52" s="42">
        <v>16800561</v>
      </c>
      <c r="G52" s="42">
        <v>4875618</v>
      </c>
      <c r="H52" s="42">
        <v>32646</v>
      </c>
      <c r="I52" s="40">
        <f t="shared" si="1"/>
        <v>80493321</v>
      </c>
      <c r="J52" s="34">
        <f t="shared" si="2"/>
        <v>0.612035438319162</v>
      </c>
      <c r="K52" s="61">
        <f t="shared" si="3"/>
        <v>0.06331300456593163</v>
      </c>
      <c r="L52" s="34">
        <f t="shared" si="4"/>
        <v>0.05495433590073889</v>
      </c>
      <c r="M52" s="34">
        <f t="shared" si="5"/>
        <v>0.2087199383909132</v>
      </c>
      <c r="N52" s="34">
        <f t="shared" si="6"/>
        <v>0.06057170880053514</v>
      </c>
      <c r="O52" s="34">
        <f t="shared" si="7"/>
        <v>0.0004055740227192266</v>
      </c>
    </row>
    <row r="53" spans="1:15" ht="12.75">
      <c r="A53" s="7">
        <v>51</v>
      </c>
      <c r="B53" s="35" t="s">
        <v>51</v>
      </c>
      <c r="C53" s="41">
        <v>83314788</v>
      </c>
      <c r="D53" s="41">
        <v>6429353</v>
      </c>
      <c r="E53" s="41">
        <v>6350271</v>
      </c>
      <c r="F53" s="41">
        <v>5804868</v>
      </c>
      <c r="G53" s="41">
        <v>2376477</v>
      </c>
      <c r="H53" s="41">
        <v>30210</v>
      </c>
      <c r="I53" s="39">
        <f t="shared" si="1"/>
        <v>104305967</v>
      </c>
      <c r="J53" s="33">
        <f t="shared" si="2"/>
        <v>0.7987538047559638</v>
      </c>
      <c r="K53" s="57">
        <f t="shared" si="3"/>
        <v>0.06163935952005507</v>
      </c>
      <c r="L53" s="33">
        <f t="shared" si="4"/>
        <v>0.06088118621248197</v>
      </c>
      <c r="M53" s="33">
        <f t="shared" si="5"/>
        <v>0.055652309900928294</v>
      </c>
      <c r="N53" s="33">
        <f t="shared" si="6"/>
        <v>0.02278371092614481</v>
      </c>
      <c r="O53" s="33">
        <f t="shared" si="7"/>
        <v>0.0002896286844260789</v>
      </c>
    </row>
    <row r="54" spans="1:15" ht="12.75">
      <c r="A54" s="7">
        <v>52</v>
      </c>
      <c r="B54" s="35" t="s">
        <v>144</v>
      </c>
      <c r="C54" s="41">
        <v>333377358</v>
      </c>
      <c r="D54" s="41">
        <v>41818250</v>
      </c>
      <c r="E54" s="41">
        <v>11441488</v>
      </c>
      <c r="F54" s="41">
        <v>19690766</v>
      </c>
      <c r="G54" s="41">
        <v>30931592</v>
      </c>
      <c r="H54" s="41">
        <v>989388</v>
      </c>
      <c r="I54" s="39">
        <f t="shared" si="1"/>
        <v>438248842</v>
      </c>
      <c r="J54" s="33">
        <f t="shared" si="2"/>
        <v>0.7607033403182386</v>
      </c>
      <c r="K54" s="57">
        <f t="shared" si="3"/>
        <v>0.09542124471831462</v>
      </c>
      <c r="L54" s="33">
        <f t="shared" si="4"/>
        <v>0.02610728632569895</v>
      </c>
      <c r="M54" s="33">
        <f t="shared" si="5"/>
        <v>0.04493056025005994</v>
      </c>
      <c r="N54" s="33">
        <f t="shared" si="6"/>
        <v>0.07057997428775864</v>
      </c>
      <c r="O54" s="33">
        <f t="shared" si="7"/>
        <v>0.0022575940999291903</v>
      </c>
    </row>
    <row r="55" spans="1:15" ht="12.75">
      <c r="A55" s="7">
        <v>53</v>
      </c>
      <c r="B55" s="35" t="s">
        <v>52</v>
      </c>
      <c r="C55" s="41">
        <v>121140714</v>
      </c>
      <c r="D55" s="41">
        <v>11750527</v>
      </c>
      <c r="E55" s="41">
        <v>14784194</v>
      </c>
      <c r="F55" s="41">
        <v>22137194</v>
      </c>
      <c r="G55" s="41">
        <v>5776216</v>
      </c>
      <c r="H55" s="41">
        <v>3382463</v>
      </c>
      <c r="I55" s="39">
        <f t="shared" si="1"/>
        <v>178971308</v>
      </c>
      <c r="J55" s="33">
        <f t="shared" si="2"/>
        <v>0.6768722615582605</v>
      </c>
      <c r="K55" s="57">
        <f t="shared" si="3"/>
        <v>0.06565592625606782</v>
      </c>
      <c r="L55" s="33">
        <f t="shared" si="4"/>
        <v>0.0826065036078297</v>
      </c>
      <c r="M55" s="33">
        <f t="shared" si="5"/>
        <v>0.12369130140122796</v>
      </c>
      <c r="N55" s="33">
        <f t="shared" si="6"/>
        <v>0.03227453643016343</v>
      </c>
      <c r="O55" s="33">
        <f t="shared" si="7"/>
        <v>0.018899470746450597</v>
      </c>
    </row>
    <row r="56" spans="1:15" ht="12.75">
      <c r="A56" s="7">
        <v>54</v>
      </c>
      <c r="B56" s="35" t="s">
        <v>53</v>
      </c>
      <c r="C56" s="41">
        <v>7312467</v>
      </c>
      <c r="D56" s="41">
        <v>1083915</v>
      </c>
      <c r="E56" s="41">
        <v>1284295</v>
      </c>
      <c r="F56" s="41">
        <v>569172</v>
      </c>
      <c r="G56" s="41">
        <v>12</v>
      </c>
      <c r="H56" s="41">
        <v>4388</v>
      </c>
      <c r="I56" s="39">
        <f t="shared" si="1"/>
        <v>10254249</v>
      </c>
      <c r="J56" s="33">
        <f t="shared" si="2"/>
        <v>0.7131158020445963</v>
      </c>
      <c r="K56" s="57">
        <f t="shared" si="3"/>
        <v>0.10570398670833915</v>
      </c>
      <c r="L56" s="33">
        <f t="shared" si="4"/>
        <v>0.12524515447206325</v>
      </c>
      <c r="M56" s="33">
        <f t="shared" si="5"/>
        <v>0.05550596635599545</v>
      </c>
      <c r="N56" s="33">
        <f t="shared" si="6"/>
        <v>1.1702465972885972E-06</v>
      </c>
      <c r="O56" s="33">
        <f t="shared" si="7"/>
        <v>0.00042792017240853036</v>
      </c>
    </row>
    <row r="57" spans="1:15" ht="12.75">
      <c r="A57" s="7">
        <v>55</v>
      </c>
      <c r="B57" s="83" t="s">
        <v>145</v>
      </c>
      <c r="C57" s="42">
        <v>144884597</v>
      </c>
      <c r="D57" s="42">
        <v>12285943</v>
      </c>
      <c r="E57" s="42">
        <v>11775751</v>
      </c>
      <c r="F57" s="42">
        <v>8472392</v>
      </c>
      <c r="G57" s="42">
        <v>10738</v>
      </c>
      <c r="H57" s="42">
        <v>300360</v>
      </c>
      <c r="I57" s="40">
        <f t="shared" si="1"/>
        <v>177729781</v>
      </c>
      <c r="J57" s="34">
        <f t="shared" si="2"/>
        <v>0.8151959462550623</v>
      </c>
      <c r="K57" s="61">
        <f t="shared" si="3"/>
        <v>0.06912709243702944</v>
      </c>
      <c r="L57" s="34">
        <f t="shared" si="4"/>
        <v>0.06625648742570611</v>
      </c>
      <c r="M57" s="34">
        <f t="shared" si="5"/>
        <v>0.04767007505624508</v>
      </c>
      <c r="N57" s="34">
        <f t="shared" si="6"/>
        <v>6.0417561646576274E-05</v>
      </c>
      <c r="O57" s="34">
        <f t="shared" si="7"/>
        <v>0.0016899812643104534</v>
      </c>
    </row>
    <row r="58" spans="1:15" ht="12.75">
      <c r="A58" s="7">
        <v>56</v>
      </c>
      <c r="B58" s="48" t="s">
        <v>146</v>
      </c>
      <c r="C58" s="41">
        <f>25418591-'[1]Sheet1'!$G$10</f>
        <v>24955838</v>
      </c>
      <c r="D58" s="41">
        <v>2433028</v>
      </c>
      <c r="E58" s="41">
        <v>2105798</v>
      </c>
      <c r="F58" s="41">
        <v>2298070</v>
      </c>
      <c r="G58" s="41">
        <v>0</v>
      </c>
      <c r="H58" s="41">
        <v>0</v>
      </c>
      <c r="I58" s="39">
        <f t="shared" si="1"/>
        <v>31792734</v>
      </c>
      <c r="J58" s="33">
        <f t="shared" si="2"/>
        <v>0.7849541344887169</v>
      </c>
      <c r="K58" s="57">
        <f t="shared" si="3"/>
        <v>0.07652780034582744</v>
      </c>
      <c r="L58" s="33">
        <f t="shared" si="4"/>
        <v>0.06623519701073836</v>
      </c>
      <c r="M58" s="33">
        <f t="shared" si="5"/>
        <v>0.07228286815471736</v>
      </c>
      <c r="N58" s="33">
        <f t="shared" si="6"/>
        <v>0</v>
      </c>
      <c r="O58" s="33">
        <f t="shared" si="7"/>
        <v>0</v>
      </c>
    </row>
    <row r="59" spans="1:15" ht="12.75">
      <c r="A59" s="7">
        <v>57</v>
      </c>
      <c r="B59" s="35" t="s">
        <v>147</v>
      </c>
      <c r="C59" s="41">
        <v>50959289</v>
      </c>
      <c r="D59" s="41">
        <v>7170228</v>
      </c>
      <c r="E59" s="41">
        <v>4997179</v>
      </c>
      <c r="F59" s="41">
        <v>18903415</v>
      </c>
      <c r="G59" s="41">
        <v>424929</v>
      </c>
      <c r="H59" s="41">
        <v>6327117</v>
      </c>
      <c r="I59" s="39">
        <f t="shared" si="1"/>
        <v>88782157</v>
      </c>
      <c r="J59" s="33">
        <f t="shared" si="2"/>
        <v>0.5739811998485236</v>
      </c>
      <c r="K59" s="57">
        <f t="shared" si="3"/>
        <v>0.0807620387055926</v>
      </c>
      <c r="L59" s="33">
        <f t="shared" si="4"/>
        <v>0.05628584806742193</v>
      </c>
      <c r="M59" s="33">
        <f t="shared" si="5"/>
        <v>0.21291907787282077</v>
      </c>
      <c r="N59" s="33">
        <f t="shared" si="6"/>
        <v>0.004786198199712584</v>
      </c>
      <c r="O59" s="33">
        <f t="shared" si="7"/>
        <v>0.07126563730592848</v>
      </c>
    </row>
    <row r="60" spans="1:15" ht="12.75">
      <c r="A60" s="7">
        <v>58</v>
      </c>
      <c r="B60" s="35" t="s">
        <v>54</v>
      </c>
      <c r="C60" s="41">
        <v>75918320</v>
      </c>
      <c r="D60" s="41">
        <v>8835150</v>
      </c>
      <c r="E60" s="41">
        <v>4739947</v>
      </c>
      <c r="F60" s="41">
        <v>6973401</v>
      </c>
      <c r="G60" s="41">
        <v>2323557</v>
      </c>
      <c r="H60" s="41">
        <v>5033</v>
      </c>
      <c r="I60" s="39">
        <f t="shared" si="1"/>
        <v>98795408</v>
      </c>
      <c r="J60" s="33">
        <f t="shared" si="2"/>
        <v>0.7684397639210114</v>
      </c>
      <c r="K60" s="57">
        <f t="shared" si="3"/>
        <v>0.08942875158732073</v>
      </c>
      <c r="L60" s="33">
        <f t="shared" si="4"/>
        <v>0.047977401945645086</v>
      </c>
      <c r="M60" s="33">
        <f t="shared" si="5"/>
        <v>0.07058426237786275</v>
      </c>
      <c r="N60" s="33">
        <f t="shared" si="6"/>
        <v>0.023518876504867513</v>
      </c>
      <c r="O60" s="33">
        <f t="shared" si="7"/>
        <v>5.094366329252874E-05</v>
      </c>
    </row>
    <row r="61" spans="1:15" ht="12.75">
      <c r="A61" s="7">
        <v>59</v>
      </c>
      <c r="B61" s="35" t="s">
        <v>55</v>
      </c>
      <c r="C61" s="41">
        <v>42094723</v>
      </c>
      <c r="D61" s="41">
        <v>4014745</v>
      </c>
      <c r="E61" s="41">
        <v>4332378</v>
      </c>
      <c r="F61" s="41">
        <v>3529162</v>
      </c>
      <c r="G61" s="41">
        <v>2399794</v>
      </c>
      <c r="H61" s="41">
        <v>8811</v>
      </c>
      <c r="I61" s="39">
        <f t="shared" si="1"/>
        <v>56379613</v>
      </c>
      <c r="J61" s="33">
        <f t="shared" si="2"/>
        <v>0.7466302225238758</v>
      </c>
      <c r="K61" s="57">
        <f t="shared" si="3"/>
        <v>0.07120916207778866</v>
      </c>
      <c r="L61" s="33">
        <f t="shared" si="4"/>
        <v>0.07684298932665608</v>
      </c>
      <c r="M61" s="33">
        <f t="shared" si="5"/>
        <v>0.06259642115670429</v>
      </c>
      <c r="N61" s="33">
        <f t="shared" si="6"/>
        <v>0.04256492501997131</v>
      </c>
      <c r="O61" s="33">
        <f t="shared" si="7"/>
        <v>0.00015627989500389085</v>
      </c>
    </row>
    <row r="62" spans="1:15" ht="12.75">
      <c r="A62" s="7">
        <v>60</v>
      </c>
      <c r="B62" s="83" t="s">
        <v>56</v>
      </c>
      <c r="C62" s="42">
        <v>46985377</v>
      </c>
      <c r="D62" s="42">
        <v>5028910</v>
      </c>
      <c r="E62" s="42">
        <v>3747935</v>
      </c>
      <c r="F62" s="42">
        <v>13948783</v>
      </c>
      <c r="G62" s="42">
        <v>6074614</v>
      </c>
      <c r="H62" s="42">
        <v>1159868</v>
      </c>
      <c r="I62" s="40">
        <f t="shared" si="1"/>
        <v>76945487</v>
      </c>
      <c r="J62" s="34">
        <f t="shared" si="2"/>
        <v>0.6106320049673608</v>
      </c>
      <c r="K62" s="61">
        <f t="shared" si="3"/>
        <v>0.06535678954114618</v>
      </c>
      <c r="L62" s="34">
        <f t="shared" si="4"/>
        <v>0.04870896456864325</v>
      </c>
      <c r="M62" s="34">
        <f t="shared" si="5"/>
        <v>0.18128136611832738</v>
      </c>
      <c r="N62" s="34">
        <f t="shared" si="6"/>
        <v>0.07894698229670052</v>
      </c>
      <c r="O62" s="34">
        <f t="shared" si="7"/>
        <v>0.015073892507821804</v>
      </c>
    </row>
    <row r="63" spans="1:15" ht="12.75">
      <c r="A63" s="7">
        <v>61</v>
      </c>
      <c r="B63" s="35" t="s">
        <v>57</v>
      </c>
      <c r="C63" s="41">
        <v>35475690</v>
      </c>
      <c r="D63" s="41">
        <v>3110817</v>
      </c>
      <c r="E63" s="41">
        <v>1678903</v>
      </c>
      <c r="F63" s="41">
        <v>3164088</v>
      </c>
      <c r="G63" s="41">
        <v>1868836</v>
      </c>
      <c r="H63" s="41">
        <v>0</v>
      </c>
      <c r="I63" s="39">
        <f t="shared" si="1"/>
        <v>45298334</v>
      </c>
      <c r="J63" s="33">
        <f t="shared" si="2"/>
        <v>0.7831566167532784</v>
      </c>
      <c r="K63" s="57">
        <f t="shared" si="3"/>
        <v>0.06867398257958007</v>
      </c>
      <c r="L63" s="33">
        <f t="shared" si="4"/>
        <v>0.03706323945600295</v>
      </c>
      <c r="M63" s="33">
        <f t="shared" si="5"/>
        <v>0.06984998609441133</v>
      </c>
      <c r="N63" s="33">
        <f t="shared" si="6"/>
        <v>0.04125617511672725</v>
      </c>
      <c r="O63" s="33">
        <f t="shared" si="7"/>
        <v>0</v>
      </c>
    </row>
    <row r="64" spans="1:15" ht="12.75">
      <c r="A64" s="7">
        <v>62</v>
      </c>
      <c r="B64" s="35" t="s">
        <v>58</v>
      </c>
      <c r="C64" s="41">
        <v>16064968</v>
      </c>
      <c r="D64" s="41">
        <v>1445976</v>
      </c>
      <c r="E64" s="41">
        <v>1122210</v>
      </c>
      <c r="F64" s="41">
        <v>2352003</v>
      </c>
      <c r="G64" s="41">
        <v>0</v>
      </c>
      <c r="H64" s="41">
        <v>0</v>
      </c>
      <c r="I64" s="39">
        <f t="shared" si="1"/>
        <v>20985157</v>
      </c>
      <c r="J64" s="33">
        <f t="shared" si="2"/>
        <v>0.7655395668471768</v>
      </c>
      <c r="K64" s="57">
        <f t="shared" si="3"/>
        <v>0.06890470249996224</v>
      </c>
      <c r="L64" s="33">
        <f t="shared" si="4"/>
        <v>0.05347636903550448</v>
      </c>
      <c r="M64" s="33">
        <f t="shared" si="5"/>
        <v>0.1120793616173565</v>
      </c>
      <c r="N64" s="33">
        <f t="shared" si="6"/>
        <v>0</v>
      </c>
      <c r="O64" s="33">
        <f t="shared" si="7"/>
        <v>0</v>
      </c>
    </row>
    <row r="65" spans="1:15" ht="12.75">
      <c r="A65" s="7">
        <v>63</v>
      </c>
      <c r="B65" s="35" t="s">
        <v>59</v>
      </c>
      <c r="C65" s="41">
        <v>22027304</v>
      </c>
      <c r="D65" s="41">
        <v>2021610</v>
      </c>
      <c r="E65" s="41">
        <v>695378</v>
      </c>
      <c r="F65" s="41">
        <v>1001258</v>
      </c>
      <c r="G65" s="41">
        <v>1050868</v>
      </c>
      <c r="H65" s="41">
        <v>24170</v>
      </c>
      <c r="I65" s="39">
        <f t="shared" si="1"/>
        <v>26820588</v>
      </c>
      <c r="J65" s="33">
        <f t="shared" si="2"/>
        <v>0.8212834110870351</v>
      </c>
      <c r="K65" s="57">
        <f t="shared" si="3"/>
        <v>0.07537530497094247</v>
      </c>
      <c r="L65" s="33">
        <f t="shared" si="4"/>
        <v>0.025927022927312405</v>
      </c>
      <c r="M65" s="33">
        <f t="shared" si="5"/>
        <v>0.037331694592228924</v>
      </c>
      <c r="N65" s="33">
        <f t="shared" si="6"/>
        <v>0.03918139304030173</v>
      </c>
      <c r="O65" s="33">
        <f t="shared" si="7"/>
        <v>0.0009011733821793914</v>
      </c>
    </row>
    <row r="66" spans="1:15" ht="12.75">
      <c r="A66" s="7">
        <v>64</v>
      </c>
      <c r="B66" s="35" t="s">
        <v>60</v>
      </c>
      <c r="C66" s="41">
        <v>19450158</v>
      </c>
      <c r="D66" s="41">
        <v>1804123</v>
      </c>
      <c r="E66" s="41">
        <v>1567185</v>
      </c>
      <c r="F66" s="41">
        <v>2777387</v>
      </c>
      <c r="G66" s="41">
        <v>1431687</v>
      </c>
      <c r="H66" s="41">
        <v>2768</v>
      </c>
      <c r="I66" s="39">
        <f>SUM(C66:H66)</f>
        <v>27033308</v>
      </c>
      <c r="J66" s="33">
        <f t="shared" si="2"/>
        <v>0.7194886397180841</v>
      </c>
      <c r="K66" s="57">
        <f t="shared" si="3"/>
        <v>0.06673704157848533</v>
      </c>
      <c r="L66" s="33">
        <f t="shared" si="4"/>
        <v>0.05797237245253152</v>
      </c>
      <c r="M66" s="33">
        <f t="shared" si="5"/>
        <v>0.10273944276445932</v>
      </c>
      <c r="N66" s="33">
        <f t="shared" si="6"/>
        <v>0.052960111281978514</v>
      </c>
      <c r="O66" s="33">
        <f t="shared" si="7"/>
        <v>0.00010239220446125202</v>
      </c>
    </row>
    <row r="67" spans="1:15" ht="12.75">
      <c r="A67" s="7">
        <v>65</v>
      </c>
      <c r="B67" s="83" t="s">
        <v>61</v>
      </c>
      <c r="C67" s="41">
        <v>53596175</v>
      </c>
      <c r="D67" s="41">
        <v>6397440</v>
      </c>
      <c r="E67" s="41">
        <v>13776164</v>
      </c>
      <c r="F67" s="41">
        <v>29104866</v>
      </c>
      <c r="G67" s="41">
        <v>4840229</v>
      </c>
      <c r="H67" s="41">
        <v>20552</v>
      </c>
      <c r="I67" s="39">
        <f t="shared" si="1"/>
        <v>107735426</v>
      </c>
      <c r="J67" s="33">
        <f t="shared" si="2"/>
        <v>0.4974795848489057</v>
      </c>
      <c r="K67" s="57">
        <f t="shared" si="3"/>
        <v>0.059381024770812155</v>
      </c>
      <c r="L67" s="33">
        <f t="shared" si="4"/>
        <v>0.1278703255881682</v>
      </c>
      <c r="M67" s="33">
        <f t="shared" si="5"/>
        <v>0.27015130566244755</v>
      </c>
      <c r="N67" s="33">
        <f t="shared" si="6"/>
        <v>0.04492699550842264</v>
      </c>
      <c r="O67" s="33">
        <f t="shared" si="7"/>
        <v>0.00019076362124376803</v>
      </c>
    </row>
    <row r="68" spans="1:15" ht="12.75">
      <c r="A68" s="7">
        <v>66</v>
      </c>
      <c r="B68" s="48" t="s">
        <v>148</v>
      </c>
      <c r="C68" s="41">
        <v>21584313</v>
      </c>
      <c r="D68" s="41">
        <v>1675130</v>
      </c>
      <c r="E68" s="41">
        <v>2797361</v>
      </c>
      <c r="F68" s="41">
        <v>2714236</v>
      </c>
      <c r="G68" s="41">
        <v>0</v>
      </c>
      <c r="H68" s="41">
        <v>0</v>
      </c>
      <c r="I68" s="39">
        <f>SUM(C68:H68)</f>
        <v>28771040</v>
      </c>
      <c r="J68" s="33">
        <f aca="true" t="shared" si="8" ref="J68:O70">C68/$I68</f>
        <v>0.7502096900216328</v>
      </c>
      <c r="K68" s="57">
        <f t="shared" si="8"/>
        <v>0.05822278235336644</v>
      </c>
      <c r="L68" s="33">
        <f t="shared" si="8"/>
        <v>0.09722835879412076</v>
      </c>
      <c r="M68" s="33">
        <f t="shared" si="8"/>
        <v>0.09433916883087994</v>
      </c>
      <c r="N68" s="33">
        <f t="shared" si="8"/>
        <v>0</v>
      </c>
      <c r="O68" s="33">
        <f t="shared" si="8"/>
        <v>0</v>
      </c>
    </row>
    <row r="69" spans="1:15" ht="12.75">
      <c r="A69" s="7">
        <v>67</v>
      </c>
      <c r="B69" s="35" t="s">
        <v>149</v>
      </c>
      <c r="C69" s="41">
        <f>44395019-'[1]Sheet1'!$G$11</f>
        <v>44391547</v>
      </c>
      <c r="D69" s="41">
        <v>1976895</v>
      </c>
      <c r="E69" s="41">
        <v>968031</v>
      </c>
      <c r="F69" s="41">
        <v>2168196</v>
      </c>
      <c r="G69" s="41">
        <v>6357659</v>
      </c>
      <c r="H69" s="41">
        <v>212486</v>
      </c>
      <c r="I69" s="39">
        <f>SUM(C69:H69)</f>
        <v>56074814</v>
      </c>
      <c r="J69" s="33">
        <f>C69/$I69</f>
        <v>0.7916485821959214</v>
      </c>
      <c r="K69" s="57">
        <f>D69/$I69</f>
        <v>0.035254597545343616</v>
      </c>
      <c r="L69" s="33">
        <f t="shared" si="8"/>
        <v>0.017263204832030296</v>
      </c>
      <c r="M69" s="33">
        <f t="shared" si="8"/>
        <v>0.03866612914667893</v>
      </c>
      <c r="N69" s="33">
        <f t="shared" si="8"/>
        <v>0.11337815583302693</v>
      </c>
      <c r="O69" s="33">
        <f t="shared" si="8"/>
        <v>0.0037893304469988967</v>
      </c>
    </row>
    <row r="70" spans="1:15" ht="12.75">
      <c r="A70" s="7">
        <v>68</v>
      </c>
      <c r="B70" s="35" t="s">
        <v>150</v>
      </c>
      <c r="C70" s="41">
        <f>18479758-'[1]Sheet1'!$G$12</f>
        <v>18473090</v>
      </c>
      <c r="D70" s="41">
        <v>935802</v>
      </c>
      <c r="E70" s="41">
        <v>1730046</v>
      </c>
      <c r="F70" s="41">
        <v>1553659</v>
      </c>
      <c r="G70" s="41">
        <v>0</v>
      </c>
      <c r="H70" s="41">
        <v>0</v>
      </c>
      <c r="I70" s="39">
        <f>SUM(C70:H70)</f>
        <v>22692597</v>
      </c>
      <c r="J70" s="33">
        <f>C70/$I70</f>
        <v>0.8140579943318078</v>
      </c>
      <c r="K70" s="57">
        <f>D70/$I70</f>
        <v>0.04123820645120521</v>
      </c>
      <c r="L70" s="33">
        <f t="shared" si="8"/>
        <v>0.07623834327996923</v>
      </c>
      <c r="M70" s="33">
        <f t="shared" si="8"/>
        <v>0.0684654559370177</v>
      </c>
      <c r="N70" s="33">
        <f t="shared" si="8"/>
        <v>0</v>
      </c>
      <c r="O70" s="33">
        <f t="shared" si="8"/>
        <v>0</v>
      </c>
    </row>
    <row r="71" spans="1:15" ht="12.75">
      <c r="A71" s="7">
        <v>69</v>
      </c>
      <c r="B71" s="35" t="s">
        <v>151</v>
      </c>
      <c r="C71" s="41">
        <f>30068049-'[1]Sheet1'!$G$13</f>
        <v>30065070</v>
      </c>
      <c r="D71" s="41">
        <v>2186895</v>
      </c>
      <c r="E71" s="41">
        <v>2229315</v>
      </c>
      <c r="F71" s="41">
        <v>2028802</v>
      </c>
      <c r="G71" s="41">
        <v>2283114</v>
      </c>
      <c r="H71" s="41">
        <v>179023</v>
      </c>
      <c r="I71" s="39">
        <f>SUM(C71:H71)</f>
        <v>38972219</v>
      </c>
      <c r="J71" s="33">
        <f aca="true" t="shared" si="9" ref="J71:O71">C71/$I71</f>
        <v>0.7714487594355354</v>
      </c>
      <c r="K71" s="57">
        <f t="shared" si="9"/>
        <v>0.05611420278634891</v>
      </c>
      <c r="L71" s="33">
        <f t="shared" si="9"/>
        <v>0.05720267044583733</v>
      </c>
      <c r="M71" s="33">
        <f t="shared" si="9"/>
        <v>0.052057646499420525</v>
      </c>
      <c r="N71" s="33">
        <f t="shared" si="9"/>
        <v>0.05858311532119841</v>
      </c>
      <c r="O71" s="33">
        <f t="shared" si="9"/>
        <v>0.004593605511659472</v>
      </c>
    </row>
    <row r="72" spans="1:15" ht="12.75" customHeight="1">
      <c r="A72" s="7">
        <v>396</v>
      </c>
      <c r="B72" s="35" t="s">
        <v>152</v>
      </c>
      <c r="C72" s="41">
        <v>97861199.25999999</v>
      </c>
      <c r="D72" s="41">
        <v>12698726.339999998</v>
      </c>
      <c r="E72" s="41">
        <v>19695663.040000003</v>
      </c>
      <c r="F72" s="41">
        <v>18367660.73</v>
      </c>
      <c r="G72" s="41">
        <v>0</v>
      </c>
      <c r="H72" s="41">
        <v>0</v>
      </c>
      <c r="I72" s="39">
        <f>SUM(C72:H72)</f>
        <v>148623249.37</v>
      </c>
      <c r="J72" s="33">
        <f aca="true" t="shared" si="10" ref="J72:O72">C72/$I72</f>
        <v>0.658451485045741</v>
      </c>
      <c r="K72" s="57">
        <f t="shared" si="10"/>
        <v>0.08544239473856685</v>
      </c>
      <c r="L72" s="33">
        <f t="shared" si="10"/>
        <v>0.13252074035178257</v>
      </c>
      <c r="M72" s="33">
        <f t="shared" si="10"/>
        <v>0.12358537986390951</v>
      </c>
      <c r="N72" s="33">
        <f t="shared" si="10"/>
        <v>0</v>
      </c>
      <c r="O72" s="33">
        <f t="shared" si="10"/>
        <v>0</v>
      </c>
    </row>
    <row r="73" spans="1:15" ht="12.75">
      <c r="A73" s="26"/>
      <c r="B73" s="27" t="s">
        <v>62</v>
      </c>
      <c r="C73" s="19">
        <f aca="true" t="shared" si="11" ref="C73:I73">SUM(C3:C72)</f>
        <v>5436834700.26</v>
      </c>
      <c r="D73" s="19">
        <f t="shared" si="11"/>
        <v>643142821.34</v>
      </c>
      <c r="E73" s="19">
        <f t="shared" si="11"/>
        <v>468312796.04</v>
      </c>
      <c r="F73" s="19">
        <f t="shared" si="11"/>
        <v>771448023.73</v>
      </c>
      <c r="G73" s="19">
        <f t="shared" si="11"/>
        <v>272662237</v>
      </c>
      <c r="H73" s="19">
        <f t="shared" si="11"/>
        <v>155992911</v>
      </c>
      <c r="I73" s="16">
        <f t="shared" si="11"/>
        <v>7748393489.37</v>
      </c>
      <c r="J73" s="20">
        <f aca="true" t="shared" si="12" ref="J73:O73">C73/$I73</f>
        <v>0.7016725089812204</v>
      </c>
      <c r="K73" s="62">
        <f t="shared" si="12"/>
        <v>0.08300337640600286</v>
      </c>
      <c r="L73" s="20">
        <f t="shared" si="12"/>
        <v>0.0604399862606974</v>
      </c>
      <c r="M73" s="20">
        <f t="shared" si="12"/>
        <v>0.09956231892305772</v>
      </c>
      <c r="N73" s="20">
        <f t="shared" si="12"/>
        <v>0.035189518623965674</v>
      </c>
      <c r="O73" s="20">
        <f t="shared" si="12"/>
        <v>0.020132290805056074</v>
      </c>
    </row>
    <row r="74" spans="1:15" ht="12.75">
      <c r="A74" s="28"/>
      <c r="B74" s="18"/>
      <c r="C74" s="70"/>
      <c r="D74" s="70"/>
      <c r="E74" s="70"/>
      <c r="F74" s="70"/>
      <c r="G74" s="70"/>
      <c r="H74" s="70"/>
      <c r="I74" s="43"/>
      <c r="J74" s="59"/>
      <c r="K74" s="21"/>
      <c r="L74" s="21"/>
      <c r="M74" s="21"/>
      <c r="N74" s="21"/>
      <c r="O74" s="52"/>
    </row>
    <row r="75" spans="1:15" ht="12.75">
      <c r="A75" s="47">
        <v>318</v>
      </c>
      <c r="B75" s="48" t="s">
        <v>63</v>
      </c>
      <c r="C75" s="49">
        <v>10535830</v>
      </c>
      <c r="D75" s="49">
        <v>0</v>
      </c>
      <c r="E75" s="49">
        <v>0</v>
      </c>
      <c r="F75" s="49">
        <v>1846620</v>
      </c>
      <c r="G75" s="49">
        <v>0</v>
      </c>
      <c r="H75" s="49">
        <v>0</v>
      </c>
      <c r="I75" s="50">
        <f>SUM(C75:H75)</f>
        <v>12382450</v>
      </c>
      <c r="J75" s="51">
        <f aca="true" t="shared" si="13" ref="J75:O77">C75/$I75</f>
        <v>0.8508679623176351</v>
      </c>
      <c r="K75" s="54">
        <f t="shared" si="13"/>
        <v>0</v>
      </c>
      <c r="L75" s="51">
        <f t="shared" si="13"/>
        <v>0</v>
      </c>
      <c r="M75" s="51">
        <f t="shared" si="13"/>
        <v>0.14913203768236497</v>
      </c>
      <c r="N75" s="51">
        <f t="shared" si="13"/>
        <v>0</v>
      </c>
      <c r="O75" s="51">
        <f t="shared" si="13"/>
        <v>0</v>
      </c>
    </row>
    <row r="76" spans="1:15" ht="12.75" customHeight="1">
      <c r="A76" s="2">
        <v>319</v>
      </c>
      <c r="B76" s="29" t="s">
        <v>64</v>
      </c>
      <c r="C76" s="22">
        <v>2208648</v>
      </c>
      <c r="D76" s="22">
        <v>81807</v>
      </c>
      <c r="E76" s="22">
        <v>0</v>
      </c>
      <c r="F76" s="22">
        <v>416097</v>
      </c>
      <c r="G76" s="22">
        <v>0</v>
      </c>
      <c r="H76" s="22">
        <v>0</v>
      </c>
      <c r="I76" s="23">
        <f>SUM(C76:H76)</f>
        <v>2706552</v>
      </c>
      <c r="J76" s="24">
        <f t="shared" si="13"/>
        <v>0.8160375267129544</v>
      </c>
      <c r="K76" s="55">
        <f t="shared" si="13"/>
        <v>0.030225541574667697</v>
      </c>
      <c r="L76" s="24">
        <f t="shared" si="13"/>
        <v>0</v>
      </c>
      <c r="M76" s="24">
        <f t="shared" si="13"/>
        <v>0.15373693171237796</v>
      </c>
      <c r="N76" s="24">
        <f t="shared" si="13"/>
        <v>0</v>
      </c>
      <c r="O76" s="24">
        <f t="shared" si="13"/>
        <v>0</v>
      </c>
    </row>
    <row r="77" spans="1:15" ht="12.75">
      <c r="A77" s="6"/>
      <c r="B77" s="4" t="s">
        <v>65</v>
      </c>
      <c r="C77" s="69">
        <f>SUM(C75:C76)</f>
        <v>12744478</v>
      </c>
      <c r="D77" s="69">
        <f aca="true" t="shared" si="14" ref="D77:I77">SUM(D75:D76)</f>
        <v>81807</v>
      </c>
      <c r="E77" s="69">
        <f t="shared" si="14"/>
        <v>0</v>
      </c>
      <c r="F77" s="69">
        <f t="shared" si="14"/>
        <v>2262717</v>
      </c>
      <c r="G77" s="69">
        <f t="shared" si="14"/>
        <v>0</v>
      </c>
      <c r="H77" s="69">
        <f t="shared" si="14"/>
        <v>0</v>
      </c>
      <c r="I77" s="65">
        <f t="shared" si="14"/>
        <v>15089002</v>
      </c>
      <c r="J77" s="66">
        <f t="shared" si="13"/>
        <v>0.8446203400330916</v>
      </c>
      <c r="K77" s="56">
        <f t="shared" si="13"/>
        <v>0.005421630933576654</v>
      </c>
      <c r="L77" s="25">
        <f t="shared" si="13"/>
        <v>0</v>
      </c>
      <c r="M77" s="25">
        <f t="shared" si="13"/>
        <v>0.1499580290333317</v>
      </c>
      <c r="N77" s="25">
        <f t="shared" si="13"/>
        <v>0</v>
      </c>
      <c r="O77" s="53">
        <f t="shared" si="13"/>
        <v>0</v>
      </c>
    </row>
    <row r="78" spans="1:15" ht="12.75">
      <c r="A78" s="5"/>
      <c r="B78" s="3"/>
      <c r="C78" s="70"/>
      <c r="D78" s="70"/>
      <c r="E78" s="70"/>
      <c r="F78" s="70"/>
      <c r="G78" s="70"/>
      <c r="H78" s="70"/>
      <c r="I78" s="43"/>
      <c r="J78" s="59"/>
      <c r="K78" s="21"/>
      <c r="L78" s="21"/>
      <c r="M78" s="21"/>
      <c r="N78" s="21"/>
      <c r="O78" s="52"/>
    </row>
    <row r="79" spans="1:15" ht="12.75">
      <c r="A79" s="44">
        <v>321001</v>
      </c>
      <c r="B79" s="45" t="s">
        <v>66</v>
      </c>
      <c r="C79" s="31">
        <v>2859701</v>
      </c>
      <c r="D79" s="31">
        <v>151540</v>
      </c>
      <c r="E79" s="31">
        <v>599519</v>
      </c>
      <c r="F79" s="31">
        <v>266885</v>
      </c>
      <c r="G79" s="31">
        <v>0</v>
      </c>
      <c r="H79" s="31">
        <v>0</v>
      </c>
      <c r="I79" s="32">
        <f aca="true" t="shared" si="15" ref="I79:I84">SUM(C79:H79)</f>
        <v>3877645</v>
      </c>
      <c r="J79" s="33">
        <f aca="true" t="shared" si="16" ref="J79:O90">C79/$I79</f>
        <v>0.7374839625597496</v>
      </c>
      <c r="K79" s="57">
        <f t="shared" si="16"/>
        <v>0.03908042123505375</v>
      </c>
      <c r="L79" s="33">
        <f t="shared" si="16"/>
        <v>0.15460904750176976</v>
      </c>
      <c r="M79" s="33">
        <f t="shared" si="16"/>
        <v>0.06882656870342695</v>
      </c>
      <c r="N79" s="33">
        <f t="shared" si="16"/>
        <v>0</v>
      </c>
      <c r="O79" s="33">
        <f t="shared" si="16"/>
        <v>0</v>
      </c>
    </row>
    <row r="80" spans="1:15" ht="12.75">
      <c r="A80" s="7">
        <v>329001</v>
      </c>
      <c r="B80" s="35" t="s">
        <v>67</v>
      </c>
      <c r="C80" s="31">
        <v>3353049</v>
      </c>
      <c r="D80" s="31">
        <v>140822</v>
      </c>
      <c r="E80" s="31">
        <v>214947</v>
      </c>
      <c r="F80" s="31">
        <v>186897</v>
      </c>
      <c r="G80" s="31">
        <v>0</v>
      </c>
      <c r="H80" s="31">
        <v>0</v>
      </c>
      <c r="I80" s="32">
        <f t="shared" si="15"/>
        <v>3895715</v>
      </c>
      <c r="J80" s="33">
        <f t="shared" si="16"/>
        <v>0.8607018223869046</v>
      </c>
      <c r="K80" s="57">
        <f t="shared" si="16"/>
        <v>0.03614792149836423</v>
      </c>
      <c r="L80" s="33">
        <f t="shared" si="16"/>
        <v>0.055175237408280633</v>
      </c>
      <c r="M80" s="33">
        <f t="shared" si="16"/>
        <v>0.04797501870645055</v>
      </c>
      <c r="N80" s="33">
        <f t="shared" si="16"/>
        <v>0</v>
      </c>
      <c r="O80" s="33">
        <f t="shared" si="16"/>
        <v>0</v>
      </c>
    </row>
    <row r="81" spans="1:15" ht="12.75">
      <c r="A81" s="7">
        <v>331001</v>
      </c>
      <c r="B81" s="35" t="s">
        <v>68</v>
      </c>
      <c r="C81" s="31">
        <v>5293090</v>
      </c>
      <c r="D81" s="31">
        <v>120454</v>
      </c>
      <c r="E81" s="31">
        <v>264497</v>
      </c>
      <c r="F81" s="31">
        <v>224867</v>
      </c>
      <c r="G81" s="31">
        <v>0</v>
      </c>
      <c r="H81" s="31">
        <v>0</v>
      </c>
      <c r="I81" s="32">
        <f t="shared" si="15"/>
        <v>5902908</v>
      </c>
      <c r="J81" s="33">
        <f t="shared" si="16"/>
        <v>0.8966919355680285</v>
      </c>
      <c r="K81" s="57">
        <f t="shared" si="16"/>
        <v>0.02040587452828335</v>
      </c>
      <c r="L81" s="33">
        <f t="shared" si="16"/>
        <v>0.04480791501409136</v>
      </c>
      <c r="M81" s="33">
        <f t="shared" si="16"/>
        <v>0.03809427488959679</v>
      </c>
      <c r="N81" s="33">
        <f t="shared" si="16"/>
        <v>0</v>
      </c>
      <c r="O81" s="33">
        <f t="shared" si="16"/>
        <v>0</v>
      </c>
    </row>
    <row r="82" spans="1:15" ht="12.75">
      <c r="A82" s="7">
        <v>333001</v>
      </c>
      <c r="B82" s="35" t="s">
        <v>69</v>
      </c>
      <c r="C82" s="31">
        <v>4966075</v>
      </c>
      <c r="D82" s="31">
        <v>274161</v>
      </c>
      <c r="E82" s="31">
        <v>409152</v>
      </c>
      <c r="F82" s="31">
        <v>221566</v>
      </c>
      <c r="G82" s="31">
        <v>0</v>
      </c>
      <c r="H82" s="31">
        <v>0</v>
      </c>
      <c r="I82" s="32">
        <f t="shared" si="15"/>
        <v>5870954</v>
      </c>
      <c r="J82" s="33">
        <f t="shared" si="16"/>
        <v>0.8458718974803754</v>
      </c>
      <c r="K82" s="57">
        <f t="shared" si="16"/>
        <v>0.04669786205103975</v>
      </c>
      <c r="L82" s="33">
        <f t="shared" si="16"/>
        <v>0.06969088839735416</v>
      </c>
      <c r="M82" s="33">
        <f t="shared" si="16"/>
        <v>0.03773935207123067</v>
      </c>
      <c r="N82" s="33">
        <f t="shared" si="16"/>
        <v>0</v>
      </c>
      <c r="O82" s="33">
        <f t="shared" si="16"/>
        <v>0</v>
      </c>
    </row>
    <row r="83" spans="1:15" ht="12.75">
      <c r="A83" s="8">
        <v>336001</v>
      </c>
      <c r="B83" s="46" t="s">
        <v>70</v>
      </c>
      <c r="C83" s="22">
        <v>5388565</v>
      </c>
      <c r="D83" s="22">
        <v>187992</v>
      </c>
      <c r="E83" s="22">
        <v>222264</v>
      </c>
      <c r="F83" s="22">
        <v>331782</v>
      </c>
      <c r="G83" s="22">
        <v>0</v>
      </c>
      <c r="H83" s="22">
        <v>0</v>
      </c>
      <c r="I83" s="23">
        <f t="shared" si="15"/>
        <v>6130603</v>
      </c>
      <c r="J83" s="24">
        <f t="shared" si="16"/>
        <v>0.8789616616831982</v>
      </c>
      <c r="K83" s="55">
        <f t="shared" si="16"/>
        <v>0.03066452027639043</v>
      </c>
      <c r="L83" s="24">
        <f t="shared" si="16"/>
        <v>0.03625483496484767</v>
      </c>
      <c r="M83" s="24">
        <f t="shared" si="16"/>
        <v>0.05411898307556369</v>
      </c>
      <c r="N83" s="24">
        <f t="shared" si="16"/>
        <v>0</v>
      </c>
      <c r="O83" s="24">
        <f t="shared" si="16"/>
        <v>0</v>
      </c>
    </row>
    <row r="84" spans="1:15" ht="12.75">
      <c r="A84" s="44">
        <v>337001</v>
      </c>
      <c r="B84" s="45" t="s">
        <v>71</v>
      </c>
      <c r="C84" s="31">
        <v>13518777</v>
      </c>
      <c r="D84" s="31">
        <v>323177</v>
      </c>
      <c r="E84" s="31">
        <v>363200</v>
      </c>
      <c r="F84" s="31">
        <v>319432</v>
      </c>
      <c r="G84" s="31">
        <v>0</v>
      </c>
      <c r="H84" s="31">
        <v>0</v>
      </c>
      <c r="I84" s="32">
        <f t="shared" si="15"/>
        <v>14524586</v>
      </c>
      <c r="J84" s="33">
        <f t="shared" si="16"/>
        <v>0.9307512792447235</v>
      </c>
      <c r="K84" s="57">
        <f t="shared" si="16"/>
        <v>0.02225034159321305</v>
      </c>
      <c r="L84" s="33">
        <f t="shared" si="16"/>
        <v>0.0250058762432196</v>
      </c>
      <c r="M84" s="33">
        <f t="shared" si="16"/>
        <v>0.021992502918843953</v>
      </c>
      <c r="N84" s="33">
        <f t="shared" si="16"/>
        <v>0</v>
      </c>
      <c r="O84" s="33">
        <f t="shared" si="16"/>
        <v>0</v>
      </c>
    </row>
    <row r="85" spans="1:15" ht="12.75">
      <c r="A85" s="7">
        <v>339001</v>
      </c>
      <c r="B85" s="35" t="s">
        <v>72</v>
      </c>
      <c r="C85" s="31">
        <v>3318100</v>
      </c>
      <c r="D85" s="31">
        <v>138492</v>
      </c>
      <c r="E85" s="31">
        <v>329584</v>
      </c>
      <c r="F85" s="31">
        <v>229624</v>
      </c>
      <c r="G85" s="31">
        <v>0</v>
      </c>
      <c r="H85" s="31">
        <v>0</v>
      </c>
      <c r="I85" s="32">
        <f>SUM(C85:H85)</f>
        <v>4015800</v>
      </c>
      <c r="J85" s="33">
        <f aca="true" t="shared" si="17" ref="J85:O86">C85/$I85</f>
        <v>0.8262612679914338</v>
      </c>
      <c r="K85" s="57">
        <f t="shared" si="17"/>
        <v>0.03448677722994173</v>
      </c>
      <c r="L85" s="33">
        <f t="shared" si="17"/>
        <v>0.08207181632551422</v>
      </c>
      <c r="M85" s="33">
        <f t="shared" si="17"/>
        <v>0.057180138453110214</v>
      </c>
      <c r="N85" s="33">
        <f t="shared" si="17"/>
        <v>0</v>
      </c>
      <c r="O85" s="33">
        <f t="shared" si="17"/>
        <v>0</v>
      </c>
    </row>
    <row r="86" spans="1:15" ht="12.75">
      <c r="A86" s="7">
        <v>340001</v>
      </c>
      <c r="B86" s="35" t="s">
        <v>91</v>
      </c>
      <c r="C86" s="31">
        <v>1013651</v>
      </c>
      <c r="D86" s="31">
        <v>23043</v>
      </c>
      <c r="E86" s="31">
        <v>13544</v>
      </c>
      <c r="F86" s="31">
        <v>272695</v>
      </c>
      <c r="G86" s="31">
        <v>0</v>
      </c>
      <c r="H86" s="31">
        <v>0</v>
      </c>
      <c r="I86" s="32">
        <f>SUM(C86:H86)</f>
        <v>1322933</v>
      </c>
      <c r="J86" s="33">
        <f t="shared" si="17"/>
        <v>0.7662149179134544</v>
      </c>
      <c r="K86" s="57">
        <f t="shared" si="17"/>
        <v>0.01741811565665079</v>
      </c>
      <c r="L86" s="33">
        <f t="shared" si="17"/>
        <v>0.010237857850699921</v>
      </c>
      <c r="M86" s="33">
        <f t="shared" si="17"/>
        <v>0.20612910857919486</v>
      </c>
      <c r="N86" s="33">
        <f t="shared" si="17"/>
        <v>0</v>
      </c>
      <c r="O86" s="33">
        <f t="shared" si="17"/>
        <v>0</v>
      </c>
    </row>
    <row r="87" spans="1:15" ht="12.75">
      <c r="A87" s="7">
        <v>341001</v>
      </c>
      <c r="B87" s="35" t="s">
        <v>116</v>
      </c>
      <c r="C87" s="31">
        <v>2048213</v>
      </c>
      <c r="D87" s="31">
        <v>295396</v>
      </c>
      <c r="E87" s="31">
        <v>0</v>
      </c>
      <c r="F87" s="31">
        <v>44957</v>
      </c>
      <c r="G87" s="31">
        <v>0</v>
      </c>
      <c r="H87" s="31">
        <v>0</v>
      </c>
      <c r="I87" s="32">
        <f>SUM(C87:H87)</f>
        <v>2388566</v>
      </c>
      <c r="J87" s="33">
        <f aca="true" t="shared" si="18" ref="J87:O89">C87/$I87</f>
        <v>0.8575073914641672</v>
      </c>
      <c r="K87" s="57">
        <f t="shared" si="18"/>
        <v>0.12367085523280495</v>
      </c>
      <c r="L87" s="33">
        <f t="shared" si="18"/>
        <v>0</v>
      </c>
      <c r="M87" s="33">
        <f t="shared" si="18"/>
        <v>0.018821753303027842</v>
      </c>
      <c r="N87" s="33">
        <f t="shared" si="18"/>
        <v>0</v>
      </c>
      <c r="O87" s="33">
        <f t="shared" si="18"/>
        <v>0</v>
      </c>
    </row>
    <row r="88" spans="1:15" ht="12.75">
      <c r="A88" s="8">
        <v>342001</v>
      </c>
      <c r="B88" s="46" t="s">
        <v>101</v>
      </c>
      <c r="C88" s="22">
        <v>387970</v>
      </c>
      <c r="D88" s="22">
        <v>254443</v>
      </c>
      <c r="E88" s="22">
        <v>0</v>
      </c>
      <c r="F88" s="22">
        <v>19544</v>
      </c>
      <c r="G88" s="22">
        <v>0</v>
      </c>
      <c r="H88" s="22">
        <v>0</v>
      </c>
      <c r="I88" s="23">
        <f>SUM(C88:H88)</f>
        <v>661957</v>
      </c>
      <c r="J88" s="24">
        <f t="shared" si="18"/>
        <v>0.5860954714581159</v>
      </c>
      <c r="K88" s="55">
        <f t="shared" si="18"/>
        <v>0.38437995217211995</v>
      </c>
      <c r="L88" s="24">
        <f t="shared" si="18"/>
        <v>0</v>
      </c>
      <c r="M88" s="24">
        <f t="shared" si="18"/>
        <v>0.0295245763697642</v>
      </c>
      <c r="N88" s="24">
        <f t="shared" si="18"/>
        <v>0</v>
      </c>
      <c r="O88" s="24">
        <f t="shared" si="18"/>
        <v>0</v>
      </c>
    </row>
    <row r="89" spans="1:15" ht="12.75">
      <c r="A89" s="80">
        <v>343001</v>
      </c>
      <c r="B89" s="79" t="s">
        <v>117</v>
      </c>
      <c r="C89" s="81">
        <v>1398149</v>
      </c>
      <c r="D89" s="81">
        <v>30456</v>
      </c>
      <c r="E89" s="81">
        <v>75765</v>
      </c>
      <c r="F89" s="81">
        <v>34431</v>
      </c>
      <c r="G89" s="81">
        <v>0</v>
      </c>
      <c r="H89" s="81">
        <v>0</v>
      </c>
      <c r="I89" s="77">
        <f>SUM(C89:H89)</f>
        <v>1538801</v>
      </c>
      <c r="J89" s="78">
        <f t="shared" si="18"/>
        <v>0.9085963682113541</v>
      </c>
      <c r="K89" s="82">
        <f t="shared" si="18"/>
        <v>0.019792032887943276</v>
      </c>
      <c r="L89" s="78">
        <f t="shared" si="18"/>
        <v>0.04923638599143099</v>
      </c>
      <c r="M89" s="78">
        <f t="shared" si="18"/>
        <v>0.02237521290927157</v>
      </c>
      <c r="N89" s="78">
        <f t="shared" si="18"/>
        <v>0</v>
      </c>
      <c r="O89" s="78">
        <f t="shared" si="18"/>
        <v>0</v>
      </c>
    </row>
    <row r="90" spans="1:15" ht="12.75">
      <c r="A90" s="6"/>
      <c r="B90" s="4" t="s">
        <v>73</v>
      </c>
      <c r="C90" s="69">
        <f aca="true" t="shared" si="19" ref="C90:I90">SUM(C79:C89)</f>
        <v>43545340</v>
      </c>
      <c r="D90" s="69">
        <f t="shared" si="19"/>
        <v>1939976</v>
      </c>
      <c r="E90" s="69">
        <f t="shared" si="19"/>
        <v>2492472</v>
      </c>
      <c r="F90" s="69">
        <f t="shared" si="19"/>
        <v>2152680</v>
      </c>
      <c r="G90" s="69">
        <f t="shared" si="19"/>
        <v>0</v>
      </c>
      <c r="H90" s="69">
        <f t="shared" si="19"/>
        <v>0</v>
      </c>
      <c r="I90" s="65">
        <f t="shared" si="19"/>
        <v>50130468</v>
      </c>
      <c r="J90" s="66">
        <f t="shared" si="16"/>
        <v>0.8686402049946951</v>
      </c>
      <c r="K90" s="56">
        <f t="shared" si="16"/>
        <v>0.03869854157355962</v>
      </c>
      <c r="L90" s="25">
        <f t="shared" si="16"/>
        <v>0.049719703394749876</v>
      </c>
      <c r="M90" s="25">
        <f t="shared" si="16"/>
        <v>0.042941550036995464</v>
      </c>
      <c r="N90" s="25">
        <f t="shared" si="16"/>
        <v>0</v>
      </c>
      <c r="O90" s="53">
        <f t="shared" si="16"/>
        <v>0</v>
      </c>
    </row>
    <row r="91" spans="1:15" ht="12.75">
      <c r="A91" s="28"/>
      <c r="B91" s="3"/>
      <c r="C91" s="70"/>
      <c r="D91" s="70"/>
      <c r="E91" s="70"/>
      <c r="F91" s="70"/>
      <c r="G91" s="70"/>
      <c r="H91" s="70"/>
      <c r="I91" s="43"/>
      <c r="J91" s="59"/>
      <c r="K91" s="21"/>
      <c r="L91" s="21"/>
      <c r="M91" s="21"/>
      <c r="N91" s="21"/>
      <c r="O91" s="52"/>
    </row>
    <row r="92" spans="1:15" ht="12.75">
      <c r="A92" s="44">
        <v>300001</v>
      </c>
      <c r="B92" s="45" t="s">
        <v>74</v>
      </c>
      <c r="C92" s="31">
        <v>3147232</v>
      </c>
      <c r="D92" s="31">
        <v>122359</v>
      </c>
      <c r="E92" s="31">
        <v>729641</v>
      </c>
      <c r="F92" s="31">
        <v>255123</v>
      </c>
      <c r="G92" s="31">
        <v>0</v>
      </c>
      <c r="H92" s="31">
        <v>0</v>
      </c>
      <c r="I92" s="32">
        <f>SUM(C92:H92)</f>
        <v>4254355</v>
      </c>
      <c r="J92" s="33">
        <f aca="true" t="shared" si="20" ref="J92:O93">C92/$I92</f>
        <v>0.7397671327381001</v>
      </c>
      <c r="K92" s="57">
        <f t="shared" si="20"/>
        <v>0.02876088149672512</v>
      </c>
      <c r="L92" s="33">
        <f t="shared" si="20"/>
        <v>0.17150449363064435</v>
      </c>
      <c r="M92" s="33">
        <f t="shared" si="20"/>
        <v>0.059967492134530384</v>
      </c>
      <c r="N92" s="33">
        <f t="shared" si="20"/>
        <v>0</v>
      </c>
      <c r="O92" s="33">
        <f t="shared" si="20"/>
        <v>0</v>
      </c>
    </row>
    <row r="93" spans="1:15" ht="12.75">
      <c r="A93" s="7">
        <v>300002</v>
      </c>
      <c r="B93" s="35" t="s">
        <v>75</v>
      </c>
      <c r="C93" s="31">
        <v>2832282</v>
      </c>
      <c r="D93" s="31">
        <v>149389</v>
      </c>
      <c r="E93" s="31">
        <v>641264</v>
      </c>
      <c r="F93" s="31">
        <v>413212</v>
      </c>
      <c r="G93" s="31">
        <v>0</v>
      </c>
      <c r="H93" s="31">
        <v>0</v>
      </c>
      <c r="I93" s="32">
        <f>SUM(C93:H93)</f>
        <v>4036147</v>
      </c>
      <c r="J93" s="33">
        <f t="shared" si="20"/>
        <v>0.7017291491117643</v>
      </c>
      <c r="K93" s="57">
        <f t="shared" si="20"/>
        <v>0.037012774807260486</v>
      </c>
      <c r="L93" s="33">
        <f t="shared" si="20"/>
        <v>0.1588802390002148</v>
      </c>
      <c r="M93" s="33">
        <f t="shared" si="20"/>
        <v>0.10237783708076044</v>
      </c>
      <c r="N93" s="33">
        <f t="shared" si="20"/>
        <v>0</v>
      </c>
      <c r="O93" s="33">
        <f t="shared" si="20"/>
        <v>0</v>
      </c>
    </row>
    <row r="94" spans="1:15" ht="12.75">
      <c r="A94" s="7">
        <v>300003</v>
      </c>
      <c r="B94" s="35" t="s">
        <v>118</v>
      </c>
      <c r="C94" s="31">
        <v>2843893</v>
      </c>
      <c r="D94" s="31">
        <v>212856</v>
      </c>
      <c r="E94" s="31">
        <v>325594</v>
      </c>
      <c r="F94" s="31">
        <v>138505</v>
      </c>
      <c r="G94" s="31">
        <v>0</v>
      </c>
      <c r="H94" s="31">
        <v>0</v>
      </c>
      <c r="I94" s="32">
        <f aca="true" t="shared" si="21" ref="I94:I136">SUM(C94:H94)</f>
        <v>3520848</v>
      </c>
      <c r="J94" s="33">
        <f aca="true" t="shared" si="22" ref="J94:J136">C94/$I94</f>
        <v>0.8077295583336742</v>
      </c>
      <c r="K94" s="57">
        <f aca="true" t="shared" si="23" ref="K94:K136">D94/$I94</f>
        <v>0.06045589017191313</v>
      </c>
      <c r="L94" s="33">
        <f aca="true" t="shared" si="24" ref="L94:L136">E94/$I94</f>
        <v>0.09247601714132504</v>
      </c>
      <c r="M94" s="33">
        <f aca="true" t="shared" si="25" ref="M94:M136">F94/$I94</f>
        <v>0.039338534353087665</v>
      </c>
      <c r="N94" s="33">
        <f aca="true" t="shared" si="26" ref="N94:N136">G94/$I94</f>
        <v>0</v>
      </c>
      <c r="O94" s="33">
        <f aca="true" t="shared" si="27" ref="O94:O136">H94/$I94</f>
        <v>0</v>
      </c>
    </row>
    <row r="95" spans="1:15" ht="12.75">
      <c r="A95" s="7">
        <v>370001</v>
      </c>
      <c r="B95" s="35" t="s">
        <v>119</v>
      </c>
      <c r="C95" s="31">
        <v>2405879</v>
      </c>
      <c r="D95" s="31">
        <v>172576</v>
      </c>
      <c r="E95" s="31">
        <v>523020</v>
      </c>
      <c r="F95" s="31">
        <v>272573</v>
      </c>
      <c r="G95" s="31">
        <v>0</v>
      </c>
      <c r="H95" s="31">
        <v>0</v>
      </c>
      <c r="I95" s="32">
        <f t="shared" si="21"/>
        <v>3374048</v>
      </c>
      <c r="J95" s="33">
        <f t="shared" si="22"/>
        <v>0.7130541711321238</v>
      </c>
      <c r="K95" s="57">
        <f t="shared" si="23"/>
        <v>0.05114805717049668</v>
      </c>
      <c r="L95" s="33">
        <f t="shared" si="24"/>
        <v>0.15501261392843255</v>
      </c>
      <c r="M95" s="33">
        <f t="shared" si="25"/>
        <v>0.08078515776894697</v>
      </c>
      <c r="N95" s="33">
        <f t="shared" si="26"/>
        <v>0</v>
      </c>
      <c r="O95" s="33">
        <f t="shared" si="27"/>
        <v>0</v>
      </c>
    </row>
    <row r="96" spans="1:15" ht="12.75">
      <c r="A96" s="8">
        <v>371001</v>
      </c>
      <c r="B96" s="46" t="s">
        <v>120</v>
      </c>
      <c r="C96" s="22">
        <v>5701235</v>
      </c>
      <c r="D96" s="22">
        <v>759317</v>
      </c>
      <c r="E96" s="22">
        <v>580170</v>
      </c>
      <c r="F96" s="22">
        <v>190687</v>
      </c>
      <c r="G96" s="22">
        <v>0</v>
      </c>
      <c r="H96" s="22">
        <v>0</v>
      </c>
      <c r="I96" s="23">
        <f t="shared" si="21"/>
        <v>7231409</v>
      </c>
      <c r="J96" s="24">
        <f t="shared" si="22"/>
        <v>0.7883989136833499</v>
      </c>
      <c r="K96" s="55">
        <f t="shared" si="23"/>
        <v>0.10500263503281311</v>
      </c>
      <c r="L96" s="24">
        <f t="shared" si="24"/>
        <v>0.08022917802049366</v>
      </c>
      <c r="M96" s="24">
        <f t="shared" si="25"/>
        <v>0.026369273263343283</v>
      </c>
      <c r="N96" s="24">
        <f t="shared" si="26"/>
        <v>0</v>
      </c>
      <c r="O96" s="24">
        <f t="shared" si="27"/>
        <v>0</v>
      </c>
    </row>
    <row r="97" spans="1:15" ht="12.75">
      <c r="A97" s="44">
        <v>372001</v>
      </c>
      <c r="B97" s="45" t="s">
        <v>121</v>
      </c>
      <c r="C97" s="31">
        <v>4122051</v>
      </c>
      <c r="D97" s="31">
        <v>421082</v>
      </c>
      <c r="E97" s="31">
        <v>332821</v>
      </c>
      <c r="F97" s="31">
        <v>6139</v>
      </c>
      <c r="G97" s="31">
        <v>0</v>
      </c>
      <c r="H97" s="31">
        <v>0</v>
      </c>
      <c r="I97" s="32">
        <f t="shared" si="21"/>
        <v>4882093</v>
      </c>
      <c r="J97" s="33">
        <f t="shared" si="22"/>
        <v>0.8443204584591076</v>
      </c>
      <c r="K97" s="57">
        <f t="shared" si="23"/>
        <v>0.08625030289263232</v>
      </c>
      <c r="L97" s="33">
        <f t="shared" si="24"/>
        <v>0.06817178615810883</v>
      </c>
      <c r="M97" s="33">
        <f t="shared" si="25"/>
        <v>0.0012574524901512528</v>
      </c>
      <c r="N97" s="33">
        <f t="shared" si="26"/>
        <v>0</v>
      </c>
      <c r="O97" s="33">
        <f t="shared" si="27"/>
        <v>0</v>
      </c>
    </row>
    <row r="98" spans="1:15" ht="12.75">
      <c r="A98" s="7">
        <v>373001</v>
      </c>
      <c r="B98" s="35" t="s">
        <v>122</v>
      </c>
      <c r="C98" s="31">
        <v>1382312</v>
      </c>
      <c r="D98" s="31">
        <v>229090</v>
      </c>
      <c r="E98" s="31">
        <v>183097</v>
      </c>
      <c r="F98" s="31">
        <v>183426</v>
      </c>
      <c r="G98" s="31">
        <v>0</v>
      </c>
      <c r="H98" s="31">
        <v>0</v>
      </c>
      <c r="I98" s="32">
        <f t="shared" si="21"/>
        <v>1977925</v>
      </c>
      <c r="J98" s="33">
        <f t="shared" si="22"/>
        <v>0.6988697751431424</v>
      </c>
      <c r="K98" s="57">
        <f t="shared" si="23"/>
        <v>0.11582340078617744</v>
      </c>
      <c r="L98" s="33">
        <f t="shared" si="24"/>
        <v>0.0925702440689106</v>
      </c>
      <c r="M98" s="33">
        <f t="shared" si="25"/>
        <v>0.09273658000176953</v>
      </c>
      <c r="N98" s="33">
        <f t="shared" si="26"/>
        <v>0</v>
      </c>
      <c r="O98" s="33">
        <f t="shared" si="27"/>
        <v>0</v>
      </c>
    </row>
    <row r="99" spans="1:15" ht="12.75">
      <c r="A99" s="7">
        <v>374001</v>
      </c>
      <c r="B99" s="35" t="s">
        <v>123</v>
      </c>
      <c r="C99" s="31">
        <v>1862845</v>
      </c>
      <c r="D99" s="31">
        <v>325741</v>
      </c>
      <c r="E99" s="31">
        <v>253812</v>
      </c>
      <c r="F99" s="31">
        <v>147251</v>
      </c>
      <c r="G99" s="31">
        <v>0</v>
      </c>
      <c r="H99" s="31">
        <v>0</v>
      </c>
      <c r="I99" s="32">
        <f t="shared" si="21"/>
        <v>2589649</v>
      </c>
      <c r="J99" s="33">
        <f t="shared" si="22"/>
        <v>0.7193426599512135</v>
      </c>
      <c r="K99" s="57">
        <f t="shared" si="23"/>
        <v>0.1257857725120277</v>
      </c>
      <c r="L99" s="33">
        <f t="shared" si="24"/>
        <v>0.0980101936594496</v>
      </c>
      <c r="M99" s="33">
        <f t="shared" si="25"/>
        <v>0.05686137387730924</v>
      </c>
      <c r="N99" s="33">
        <f t="shared" si="26"/>
        <v>0</v>
      </c>
      <c r="O99" s="33">
        <f t="shared" si="27"/>
        <v>0</v>
      </c>
    </row>
    <row r="100" spans="1:15" ht="12.75">
      <c r="A100" s="7">
        <v>375001</v>
      </c>
      <c r="B100" s="35" t="s">
        <v>124</v>
      </c>
      <c r="C100" s="31">
        <v>892639</v>
      </c>
      <c r="D100" s="31">
        <v>107858</v>
      </c>
      <c r="E100" s="31">
        <v>134893</v>
      </c>
      <c r="F100" s="31">
        <v>294261</v>
      </c>
      <c r="G100" s="31">
        <v>0</v>
      </c>
      <c r="H100" s="31">
        <v>0</v>
      </c>
      <c r="I100" s="32">
        <f t="shared" si="21"/>
        <v>1429651</v>
      </c>
      <c r="J100" s="33">
        <f t="shared" si="22"/>
        <v>0.6243754594652821</v>
      </c>
      <c r="K100" s="57">
        <f t="shared" si="23"/>
        <v>0.07544358728109168</v>
      </c>
      <c r="L100" s="33">
        <f t="shared" si="24"/>
        <v>0.09435379683573124</v>
      </c>
      <c r="M100" s="33">
        <f t="shared" si="25"/>
        <v>0.205827156417895</v>
      </c>
      <c r="N100" s="33">
        <f t="shared" si="26"/>
        <v>0</v>
      </c>
      <c r="O100" s="33">
        <f t="shared" si="27"/>
        <v>0</v>
      </c>
    </row>
    <row r="101" spans="1:15" ht="12.75">
      <c r="A101" s="8">
        <v>376001</v>
      </c>
      <c r="B101" s="46" t="s">
        <v>125</v>
      </c>
      <c r="C101" s="22">
        <v>954991</v>
      </c>
      <c r="D101" s="22">
        <v>370023</v>
      </c>
      <c r="E101" s="22">
        <v>104944</v>
      </c>
      <c r="F101" s="22">
        <v>185146</v>
      </c>
      <c r="G101" s="22">
        <v>0</v>
      </c>
      <c r="H101" s="22">
        <v>0</v>
      </c>
      <c r="I101" s="23">
        <f t="shared" si="21"/>
        <v>1615104</v>
      </c>
      <c r="J101" s="24">
        <f t="shared" si="22"/>
        <v>0.5912876198684419</v>
      </c>
      <c r="K101" s="55">
        <f t="shared" si="23"/>
        <v>0.22910165537327626</v>
      </c>
      <c r="L101" s="24">
        <f t="shared" si="24"/>
        <v>0.06497662070058646</v>
      </c>
      <c r="M101" s="24">
        <f t="shared" si="25"/>
        <v>0.11463410405769535</v>
      </c>
      <c r="N101" s="24">
        <f t="shared" si="26"/>
        <v>0</v>
      </c>
      <c r="O101" s="24">
        <f t="shared" si="27"/>
        <v>0</v>
      </c>
    </row>
    <row r="102" spans="1:15" ht="12.75">
      <c r="A102" s="44">
        <v>377001</v>
      </c>
      <c r="B102" s="45" t="s">
        <v>102</v>
      </c>
      <c r="C102" s="31">
        <v>4211161</v>
      </c>
      <c r="D102" s="31">
        <v>303917</v>
      </c>
      <c r="E102" s="31">
        <v>916138</v>
      </c>
      <c r="F102" s="31">
        <v>5828</v>
      </c>
      <c r="G102" s="31">
        <v>0</v>
      </c>
      <c r="H102" s="31">
        <v>0</v>
      </c>
      <c r="I102" s="32">
        <f t="shared" si="21"/>
        <v>5437044</v>
      </c>
      <c r="J102" s="33">
        <f t="shared" si="22"/>
        <v>0.774531344605635</v>
      </c>
      <c r="K102" s="57">
        <f t="shared" si="23"/>
        <v>0.05589746928661971</v>
      </c>
      <c r="L102" s="33">
        <f t="shared" si="24"/>
        <v>0.1684992801235377</v>
      </c>
      <c r="M102" s="33">
        <f t="shared" si="25"/>
        <v>0.0010719059842075951</v>
      </c>
      <c r="N102" s="33">
        <f t="shared" si="26"/>
        <v>0</v>
      </c>
      <c r="O102" s="33">
        <f t="shared" si="27"/>
        <v>0</v>
      </c>
    </row>
    <row r="103" spans="1:15" ht="12.75">
      <c r="A103" s="7">
        <v>377002</v>
      </c>
      <c r="B103" s="35" t="s">
        <v>103</v>
      </c>
      <c r="C103" s="31">
        <v>4112270</v>
      </c>
      <c r="D103" s="31">
        <v>286569</v>
      </c>
      <c r="E103" s="31">
        <v>900895</v>
      </c>
      <c r="F103" s="31">
        <v>6931</v>
      </c>
      <c r="G103" s="31">
        <v>0</v>
      </c>
      <c r="H103" s="31">
        <v>0</v>
      </c>
      <c r="I103" s="32">
        <f t="shared" si="21"/>
        <v>5306665</v>
      </c>
      <c r="J103" s="33">
        <f t="shared" si="22"/>
        <v>0.7749254946374041</v>
      </c>
      <c r="K103" s="57">
        <f t="shared" si="23"/>
        <v>0.05400171294023648</v>
      </c>
      <c r="L103" s="33">
        <f t="shared" si="24"/>
        <v>0.1697666990473301</v>
      </c>
      <c r="M103" s="33">
        <f t="shared" si="25"/>
        <v>0.0013060933750293263</v>
      </c>
      <c r="N103" s="33">
        <f t="shared" si="26"/>
        <v>0</v>
      </c>
      <c r="O103" s="33">
        <f t="shared" si="27"/>
        <v>0</v>
      </c>
    </row>
    <row r="104" spans="1:15" ht="12.75">
      <c r="A104" s="7">
        <v>377003</v>
      </c>
      <c r="B104" s="35" t="s">
        <v>104</v>
      </c>
      <c r="C104" s="31">
        <v>3028866</v>
      </c>
      <c r="D104" s="31">
        <v>334668</v>
      </c>
      <c r="E104" s="31">
        <v>767209</v>
      </c>
      <c r="F104" s="31">
        <v>3557</v>
      </c>
      <c r="G104" s="31">
        <v>0</v>
      </c>
      <c r="H104" s="31">
        <v>0</v>
      </c>
      <c r="I104" s="32">
        <f t="shared" si="21"/>
        <v>4134300</v>
      </c>
      <c r="J104" s="33">
        <f t="shared" si="22"/>
        <v>0.7326188230171976</v>
      </c>
      <c r="K104" s="57">
        <f t="shared" si="23"/>
        <v>0.08094913286408824</v>
      </c>
      <c r="L104" s="33">
        <f t="shared" si="24"/>
        <v>0.1855716808165832</v>
      </c>
      <c r="M104" s="33">
        <f t="shared" si="25"/>
        <v>0.0008603633021309532</v>
      </c>
      <c r="N104" s="33">
        <f t="shared" si="26"/>
        <v>0</v>
      </c>
      <c r="O104" s="33">
        <f t="shared" si="27"/>
        <v>0</v>
      </c>
    </row>
    <row r="105" spans="1:15" ht="12.75">
      <c r="A105" s="7">
        <v>377004</v>
      </c>
      <c r="B105" s="35" t="s">
        <v>126</v>
      </c>
      <c r="C105" s="31">
        <v>3326161</v>
      </c>
      <c r="D105" s="31">
        <v>304985</v>
      </c>
      <c r="E105" s="31">
        <v>823637</v>
      </c>
      <c r="F105" s="31">
        <v>6106</v>
      </c>
      <c r="G105" s="31">
        <v>0</v>
      </c>
      <c r="H105" s="31">
        <v>0</v>
      </c>
      <c r="I105" s="32">
        <f t="shared" si="21"/>
        <v>4460889</v>
      </c>
      <c r="J105" s="33">
        <f t="shared" si="22"/>
        <v>0.7456273850346871</v>
      </c>
      <c r="K105" s="57">
        <f t="shared" si="23"/>
        <v>0.06836865925155278</v>
      </c>
      <c r="L105" s="33">
        <f t="shared" si="24"/>
        <v>0.18463517025418028</v>
      </c>
      <c r="M105" s="33">
        <f t="shared" si="25"/>
        <v>0.0013687854595799177</v>
      </c>
      <c r="N105" s="33">
        <f t="shared" si="26"/>
        <v>0</v>
      </c>
      <c r="O105" s="33">
        <f t="shared" si="27"/>
        <v>0</v>
      </c>
    </row>
    <row r="106" spans="1:15" ht="12.75">
      <c r="A106" s="8">
        <v>377005</v>
      </c>
      <c r="B106" s="46" t="s">
        <v>127</v>
      </c>
      <c r="C106" s="22">
        <v>2801663</v>
      </c>
      <c r="D106" s="22">
        <v>174026</v>
      </c>
      <c r="E106" s="22">
        <v>741111</v>
      </c>
      <c r="F106" s="22">
        <v>3436</v>
      </c>
      <c r="G106" s="22">
        <v>0</v>
      </c>
      <c r="H106" s="22">
        <v>0</v>
      </c>
      <c r="I106" s="23">
        <f t="shared" si="21"/>
        <v>3720236</v>
      </c>
      <c r="J106" s="24">
        <f t="shared" si="22"/>
        <v>0.7530874385388454</v>
      </c>
      <c r="K106" s="55">
        <f t="shared" si="23"/>
        <v>0.04677821514549077</v>
      </c>
      <c r="L106" s="24">
        <f t="shared" si="24"/>
        <v>0.19921074899549385</v>
      </c>
      <c r="M106" s="24">
        <f t="shared" si="25"/>
        <v>0.0009235973201700107</v>
      </c>
      <c r="N106" s="24">
        <f t="shared" si="26"/>
        <v>0</v>
      </c>
      <c r="O106" s="24">
        <f t="shared" si="27"/>
        <v>0</v>
      </c>
    </row>
    <row r="107" spans="1:15" ht="12.75">
      <c r="A107" s="44">
        <v>378001</v>
      </c>
      <c r="B107" s="45" t="s">
        <v>105</v>
      </c>
      <c r="C107" s="31">
        <v>2053186</v>
      </c>
      <c r="D107" s="31">
        <v>473043</v>
      </c>
      <c r="E107" s="31">
        <v>133435</v>
      </c>
      <c r="F107" s="31">
        <v>2708</v>
      </c>
      <c r="G107" s="31">
        <v>0</v>
      </c>
      <c r="H107" s="31">
        <v>0</v>
      </c>
      <c r="I107" s="32">
        <f t="shared" si="21"/>
        <v>2662372</v>
      </c>
      <c r="J107" s="33">
        <f t="shared" si="22"/>
        <v>0.7711867462548434</v>
      </c>
      <c r="K107" s="57">
        <f t="shared" si="23"/>
        <v>0.17767727425017993</v>
      </c>
      <c r="L107" s="33">
        <f t="shared" si="24"/>
        <v>0.05011884139406514</v>
      </c>
      <c r="M107" s="33">
        <f t="shared" si="25"/>
        <v>0.001017138100911518</v>
      </c>
      <c r="N107" s="33">
        <f t="shared" si="26"/>
        <v>0</v>
      </c>
      <c r="O107" s="33">
        <f t="shared" si="27"/>
        <v>0</v>
      </c>
    </row>
    <row r="108" spans="1:15" ht="12.75">
      <c r="A108" s="7">
        <v>378002</v>
      </c>
      <c r="B108" s="35" t="s">
        <v>106</v>
      </c>
      <c r="C108" s="31">
        <v>1853741</v>
      </c>
      <c r="D108" s="31">
        <v>569481</v>
      </c>
      <c r="E108" s="31">
        <v>243648</v>
      </c>
      <c r="F108" s="31">
        <v>3372</v>
      </c>
      <c r="G108" s="31">
        <v>0</v>
      </c>
      <c r="H108" s="31">
        <v>0</v>
      </c>
      <c r="I108" s="32">
        <f t="shared" si="21"/>
        <v>2670242</v>
      </c>
      <c r="J108" s="33">
        <f t="shared" si="22"/>
        <v>0.6942220967238175</v>
      </c>
      <c r="K108" s="57">
        <f t="shared" si="23"/>
        <v>0.21326943400635598</v>
      </c>
      <c r="L108" s="33">
        <f t="shared" si="24"/>
        <v>0.09124566237816648</v>
      </c>
      <c r="M108" s="33">
        <f t="shared" si="25"/>
        <v>0.001262806891660007</v>
      </c>
      <c r="N108" s="33">
        <f t="shared" si="26"/>
        <v>0</v>
      </c>
      <c r="O108" s="33">
        <f t="shared" si="27"/>
        <v>0</v>
      </c>
    </row>
    <row r="109" spans="1:15" ht="12.75">
      <c r="A109" s="7">
        <v>379001</v>
      </c>
      <c r="B109" s="35" t="s">
        <v>107</v>
      </c>
      <c r="C109" s="31">
        <v>1027839</v>
      </c>
      <c r="D109" s="31">
        <v>569891</v>
      </c>
      <c r="E109" s="31">
        <v>136882</v>
      </c>
      <c r="F109" s="31">
        <v>655</v>
      </c>
      <c r="G109" s="31">
        <v>0</v>
      </c>
      <c r="H109" s="31">
        <v>0</v>
      </c>
      <c r="I109" s="32">
        <f t="shared" si="21"/>
        <v>1735267</v>
      </c>
      <c r="J109" s="33">
        <f t="shared" si="22"/>
        <v>0.592323256305802</v>
      </c>
      <c r="K109" s="57">
        <f t="shared" si="23"/>
        <v>0.32841689492164605</v>
      </c>
      <c r="L109" s="33">
        <f t="shared" si="24"/>
        <v>0.07888238524676607</v>
      </c>
      <c r="M109" s="33">
        <f t="shared" si="25"/>
        <v>0.00037746352578594536</v>
      </c>
      <c r="N109" s="33">
        <f t="shared" si="26"/>
        <v>0</v>
      </c>
      <c r="O109" s="33">
        <f t="shared" si="27"/>
        <v>0</v>
      </c>
    </row>
    <row r="110" spans="1:15" ht="12.75">
      <c r="A110" s="7">
        <v>380001</v>
      </c>
      <c r="B110" s="35" t="s">
        <v>108</v>
      </c>
      <c r="C110" s="31">
        <v>2715420</v>
      </c>
      <c r="D110" s="31">
        <v>138137</v>
      </c>
      <c r="E110" s="31">
        <v>345738</v>
      </c>
      <c r="F110" s="31">
        <v>2779</v>
      </c>
      <c r="G110" s="31">
        <v>0</v>
      </c>
      <c r="H110" s="31">
        <v>0</v>
      </c>
      <c r="I110" s="32">
        <f t="shared" si="21"/>
        <v>3202074</v>
      </c>
      <c r="J110" s="33">
        <f t="shared" si="22"/>
        <v>0.8480191276029223</v>
      </c>
      <c r="K110" s="57">
        <f t="shared" si="23"/>
        <v>0.043139852483109385</v>
      </c>
      <c r="L110" s="33">
        <f t="shared" si="24"/>
        <v>0.10797314490545815</v>
      </c>
      <c r="M110" s="33">
        <f t="shared" si="25"/>
        <v>0.0008678750085101093</v>
      </c>
      <c r="N110" s="33">
        <f t="shared" si="26"/>
        <v>0</v>
      </c>
      <c r="O110" s="33">
        <f t="shared" si="27"/>
        <v>0</v>
      </c>
    </row>
    <row r="111" spans="1:15" ht="12.75">
      <c r="A111" s="8">
        <v>381001</v>
      </c>
      <c r="B111" s="46" t="s">
        <v>109</v>
      </c>
      <c r="C111" s="22">
        <v>1341438</v>
      </c>
      <c r="D111" s="22">
        <v>255948</v>
      </c>
      <c r="E111" s="22">
        <v>152667</v>
      </c>
      <c r="F111" s="22">
        <v>815</v>
      </c>
      <c r="G111" s="22">
        <v>0</v>
      </c>
      <c r="H111" s="22">
        <v>0</v>
      </c>
      <c r="I111" s="23">
        <f t="shared" si="21"/>
        <v>1750868</v>
      </c>
      <c r="J111" s="24">
        <f t="shared" si="22"/>
        <v>0.7661559866306312</v>
      </c>
      <c r="K111" s="55">
        <f t="shared" si="23"/>
        <v>0.1461834929874782</v>
      </c>
      <c r="L111" s="24">
        <f t="shared" si="24"/>
        <v>0.08719503697594565</v>
      </c>
      <c r="M111" s="24">
        <f t="shared" si="25"/>
        <v>0.00046548340594493705</v>
      </c>
      <c r="N111" s="24">
        <f t="shared" si="26"/>
        <v>0</v>
      </c>
      <c r="O111" s="24">
        <f t="shared" si="27"/>
        <v>0</v>
      </c>
    </row>
    <row r="112" spans="1:15" ht="12.75">
      <c r="A112" s="44">
        <v>382001</v>
      </c>
      <c r="B112" s="45" t="s">
        <v>110</v>
      </c>
      <c r="C112" s="31">
        <v>1473723</v>
      </c>
      <c r="D112" s="31">
        <v>413883</v>
      </c>
      <c r="E112" s="31">
        <v>109791</v>
      </c>
      <c r="F112" s="31">
        <v>113922</v>
      </c>
      <c r="G112" s="31">
        <v>0</v>
      </c>
      <c r="H112" s="31">
        <v>0</v>
      </c>
      <c r="I112" s="32">
        <f t="shared" si="21"/>
        <v>2111319</v>
      </c>
      <c r="J112" s="33">
        <f t="shared" si="22"/>
        <v>0.6980105801160318</v>
      </c>
      <c r="K112" s="57">
        <f t="shared" si="23"/>
        <v>0.19603053825594333</v>
      </c>
      <c r="L112" s="33">
        <f t="shared" si="24"/>
        <v>0.05200114241381809</v>
      </c>
      <c r="M112" s="33">
        <f t="shared" si="25"/>
        <v>0.05395773921420685</v>
      </c>
      <c r="N112" s="33">
        <f t="shared" si="26"/>
        <v>0</v>
      </c>
      <c r="O112" s="33">
        <f t="shared" si="27"/>
        <v>0</v>
      </c>
    </row>
    <row r="113" spans="1:15" ht="12.75">
      <c r="A113" s="7">
        <v>383001</v>
      </c>
      <c r="B113" s="35" t="s">
        <v>111</v>
      </c>
      <c r="C113" s="31">
        <v>1592605</v>
      </c>
      <c r="D113" s="31">
        <v>216659</v>
      </c>
      <c r="E113" s="31">
        <v>178692</v>
      </c>
      <c r="F113" s="31">
        <v>1173</v>
      </c>
      <c r="G113" s="31">
        <v>0</v>
      </c>
      <c r="H113" s="31">
        <v>0</v>
      </c>
      <c r="I113" s="32">
        <f t="shared" si="21"/>
        <v>1989129</v>
      </c>
      <c r="J113" s="33">
        <f t="shared" si="22"/>
        <v>0.8006544573026687</v>
      </c>
      <c r="K113" s="57">
        <f t="shared" si="23"/>
        <v>0.10892154304723324</v>
      </c>
      <c r="L113" s="33">
        <f t="shared" si="24"/>
        <v>0.08983429430670409</v>
      </c>
      <c r="M113" s="33">
        <f t="shared" si="25"/>
        <v>0.0005897053433940182</v>
      </c>
      <c r="N113" s="33">
        <f t="shared" si="26"/>
        <v>0</v>
      </c>
      <c r="O113" s="33">
        <f t="shared" si="27"/>
        <v>0</v>
      </c>
    </row>
    <row r="114" spans="1:15" ht="12.75">
      <c r="A114" s="7">
        <v>384001</v>
      </c>
      <c r="B114" s="35" t="s">
        <v>112</v>
      </c>
      <c r="C114" s="31">
        <v>2923033</v>
      </c>
      <c r="D114" s="31">
        <v>386486</v>
      </c>
      <c r="E114" s="31">
        <v>327601</v>
      </c>
      <c r="F114" s="31">
        <v>14490</v>
      </c>
      <c r="G114" s="31">
        <v>0</v>
      </c>
      <c r="H114" s="31">
        <v>0</v>
      </c>
      <c r="I114" s="32">
        <f t="shared" si="21"/>
        <v>3651610</v>
      </c>
      <c r="J114" s="33">
        <f t="shared" si="22"/>
        <v>0.8004778714046681</v>
      </c>
      <c r="K114" s="57">
        <f t="shared" si="23"/>
        <v>0.10583988980203253</v>
      </c>
      <c r="L114" s="33">
        <f t="shared" si="24"/>
        <v>0.08971412609780344</v>
      </c>
      <c r="M114" s="33">
        <f t="shared" si="25"/>
        <v>0.00396811269549596</v>
      </c>
      <c r="N114" s="33">
        <f t="shared" si="26"/>
        <v>0</v>
      </c>
      <c r="O114" s="33">
        <f t="shared" si="27"/>
        <v>0</v>
      </c>
    </row>
    <row r="115" spans="1:15" ht="12.75">
      <c r="A115" s="7">
        <v>385001</v>
      </c>
      <c r="B115" s="35" t="s">
        <v>92</v>
      </c>
      <c r="C115" s="31">
        <v>4563503</v>
      </c>
      <c r="D115" s="31">
        <v>472832</v>
      </c>
      <c r="E115" s="31">
        <v>477535</v>
      </c>
      <c r="F115" s="31">
        <v>0</v>
      </c>
      <c r="G115" s="31">
        <v>0</v>
      </c>
      <c r="H115" s="31">
        <v>0</v>
      </c>
      <c r="I115" s="32">
        <f t="shared" si="21"/>
        <v>5513870</v>
      </c>
      <c r="J115" s="33">
        <f t="shared" si="22"/>
        <v>0.8276406589201414</v>
      </c>
      <c r="K115" s="57">
        <f t="shared" si="23"/>
        <v>0.08575320056512033</v>
      </c>
      <c r="L115" s="33">
        <f t="shared" si="24"/>
        <v>0.08660614051473829</v>
      </c>
      <c r="M115" s="33">
        <f t="shared" si="25"/>
        <v>0</v>
      </c>
      <c r="N115" s="33">
        <f t="shared" si="26"/>
        <v>0</v>
      </c>
      <c r="O115" s="33">
        <f t="shared" si="27"/>
        <v>0</v>
      </c>
    </row>
    <row r="116" spans="1:15" ht="12.75">
      <c r="A116" s="8">
        <v>386001</v>
      </c>
      <c r="B116" s="46" t="s">
        <v>93</v>
      </c>
      <c r="C116" s="22">
        <v>2617768</v>
      </c>
      <c r="D116" s="22">
        <v>538258</v>
      </c>
      <c r="E116" s="22">
        <v>187048</v>
      </c>
      <c r="F116" s="22">
        <v>4286</v>
      </c>
      <c r="G116" s="22">
        <v>0</v>
      </c>
      <c r="H116" s="22">
        <v>0</v>
      </c>
      <c r="I116" s="23">
        <f t="shared" si="21"/>
        <v>3347360</v>
      </c>
      <c r="J116" s="24">
        <f t="shared" si="22"/>
        <v>0.7820395774580565</v>
      </c>
      <c r="K116" s="55">
        <f t="shared" si="23"/>
        <v>0.16080075044213948</v>
      </c>
      <c r="L116" s="24">
        <f t="shared" si="24"/>
        <v>0.05587926007361025</v>
      </c>
      <c r="M116" s="24">
        <f t="shared" si="25"/>
        <v>0.0012804120261937766</v>
      </c>
      <c r="N116" s="24">
        <f t="shared" si="26"/>
        <v>0</v>
      </c>
      <c r="O116" s="24">
        <f t="shared" si="27"/>
        <v>0</v>
      </c>
    </row>
    <row r="117" spans="1:15" ht="12.75">
      <c r="A117" s="44">
        <v>387001</v>
      </c>
      <c r="B117" s="45" t="s">
        <v>94</v>
      </c>
      <c r="C117" s="31">
        <v>3831987</v>
      </c>
      <c r="D117" s="31">
        <v>612498</v>
      </c>
      <c r="E117" s="31">
        <v>481798</v>
      </c>
      <c r="F117" s="31">
        <v>172036</v>
      </c>
      <c r="G117" s="31">
        <v>0</v>
      </c>
      <c r="H117" s="31">
        <v>0</v>
      </c>
      <c r="I117" s="32">
        <f t="shared" si="21"/>
        <v>5098319</v>
      </c>
      <c r="J117" s="33">
        <f t="shared" si="22"/>
        <v>0.751617739101849</v>
      </c>
      <c r="K117" s="57">
        <f t="shared" si="23"/>
        <v>0.12013724523710659</v>
      </c>
      <c r="L117" s="33">
        <f t="shared" si="24"/>
        <v>0.09450134446275331</v>
      </c>
      <c r="M117" s="33">
        <f t="shared" si="25"/>
        <v>0.033743671198291046</v>
      </c>
      <c r="N117" s="33">
        <f t="shared" si="26"/>
        <v>0</v>
      </c>
      <c r="O117" s="33">
        <f t="shared" si="27"/>
        <v>0</v>
      </c>
    </row>
    <row r="118" spans="1:15" ht="12.75">
      <c r="A118" s="7">
        <v>388001</v>
      </c>
      <c r="B118" s="35" t="s">
        <v>95</v>
      </c>
      <c r="C118" s="31">
        <v>4192041</v>
      </c>
      <c r="D118" s="31">
        <v>126077</v>
      </c>
      <c r="E118" s="31">
        <v>519375</v>
      </c>
      <c r="F118" s="31">
        <v>287591</v>
      </c>
      <c r="G118" s="31">
        <v>0</v>
      </c>
      <c r="H118" s="31">
        <v>0</v>
      </c>
      <c r="I118" s="32">
        <f t="shared" si="21"/>
        <v>5125084</v>
      </c>
      <c r="J118" s="33">
        <f t="shared" si="22"/>
        <v>0.8179458131808182</v>
      </c>
      <c r="K118" s="57">
        <f t="shared" si="23"/>
        <v>0.02459998704411479</v>
      </c>
      <c r="L118" s="33">
        <f t="shared" si="24"/>
        <v>0.10133980243055528</v>
      </c>
      <c r="M118" s="33">
        <f t="shared" si="25"/>
        <v>0.05611439734451182</v>
      </c>
      <c r="N118" s="33">
        <f t="shared" si="26"/>
        <v>0</v>
      </c>
      <c r="O118" s="33">
        <f t="shared" si="27"/>
        <v>0</v>
      </c>
    </row>
    <row r="119" spans="1:15" ht="12.75">
      <c r="A119" s="7">
        <v>389001</v>
      </c>
      <c r="B119" s="35" t="s">
        <v>96</v>
      </c>
      <c r="C119" s="31">
        <v>3510948</v>
      </c>
      <c r="D119" s="31">
        <v>102878</v>
      </c>
      <c r="E119" s="31">
        <v>758362</v>
      </c>
      <c r="F119" s="31">
        <v>4162</v>
      </c>
      <c r="G119" s="31">
        <v>0</v>
      </c>
      <c r="H119" s="31">
        <v>0</v>
      </c>
      <c r="I119" s="32">
        <f t="shared" si="21"/>
        <v>4376350</v>
      </c>
      <c r="J119" s="33">
        <f t="shared" si="22"/>
        <v>0.8022548470757594</v>
      </c>
      <c r="K119" s="57">
        <f t="shared" si="23"/>
        <v>0.023507717618563413</v>
      </c>
      <c r="L119" s="33">
        <f t="shared" si="24"/>
        <v>0.17328641447781828</v>
      </c>
      <c r="M119" s="33">
        <f t="shared" si="25"/>
        <v>0.0009510208278588322</v>
      </c>
      <c r="N119" s="33">
        <f t="shared" si="26"/>
        <v>0</v>
      </c>
      <c r="O119" s="33">
        <f t="shared" si="27"/>
        <v>0</v>
      </c>
    </row>
    <row r="120" spans="1:15" ht="12.75">
      <c r="A120" s="7">
        <v>389002</v>
      </c>
      <c r="B120" s="35" t="s">
        <v>128</v>
      </c>
      <c r="C120" s="31">
        <v>4254194</v>
      </c>
      <c r="D120" s="31">
        <v>104362</v>
      </c>
      <c r="E120" s="31">
        <v>773841</v>
      </c>
      <c r="F120" s="31">
        <v>7015</v>
      </c>
      <c r="G120" s="31">
        <v>0</v>
      </c>
      <c r="H120" s="31">
        <v>0</v>
      </c>
      <c r="I120" s="32">
        <f t="shared" si="21"/>
        <v>5139412</v>
      </c>
      <c r="J120" s="33">
        <f t="shared" si="22"/>
        <v>0.8277588953755799</v>
      </c>
      <c r="K120" s="57">
        <f t="shared" si="23"/>
        <v>0.020306214018257343</v>
      </c>
      <c r="L120" s="33">
        <f t="shared" si="24"/>
        <v>0.15056994846881316</v>
      </c>
      <c r="M120" s="33">
        <f t="shared" si="25"/>
        <v>0.0013649421373495645</v>
      </c>
      <c r="N120" s="33">
        <f t="shared" si="26"/>
        <v>0</v>
      </c>
      <c r="O120" s="33">
        <f t="shared" si="27"/>
        <v>0</v>
      </c>
    </row>
    <row r="121" spans="1:15" ht="12.75">
      <c r="A121" s="8">
        <v>390001</v>
      </c>
      <c r="B121" s="46" t="s">
        <v>76</v>
      </c>
      <c r="C121" s="22">
        <v>4942748</v>
      </c>
      <c r="D121" s="22">
        <v>432546</v>
      </c>
      <c r="E121" s="22">
        <v>765687</v>
      </c>
      <c r="F121" s="22">
        <v>8424</v>
      </c>
      <c r="G121" s="22">
        <v>0</v>
      </c>
      <c r="H121" s="22">
        <v>0</v>
      </c>
      <c r="I121" s="23">
        <f t="shared" si="21"/>
        <v>6149405</v>
      </c>
      <c r="J121" s="24">
        <f t="shared" si="22"/>
        <v>0.8037766255434469</v>
      </c>
      <c r="K121" s="55">
        <f t="shared" si="23"/>
        <v>0.07033948812933934</v>
      </c>
      <c r="L121" s="24">
        <f t="shared" si="24"/>
        <v>0.12451399769571203</v>
      </c>
      <c r="M121" s="24">
        <f t="shared" si="25"/>
        <v>0.0013698886315017468</v>
      </c>
      <c r="N121" s="24">
        <f t="shared" si="26"/>
        <v>0</v>
      </c>
      <c r="O121" s="24">
        <f t="shared" si="27"/>
        <v>0</v>
      </c>
    </row>
    <row r="122" spans="1:15" ht="12.75">
      <c r="A122" s="44">
        <v>391001</v>
      </c>
      <c r="B122" s="45" t="s">
        <v>77</v>
      </c>
      <c r="C122" s="31">
        <v>4489261</v>
      </c>
      <c r="D122" s="31">
        <v>629613</v>
      </c>
      <c r="E122" s="31">
        <v>1156341</v>
      </c>
      <c r="F122" s="31">
        <v>748046</v>
      </c>
      <c r="G122" s="31">
        <v>0</v>
      </c>
      <c r="H122" s="31">
        <v>0</v>
      </c>
      <c r="I122" s="32">
        <f t="shared" si="21"/>
        <v>7023261</v>
      </c>
      <c r="J122" s="33">
        <f t="shared" si="22"/>
        <v>0.6391989419160131</v>
      </c>
      <c r="K122" s="57">
        <f t="shared" si="23"/>
        <v>0.08964681790980002</v>
      </c>
      <c r="L122" s="33">
        <f t="shared" si="24"/>
        <v>0.16464445789498638</v>
      </c>
      <c r="M122" s="33">
        <f t="shared" si="25"/>
        <v>0.10650978227920051</v>
      </c>
      <c r="N122" s="33">
        <f t="shared" si="26"/>
        <v>0</v>
      </c>
      <c r="O122" s="33">
        <f t="shared" si="27"/>
        <v>0</v>
      </c>
    </row>
    <row r="123" spans="1:15" ht="12.75">
      <c r="A123" s="7">
        <v>392001</v>
      </c>
      <c r="B123" s="35" t="s">
        <v>78</v>
      </c>
      <c r="C123" s="31">
        <v>2685653</v>
      </c>
      <c r="D123" s="31">
        <v>432424</v>
      </c>
      <c r="E123" s="31">
        <v>990783</v>
      </c>
      <c r="F123" s="31">
        <v>22441</v>
      </c>
      <c r="G123" s="31">
        <v>0</v>
      </c>
      <c r="H123" s="31">
        <v>0</v>
      </c>
      <c r="I123" s="32">
        <f t="shared" si="21"/>
        <v>4131301</v>
      </c>
      <c r="J123" s="33">
        <f t="shared" si="22"/>
        <v>0.6500743954507309</v>
      </c>
      <c r="K123" s="57">
        <f t="shared" si="23"/>
        <v>0.10467017532733636</v>
      </c>
      <c r="L123" s="33">
        <f t="shared" si="24"/>
        <v>0.23982348417605012</v>
      </c>
      <c r="M123" s="33">
        <f t="shared" si="25"/>
        <v>0.005431945045882641</v>
      </c>
      <c r="N123" s="33">
        <f t="shared" si="26"/>
        <v>0</v>
      </c>
      <c r="O123" s="33">
        <f t="shared" si="27"/>
        <v>0</v>
      </c>
    </row>
    <row r="124" spans="1:15" ht="12.75">
      <c r="A124" s="7">
        <v>393001</v>
      </c>
      <c r="B124" s="35" t="s">
        <v>79</v>
      </c>
      <c r="C124" s="31">
        <v>6117683</v>
      </c>
      <c r="D124" s="31">
        <v>479231</v>
      </c>
      <c r="E124" s="31">
        <v>1513587</v>
      </c>
      <c r="F124" s="31">
        <v>387298</v>
      </c>
      <c r="G124" s="31">
        <v>0</v>
      </c>
      <c r="H124" s="31">
        <v>0</v>
      </c>
      <c r="I124" s="32">
        <f t="shared" si="21"/>
        <v>8497799</v>
      </c>
      <c r="J124" s="33">
        <f t="shared" si="22"/>
        <v>0.7199138270980521</v>
      </c>
      <c r="K124" s="57">
        <f t="shared" si="23"/>
        <v>0.05639472056234797</v>
      </c>
      <c r="L124" s="33">
        <f t="shared" si="24"/>
        <v>0.17811518017783193</v>
      </c>
      <c r="M124" s="33">
        <f t="shared" si="25"/>
        <v>0.045576272161768</v>
      </c>
      <c r="N124" s="33">
        <f t="shared" si="26"/>
        <v>0</v>
      </c>
      <c r="O124" s="33">
        <f t="shared" si="27"/>
        <v>0</v>
      </c>
    </row>
    <row r="125" spans="1:15" ht="12.75">
      <c r="A125" s="7">
        <v>394003</v>
      </c>
      <c r="B125" s="35" t="s">
        <v>97</v>
      </c>
      <c r="C125" s="31">
        <v>3464161</v>
      </c>
      <c r="D125" s="31">
        <v>95320</v>
      </c>
      <c r="E125" s="31">
        <v>1118451</v>
      </c>
      <c r="F125" s="31">
        <v>231194</v>
      </c>
      <c r="G125" s="31">
        <v>0</v>
      </c>
      <c r="H125" s="31">
        <v>0</v>
      </c>
      <c r="I125" s="32">
        <f t="shared" si="21"/>
        <v>4909126</v>
      </c>
      <c r="J125" s="33">
        <f t="shared" si="22"/>
        <v>0.7056573817824191</v>
      </c>
      <c r="K125" s="57">
        <f t="shared" si="23"/>
        <v>0.019416898242171826</v>
      </c>
      <c r="L125" s="33">
        <f t="shared" si="24"/>
        <v>0.22783098254149517</v>
      </c>
      <c r="M125" s="33">
        <f t="shared" si="25"/>
        <v>0.047094737433913895</v>
      </c>
      <c r="N125" s="33">
        <f t="shared" si="26"/>
        <v>0</v>
      </c>
      <c r="O125" s="33">
        <f t="shared" si="27"/>
        <v>0</v>
      </c>
    </row>
    <row r="126" spans="1:15" ht="12.75">
      <c r="A126" s="8">
        <v>395001</v>
      </c>
      <c r="B126" s="46" t="s">
        <v>80</v>
      </c>
      <c r="C126" s="22">
        <v>4271905</v>
      </c>
      <c r="D126" s="22">
        <v>817716</v>
      </c>
      <c r="E126" s="22">
        <v>723878</v>
      </c>
      <c r="F126" s="22">
        <v>532769</v>
      </c>
      <c r="G126" s="22">
        <v>0</v>
      </c>
      <c r="H126" s="22">
        <v>0</v>
      </c>
      <c r="I126" s="23">
        <f t="shared" si="21"/>
        <v>6346268</v>
      </c>
      <c r="J126" s="24">
        <f t="shared" si="22"/>
        <v>0.673136558367847</v>
      </c>
      <c r="K126" s="55">
        <f t="shared" si="23"/>
        <v>0.12884990044542713</v>
      </c>
      <c r="L126" s="24">
        <f t="shared" si="24"/>
        <v>0.11406357248070835</v>
      </c>
      <c r="M126" s="24">
        <f t="shared" si="25"/>
        <v>0.08394996870601745</v>
      </c>
      <c r="N126" s="24">
        <f t="shared" si="26"/>
        <v>0</v>
      </c>
      <c r="O126" s="24">
        <f t="shared" si="27"/>
        <v>0</v>
      </c>
    </row>
    <row r="127" spans="1:15" ht="12.75">
      <c r="A127" s="44">
        <v>395002</v>
      </c>
      <c r="B127" s="45" t="s">
        <v>81</v>
      </c>
      <c r="C127" s="31">
        <v>4243038</v>
      </c>
      <c r="D127" s="31">
        <v>895485</v>
      </c>
      <c r="E127" s="31">
        <v>962176</v>
      </c>
      <c r="F127" s="31">
        <v>392047</v>
      </c>
      <c r="G127" s="31">
        <v>0</v>
      </c>
      <c r="H127" s="31">
        <v>0</v>
      </c>
      <c r="I127" s="32">
        <f t="shared" si="21"/>
        <v>6492746</v>
      </c>
      <c r="J127" s="33">
        <f t="shared" si="22"/>
        <v>0.653504387819884</v>
      </c>
      <c r="K127" s="57">
        <f t="shared" si="23"/>
        <v>0.13792084273741803</v>
      </c>
      <c r="L127" s="33">
        <f t="shared" si="24"/>
        <v>0.14819245970811118</v>
      </c>
      <c r="M127" s="33">
        <f t="shared" si="25"/>
        <v>0.06038230973458687</v>
      </c>
      <c r="N127" s="33">
        <f t="shared" si="26"/>
        <v>0</v>
      </c>
      <c r="O127" s="33">
        <f t="shared" si="27"/>
        <v>0</v>
      </c>
    </row>
    <row r="128" spans="1:15" ht="12.75">
      <c r="A128" s="7">
        <v>395003</v>
      </c>
      <c r="B128" s="35" t="s">
        <v>82</v>
      </c>
      <c r="C128" s="31">
        <v>3004093</v>
      </c>
      <c r="D128" s="31">
        <v>689919</v>
      </c>
      <c r="E128" s="31">
        <v>475759</v>
      </c>
      <c r="F128" s="31">
        <v>447717</v>
      </c>
      <c r="G128" s="31">
        <v>0</v>
      </c>
      <c r="H128" s="31">
        <v>0</v>
      </c>
      <c r="I128" s="32">
        <f t="shared" si="21"/>
        <v>4617488</v>
      </c>
      <c r="J128" s="33">
        <f t="shared" si="22"/>
        <v>0.6505903209710561</v>
      </c>
      <c r="K128" s="57">
        <f t="shared" si="23"/>
        <v>0.14941435689708343</v>
      </c>
      <c r="L128" s="33">
        <f t="shared" si="24"/>
        <v>0.10303416056522507</v>
      </c>
      <c r="M128" s="33">
        <f t="shared" si="25"/>
        <v>0.09696116156663537</v>
      </c>
      <c r="N128" s="33">
        <f t="shared" si="26"/>
        <v>0</v>
      </c>
      <c r="O128" s="33">
        <f t="shared" si="27"/>
        <v>0</v>
      </c>
    </row>
    <row r="129" spans="1:15" ht="12.75">
      <c r="A129" s="7">
        <v>395004</v>
      </c>
      <c r="B129" s="35" t="s">
        <v>83</v>
      </c>
      <c r="C129" s="31">
        <v>4246625</v>
      </c>
      <c r="D129" s="31">
        <v>1202947</v>
      </c>
      <c r="E129" s="31">
        <v>646777</v>
      </c>
      <c r="F129" s="31">
        <v>480572</v>
      </c>
      <c r="G129" s="31">
        <v>0</v>
      </c>
      <c r="H129" s="31">
        <v>0</v>
      </c>
      <c r="I129" s="32">
        <f t="shared" si="21"/>
        <v>6576921</v>
      </c>
      <c r="J129" s="33">
        <f t="shared" si="22"/>
        <v>0.645685876415423</v>
      </c>
      <c r="K129" s="57">
        <f t="shared" si="23"/>
        <v>0.18290427998146852</v>
      </c>
      <c r="L129" s="33">
        <f t="shared" si="24"/>
        <v>0.09834039362796056</v>
      </c>
      <c r="M129" s="33">
        <f t="shared" si="25"/>
        <v>0.07306944997514794</v>
      </c>
      <c r="N129" s="33">
        <f t="shared" si="26"/>
        <v>0</v>
      </c>
      <c r="O129" s="33">
        <f t="shared" si="27"/>
        <v>0</v>
      </c>
    </row>
    <row r="130" spans="1:15" ht="12.75">
      <c r="A130" s="7">
        <v>395005</v>
      </c>
      <c r="B130" s="35" t="s">
        <v>84</v>
      </c>
      <c r="C130" s="31">
        <v>6688446</v>
      </c>
      <c r="D130" s="31">
        <v>1083638</v>
      </c>
      <c r="E130" s="31">
        <v>1080668</v>
      </c>
      <c r="F130" s="31">
        <v>318794</v>
      </c>
      <c r="G130" s="31">
        <v>0</v>
      </c>
      <c r="H130" s="31">
        <v>0</v>
      </c>
      <c r="I130" s="32">
        <f t="shared" si="21"/>
        <v>9171546</v>
      </c>
      <c r="J130" s="33">
        <f t="shared" si="22"/>
        <v>0.7292604758238143</v>
      </c>
      <c r="K130" s="57">
        <f t="shared" si="23"/>
        <v>0.11815216322308147</v>
      </c>
      <c r="L130" s="33">
        <f t="shared" si="24"/>
        <v>0.11782833559358477</v>
      </c>
      <c r="M130" s="33">
        <f t="shared" si="25"/>
        <v>0.03475902535951954</v>
      </c>
      <c r="N130" s="33">
        <f t="shared" si="26"/>
        <v>0</v>
      </c>
      <c r="O130" s="33">
        <f t="shared" si="27"/>
        <v>0</v>
      </c>
    </row>
    <row r="131" spans="1:15" ht="12.75">
      <c r="A131" s="8">
        <v>395006</v>
      </c>
      <c r="B131" s="46" t="s">
        <v>85</v>
      </c>
      <c r="C131" s="22">
        <v>3200593</v>
      </c>
      <c r="D131" s="22">
        <v>970231</v>
      </c>
      <c r="E131" s="22">
        <v>850158</v>
      </c>
      <c r="F131" s="22">
        <v>476114</v>
      </c>
      <c r="G131" s="22">
        <v>0</v>
      </c>
      <c r="H131" s="22">
        <v>0</v>
      </c>
      <c r="I131" s="23">
        <f t="shared" si="21"/>
        <v>5497096</v>
      </c>
      <c r="J131" s="24">
        <f t="shared" si="22"/>
        <v>0.5822334192453615</v>
      </c>
      <c r="K131" s="55">
        <f t="shared" si="23"/>
        <v>0.17649882774468556</v>
      </c>
      <c r="L131" s="24">
        <f t="shared" si="24"/>
        <v>0.15465584010175554</v>
      </c>
      <c r="M131" s="24">
        <f t="shared" si="25"/>
        <v>0.08661191290819735</v>
      </c>
      <c r="N131" s="24">
        <f t="shared" si="26"/>
        <v>0</v>
      </c>
      <c r="O131" s="24">
        <f t="shared" si="27"/>
        <v>0</v>
      </c>
    </row>
    <row r="132" spans="1:15" ht="12.75">
      <c r="A132" s="44">
        <v>395007</v>
      </c>
      <c r="B132" s="45" t="s">
        <v>98</v>
      </c>
      <c r="C132" s="31">
        <v>2699595</v>
      </c>
      <c r="D132" s="31">
        <v>655027</v>
      </c>
      <c r="E132" s="31">
        <v>248383</v>
      </c>
      <c r="F132" s="31">
        <v>239906</v>
      </c>
      <c r="G132" s="31">
        <v>0</v>
      </c>
      <c r="H132" s="31">
        <v>0</v>
      </c>
      <c r="I132" s="32">
        <f t="shared" si="21"/>
        <v>3842911</v>
      </c>
      <c r="J132" s="33">
        <f t="shared" si="22"/>
        <v>0.7024869948848672</v>
      </c>
      <c r="K132" s="57">
        <f t="shared" si="23"/>
        <v>0.17045073383172288</v>
      </c>
      <c r="L132" s="33">
        <f t="shared" si="24"/>
        <v>0.06463407557447987</v>
      </c>
      <c r="M132" s="33">
        <f t="shared" si="25"/>
        <v>0.062428195708930025</v>
      </c>
      <c r="N132" s="33">
        <f t="shared" si="26"/>
        <v>0</v>
      </c>
      <c r="O132" s="33">
        <f t="shared" si="27"/>
        <v>0</v>
      </c>
    </row>
    <row r="133" spans="1:15" ht="12.75">
      <c r="A133" s="7">
        <v>397001</v>
      </c>
      <c r="B133" s="35" t="s">
        <v>86</v>
      </c>
      <c r="C133" s="31">
        <v>2627428</v>
      </c>
      <c r="D133" s="31">
        <v>65089</v>
      </c>
      <c r="E133" s="31">
        <v>330832</v>
      </c>
      <c r="F133" s="31">
        <v>234990</v>
      </c>
      <c r="G133" s="31">
        <v>0</v>
      </c>
      <c r="H133" s="31">
        <v>0</v>
      </c>
      <c r="I133" s="32">
        <f t="shared" si="21"/>
        <v>3258339</v>
      </c>
      <c r="J133" s="33">
        <f t="shared" si="22"/>
        <v>0.8063703623226436</v>
      </c>
      <c r="K133" s="57">
        <f t="shared" si="23"/>
        <v>0.01997612894177064</v>
      </c>
      <c r="L133" s="33">
        <f t="shared" si="24"/>
        <v>0.10153394106629175</v>
      </c>
      <c r="M133" s="33">
        <f t="shared" si="25"/>
        <v>0.07211956766929407</v>
      </c>
      <c r="N133" s="33">
        <f t="shared" si="26"/>
        <v>0</v>
      </c>
      <c r="O133" s="33">
        <f t="shared" si="27"/>
        <v>0</v>
      </c>
    </row>
    <row r="134" spans="1:15" ht="12.75">
      <c r="A134" s="7">
        <v>398001</v>
      </c>
      <c r="B134" s="35" t="s">
        <v>87</v>
      </c>
      <c r="C134" s="31">
        <v>2645078</v>
      </c>
      <c r="D134" s="31">
        <v>140786</v>
      </c>
      <c r="E134" s="31">
        <v>375564</v>
      </c>
      <c r="F134" s="31">
        <v>206885</v>
      </c>
      <c r="G134" s="31">
        <v>0</v>
      </c>
      <c r="H134" s="31">
        <v>0</v>
      </c>
      <c r="I134" s="32">
        <f t="shared" si="21"/>
        <v>3368313</v>
      </c>
      <c r="J134" s="33">
        <f t="shared" si="22"/>
        <v>0.7852827216473054</v>
      </c>
      <c r="K134" s="57">
        <f t="shared" si="23"/>
        <v>0.04179718452530985</v>
      </c>
      <c r="L134" s="33">
        <f t="shared" si="24"/>
        <v>0.11149913918332412</v>
      </c>
      <c r="M134" s="33">
        <f t="shared" si="25"/>
        <v>0.061420954644060693</v>
      </c>
      <c r="N134" s="33">
        <f t="shared" si="26"/>
        <v>0</v>
      </c>
      <c r="O134" s="33">
        <f t="shared" si="27"/>
        <v>0</v>
      </c>
    </row>
    <row r="135" spans="1:15" ht="12.75">
      <c r="A135" s="7">
        <v>398002</v>
      </c>
      <c r="B135" s="35" t="s">
        <v>88</v>
      </c>
      <c r="C135" s="31">
        <v>3452214</v>
      </c>
      <c r="D135" s="31">
        <v>271976</v>
      </c>
      <c r="E135" s="31">
        <v>666993</v>
      </c>
      <c r="F135" s="31">
        <v>412753</v>
      </c>
      <c r="G135" s="31">
        <v>0</v>
      </c>
      <c r="H135" s="31">
        <v>0</v>
      </c>
      <c r="I135" s="32">
        <f t="shared" si="21"/>
        <v>4803936</v>
      </c>
      <c r="J135" s="33">
        <f t="shared" si="22"/>
        <v>0.7186219799764193</v>
      </c>
      <c r="K135" s="57">
        <f t="shared" si="23"/>
        <v>0.05661524216808883</v>
      </c>
      <c r="L135" s="33">
        <f t="shared" si="24"/>
        <v>0.13884302372054916</v>
      </c>
      <c r="M135" s="33">
        <f t="shared" si="25"/>
        <v>0.08591975413494268</v>
      </c>
      <c r="N135" s="33">
        <f t="shared" si="26"/>
        <v>0</v>
      </c>
      <c r="O135" s="33">
        <f t="shared" si="27"/>
        <v>0</v>
      </c>
    </row>
    <row r="136" spans="1:15" ht="12.75">
      <c r="A136" s="8">
        <v>398003</v>
      </c>
      <c r="B136" s="46" t="s">
        <v>99</v>
      </c>
      <c r="C136" s="22">
        <v>2211551</v>
      </c>
      <c r="D136" s="22">
        <v>134072</v>
      </c>
      <c r="E136" s="22">
        <v>736184</v>
      </c>
      <c r="F136" s="22">
        <v>143948</v>
      </c>
      <c r="G136" s="22">
        <v>0</v>
      </c>
      <c r="H136" s="22">
        <v>0</v>
      </c>
      <c r="I136" s="23">
        <f t="shared" si="21"/>
        <v>3225755</v>
      </c>
      <c r="J136" s="24">
        <f t="shared" si="22"/>
        <v>0.6855917451883358</v>
      </c>
      <c r="K136" s="55">
        <f t="shared" si="23"/>
        <v>0.041562982929577726</v>
      </c>
      <c r="L136" s="24">
        <f t="shared" si="24"/>
        <v>0.22822068011984792</v>
      </c>
      <c r="M136" s="24">
        <f t="shared" si="25"/>
        <v>0.04462459176223861</v>
      </c>
      <c r="N136" s="24">
        <f t="shared" si="26"/>
        <v>0</v>
      </c>
      <c r="O136" s="24">
        <f t="shared" si="27"/>
        <v>0</v>
      </c>
    </row>
    <row r="137" spans="1:15" ht="12.75">
      <c r="A137" s="44">
        <v>398004</v>
      </c>
      <c r="B137" s="45" t="s">
        <v>113</v>
      </c>
      <c r="C137" s="31">
        <v>1692625</v>
      </c>
      <c r="D137" s="31">
        <v>68632</v>
      </c>
      <c r="E137" s="31">
        <v>491346</v>
      </c>
      <c r="F137" s="31">
        <v>113948</v>
      </c>
      <c r="G137" s="31">
        <v>0</v>
      </c>
      <c r="H137" s="31">
        <v>0</v>
      </c>
      <c r="I137" s="32">
        <f>SUM(C137:H137)</f>
        <v>2366551</v>
      </c>
      <c r="J137" s="33">
        <f aca="true" t="shared" si="28" ref="J137:O137">C137/$I137</f>
        <v>0.7152286175113065</v>
      </c>
      <c r="K137" s="57">
        <f t="shared" si="28"/>
        <v>0.029000853985399005</v>
      </c>
      <c r="L137" s="33">
        <f t="shared" si="28"/>
        <v>0.20762113303283977</v>
      </c>
      <c r="M137" s="33">
        <f t="shared" si="28"/>
        <v>0.04814939547045468</v>
      </c>
      <c r="N137" s="33">
        <f t="shared" si="28"/>
        <v>0</v>
      </c>
      <c r="O137" s="33">
        <f t="shared" si="28"/>
        <v>0</v>
      </c>
    </row>
    <row r="138" spans="1:15" ht="12.75">
      <c r="A138" s="7">
        <v>399001</v>
      </c>
      <c r="B138" s="35" t="s">
        <v>89</v>
      </c>
      <c r="C138" s="31">
        <v>4004077</v>
      </c>
      <c r="D138" s="31">
        <v>258876</v>
      </c>
      <c r="E138" s="31">
        <v>489444</v>
      </c>
      <c r="F138" s="31">
        <v>368674</v>
      </c>
      <c r="G138" s="31">
        <v>0</v>
      </c>
      <c r="H138" s="31">
        <v>0</v>
      </c>
      <c r="I138" s="32">
        <f>SUM(C138:H138)</f>
        <v>5121071</v>
      </c>
      <c r="J138" s="33">
        <f aca="true" t="shared" si="29" ref="J138:O140">C138/$I138</f>
        <v>0.7818827350763151</v>
      </c>
      <c r="K138" s="57">
        <f t="shared" si="29"/>
        <v>0.05055114447739545</v>
      </c>
      <c r="L138" s="33">
        <f t="shared" si="29"/>
        <v>0.09557453899779948</v>
      </c>
      <c r="M138" s="33">
        <f t="shared" si="29"/>
        <v>0.07199158144848998</v>
      </c>
      <c r="N138" s="33">
        <f t="shared" si="29"/>
        <v>0</v>
      </c>
      <c r="O138" s="33">
        <f t="shared" si="29"/>
        <v>0</v>
      </c>
    </row>
    <row r="139" spans="1:15" ht="12.75">
      <c r="A139" s="8">
        <v>399002</v>
      </c>
      <c r="B139" s="46" t="s">
        <v>100</v>
      </c>
      <c r="C139" s="22">
        <v>2104916</v>
      </c>
      <c r="D139" s="22">
        <v>105435</v>
      </c>
      <c r="E139" s="22">
        <v>224069</v>
      </c>
      <c r="F139" s="22">
        <v>172332</v>
      </c>
      <c r="G139" s="22">
        <v>0</v>
      </c>
      <c r="H139" s="22">
        <v>0</v>
      </c>
      <c r="I139" s="23">
        <f>SUM(C139:H139)</f>
        <v>2606752</v>
      </c>
      <c r="J139" s="24">
        <f t="shared" si="29"/>
        <v>0.8074860976418163</v>
      </c>
      <c r="K139" s="55">
        <f t="shared" si="29"/>
        <v>0.0404468856262506</v>
      </c>
      <c r="L139" s="24">
        <f t="shared" si="29"/>
        <v>0.0859571604817029</v>
      </c>
      <c r="M139" s="24">
        <f t="shared" si="29"/>
        <v>0.06610985625023018</v>
      </c>
      <c r="N139" s="24">
        <f t="shared" si="29"/>
        <v>0</v>
      </c>
      <c r="O139" s="24">
        <f t="shared" si="29"/>
        <v>0</v>
      </c>
    </row>
    <row r="140" spans="1:15" ht="12.75">
      <c r="A140" s="6"/>
      <c r="B140" s="4" t="s">
        <v>114</v>
      </c>
      <c r="C140" s="73">
        <f aca="true" t="shared" si="30" ref="C140:I140">SUM(C92:C139)</f>
        <v>150368596</v>
      </c>
      <c r="D140" s="73">
        <f t="shared" si="30"/>
        <v>18683852</v>
      </c>
      <c r="E140" s="73">
        <f t="shared" si="30"/>
        <v>26631739</v>
      </c>
      <c r="F140" s="73">
        <f t="shared" si="30"/>
        <v>8666037</v>
      </c>
      <c r="G140" s="73">
        <f t="shared" si="30"/>
        <v>0</v>
      </c>
      <c r="H140" s="74">
        <f t="shared" si="30"/>
        <v>0</v>
      </c>
      <c r="I140" s="65">
        <f t="shared" si="30"/>
        <v>204350224</v>
      </c>
      <c r="J140" s="75">
        <f t="shared" si="29"/>
        <v>0.7358376861872195</v>
      </c>
      <c r="K140" s="76">
        <f t="shared" si="29"/>
        <v>0.09143054328142063</v>
      </c>
      <c r="L140" s="75">
        <f t="shared" si="29"/>
        <v>0.13032400199375363</v>
      </c>
      <c r="M140" s="75">
        <f t="shared" si="29"/>
        <v>0.0424077685376063</v>
      </c>
      <c r="N140" s="75">
        <f t="shared" si="29"/>
        <v>0</v>
      </c>
      <c r="O140" s="75">
        <f t="shared" si="29"/>
        <v>0</v>
      </c>
    </row>
    <row r="141" spans="1:15" ht="12.75">
      <c r="A141" s="11"/>
      <c r="B141" s="9"/>
      <c r="C141" s="9"/>
      <c r="D141" s="9"/>
      <c r="E141" s="9"/>
      <c r="F141" s="9"/>
      <c r="G141" s="9"/>
      <c r="H141" s="9"/>
      <c r="I141" s="15"/>
      <c r="J141" s="28"/>
      <c r="K141" s="9"/>
      <c r="L141" s="9"/>
      <c r="M141" s="9"/>
      <c r="N141" s="9"/>
      <c r="O141" s="15"/>
    </row>
    <row r="142" spans="1:15" ht="13.5" thickBot="1">
      <c r="A142" s="12"/>
      <c r="B142" s="13" t="s">
        <v>90</v>
      </c>
      <c r="C142" s="10">
        <f aca="true" t="shared" si="31" ref="C142:H142">C77+C90+C140+C73</f>
        <v>5643493114.26</v>
      </c>
      <c r="D142" s="10">
        <f t="shared" si="31"/>
        <v>663848456.34</v>
      </c>
      <c r="E142" s="10">
        <f t="shared" si="31"/>
        <v>497437007.04</v>
      </c>
      <c r="F142" s="10">
        <f t="shared" si="31"/>
        <v>784529457.73</v>
      </c>
      <c r="G142" s="10">
        <f t="shared" si="31"/>
        <v>272662237</v>
      </c>
      <c r="H142" s="64">
        <f t="shared" si="31"/>
        <v>155992911</v>
      </c>
      <c r="I142" s="17">
        <f>I73+I77+I90+I140</f>
        <v>8017963183.37</v>
      </c>
      <c r="J142" s="14">
        <f aca="true" t="shared" si="32" ref="J142:O142">C142/$I142</f>
        <v>0.7038562020296039</v>
      </c>
      <c r="K142" s="58">
        <f t="shared" si="32"/>
        <v>0.08279514898707484</v>
      </c>
      <c r="L142" s="14">
        <f t="shared" si="32"/>
        <v>0.06204032067292733</v>
      </c>
      <c r="M142" s="14">
        <f t="shared" si="32"/>
        <v>0.0978464779380862</v>
      </c>
      <c r="N142" s="14">
        <f t="shared" si="32"/>
        <v>0.03400642167645853</v>
      </c>
      <c r="O142" s="14">
        <f t="shared" si="32"/>
        <v>0.019455428695849313</v>
      </c>
    </row>
    <row r="143" spans="2:15" s="68" customFormat="1" ht="9" customHeight="1" thickTop="1">
      <c r="B143" s="71"/>
      <c r="C143" s="67"/>
      <c r="D143" s="67"/>
      <c r="E143" s="67"/>
      <c r="F143" s="67"/>
      <c r="G143" s="67"/>
      <c r="H143" s="67"/>
      <c r="I143" s="67"/>
      <c r="J143" s="72"/>
      <c r="K143" s="72"/>
      <c r="L143" s="72"/>
      <c r="M143" s="72"/>
      <c r="N143" s="72"/>
      <c r="O143" s="72"/>
    </row>
    <row r="144" spans="3:15" ht="90.75" customHeight="1">
      <c r="C144" s="85" t="s">
        <v>129</v>
      </c>
      <c r="D144" s="85"/>
      <c r="E144" s="85"/>
      <c r="F144" s="85"/>
      <c r="G144" s="85"/>
      <c r="H144" s="85"/>
      <c r="I144" s="85"/>
      <c r="J144" s="86" t="s">
        <v>129</v>
      </c>
      <c r="K144" s="86"/>
      <c r="L144" s="86"/>
      <c r="M144" s="86"/>
      <c r="N144" s="86"/>
      <c r="O144" s="86"/>
    </row>
    <row r="145" spans="3:12" ht="12.75">
      <c r="C145" s="88" t="s">
        <v>153</v>
      </c>
      <c r="D145" s="88"/>
      <c r="E145" s="88"/>
      <c r="J145" s="88" t="s">
        <v>153</v>
      </c>
      <c r="K145" s="88"/>
      <c r="L145" s="88"/>
    </row>
    <row r="146" spans="3:12" ht="12.75">
      <c r="C146" s="87" t="s">
        <v>154</v>
      </c>
      <c r="D146" s="87"/>
      <c r="E146" s="87"/>
      <c r="J146" s="87" t="s">
        <v>154</v>
      </c>
      <c r="K146" s="87"/>
      <c r="L146" s="87"/>
    </row>
  </sheetData>
  <sheetProtection/>
  <mergeCells count="8">
    <mergeCell ref="C1:I1"/>
    <mergeCell ref="J1:O1"/>
    <mergeCell ref="C144:I144"/>
    <mergeCell ref="J144:O144"/>
    <mergeCell ref="C146:E146"/>
    <mergeCell ref="C145:E145"/>
    <mergeCell ref="J146:L146"/>
    <mergeCell ref="J145:L145"/>
  </mergeCells>
  <conditionalFormatting sqref="A3:O72">
    <cfRule type="expression" priority="2" dxfId="4" stopIfTrue="1">
      <formula>MOD(ROW(),5)=2</formula>
    </cfRule>
  </conditionalFormatting>
  <printOptions horizontalCentered="1"/>
  <pageMargins left="0.25" right="0.25" top="0.98" bottom="0.5" header="0.8" footer="0.5"/>
  <pageSetup horizontalDpi="600" verticalDpi="600" orientation="portrait" paperSize="5" scale="7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2011-02-16T17:51:13Z</cp:lastPrinted>
  <dcterms:created xsi:type="dcterms:W3CDTF">2003-11-24T19:14:29Z</dcterms:created>
  <dcterms:modified xsi:type="dcterms:W3CDTF">2011-02-16T17:51:17Z</dcterms:modified>
  <cp:category/>
  <cp:version/>
  <cp:contentType/>
  <cp:contentStatus/>
</cp:coreProperties>
</file>