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xpenditures by Fund" sheetId="1" r:id="rId1"/>
  </sheets>
  <externalReferences>
    <externalReference r:id="rId4"/>
  </externalReferences>
  <definedNames>
    <definedName name="_xlnm.Print_Area" localSheetId="0">'Expenditures by Fund'!$A$1:$O$158</definedName>
    <definedName name="_xlnm.Print_Titles" localSheetId="0">'Expenditures by Fund'!$A:$B,'Expenditures by Fund'!$1:$2</definedName>
  </definedNames>
  <calcPr fullCalcOnLoad="1"/>
</workbook>
</file>

<file path=xl/sharedStrings.xml><?xml version="1.0" encoding="utf-8"?>
<sst xmlns="http://schemas.openxmlformats.org/spreadsheetml/2006/main" count="162" uniqueCount="157">
  <si>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</si>
  <si>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</si>
  <si>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</si>
  <si>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</si>
  <si>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</si>
  <si>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</si>
  <si>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Total Funds</t>
  </si>
  <si>
    <t>DISTRICT</t>
  </si>
  <si>
    <t>NCLB Federal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</si>
  <si>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</si>
  <si>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</si>
  <si>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</si>
  <si>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</si>
  <si>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</si>
  <si>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</si>
  <si>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</si>
  <si>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</si>
  <si>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</si>
  <si>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</si>
  <si>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</si>
  <si>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</si>
  <si>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</si>
  <si>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</si>
  <si>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</si>
  <si>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</si>
  <si>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</si>
  <si>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</si>
  <si>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</si>
  <si>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</si>
  <si>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</si>
  <si>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</si>
  <si>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</si>
  <si>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</si>
  <si>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</si>
  <si>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</si>
  <si>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</si>
  <si>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</si>
  <si>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</si>
  <si>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</si>
  <si>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</si>
  <si>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</si>
  <si>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</si>
  <si>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</si>
  <si>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</si>
  <si>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</si>
  <si>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</si>
  <si>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</si>
  <si>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</si>
  <si>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</si>
  <si>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</si>
  <si>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</si>
  <si>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</si>
  <si>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</si>
  <si>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</si>
  <si>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</si>
  <si>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</si>
  <si>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</si>
  <si>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</si>
  <si>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</si>
  <si>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</si>
  <si>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</si>
  <si>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</si>
  <si>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</si>
  <si>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</si>
  <si>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</si>
  <si>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</si>
  <si>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</si>
  <si>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</si>
  <si>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</si>
  <si>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</si>
  <si>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</si>
  <si>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</si>
  <si>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</si>
  <si>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</si>
  <si>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</si>
  <si>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</si>
  <si>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</si>
  <si>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</si>
  <si>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</si>
  <si>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</si>
  <si>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</si>
  <si>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</si>
  <si>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</si>
  <si>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</si>
  <si>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</si>
  <si>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</si>
  <si>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</si>
  <si>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</si>
  <si>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</si>
  <si>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</si>
  <si>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</si>
  <si>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</si>
  <si>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</si>
  <si>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</si>
  <si>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</si>
  <si>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</si>
  <si>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</si>
  <si>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</si>
  <si>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</si>
  <si>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</si>
  <si>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</si>
  <si>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Total Expenditures by Fund Source*</t>
  </si>
  <si>
    <t>* Includes KPC 51115, 51120, 51130 under Other Uses of Funds.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</si>
  <si>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</si>
  <si>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</si>
  <si>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</si>
  <si>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</si>
  <si>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</si>
  <si>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</si>
  <si>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</si>
  <si>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</si>
  <si>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</si>
  <si>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</si>
  <si>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</si>
  <si>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</si>
  <si>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</si>
  <si>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</si>
  <si>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</si>
  <si>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</si>
  <si>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</si>
  <si>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</si>
  <si>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</si>
  <si>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</si>
  <si>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</si>
  <si>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</si>
  <si>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</si>
  <si>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</si>
  <si>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</si>
  <si>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</si>
  <si>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</si>
  <si>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</si>
  <si>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 xml:space="preserve">*  The district of prior jurisdiction transferred local revenue to the Recovery School District (RSD) and each RSD school reported it as miscellaneous local revenue. $104,348,797 is subtracted from Orleans Parish, $15,992,296 is subtracted from East Baton Rouge Parish, $1,395,224 is subtracted from Pointe Coupee Parish, $3,307,667 is subtracted from Caddo Parish, $462,753 is subtracted from Union Parish, $21,310 is subtracted from Ouachita Parish,  $2,811 is subtracted from Lincoln Parish, $3,472 is subtracted from Zachary Community, $6,668 is subtracted from City of Baker, and $2,979 is subtracted from Central Community.   </t>
  </si>
  <si>
    <t>Allen Parish School Board **</t>
  </si>
  <si>
    <t>Caddo Parish School Board *</t>
  </si>
  <si>
    <t>Calcasieu Parish School Board **</t>
  </si>
  <si>
    <t>Cameron Parish School Board **</t>
  </si>
  <si>
    <t>East Baton Rouge Parish School Board *</t>
  </si>
  <si>
    <t>Jefferson Parish School Board **</t>
  </si>
  <si>
    <t>Jefferson Davis Parish School Board **</t>
  </si>
  <si>
    <t>Lincoln Parish School Board *</t>
  </si>
  <si>
    <t>Orleans Parish School Board *,**</t>
  </si>
  <si>
    <t>Ouachita Parish School Board *</t>
  </si>
  <si>
    <t>Plaquemines Parish School Board **</t>
  </si>
  <si>
    <t>Pointe Coupee Parish School Board *</t>
  </si>
  <si>
    <t>St. Bernard Parish School Board **</t>
  </si>
  <si>
    <t>St. Charles Parish School Board **</t>
  </si>
  <si>
    <t>St. Tammany Parish School Board **</t>
  </si>
  <si>
    <t>Terrebonne Parish School Board **</t>
  </si>
  <si>
    <t>Union Parish School Board *</t>
  </si>
  <si>
    <t>Vermilion Parish School Board **</t>
  </si>
  <si>
    <t>City of Bogalusa School Board **</t>
  </si>
  <si>
    <t>Zachary Community School Board *</t>
  </si>
  <si>
    <t>City of Baker School Board *</t>
  </si>
  <si>
    <t>Central Community School Board *</t>
  </si>
  <si>
    <t>Recovery School District (RSD OPERATED) ***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</si>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</sst>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double"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22"/>
      </top>
      <bottom/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11" xfId="81" applyFont="1" applyFill="1" applyBorder="1" applyAlignment="1">
      <alignment horizontal="right" wrapText="1"/>
      <protection/>
    </xf>
    <xf numFmtId="0" fontId="2" fillId="0" borderId="12" xfId="81" applyFont="1" applyFill="1" applyBorder="1" applyAlignment="1">
      <alignment horizontal="left" wrapText="1"/>
      <protection/>
    </xf>
    <xf numFmtId="10" fontId="5" fillId="0" borderId="13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" fillId="0" borderId="19" xfId="81" applyFont="1" applyFill="1" applyBorder="1" applyAlignment="1">
      <alignment horizontal="right" wrapText="1"/>
      <protection/>
    </xf>
    <xf numFmtId="0" fontId="2" fillId="0" borderId="10" xfId="81" applyFont="1" applyFill="1" applyBorder="1" applyAlignment="1">
      <alignment horizontal="right" wrapText="1"/>
      <protection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22" xfId="0" applyNumberFormat="1" applyFont="1" applyBorder="1" applyAlignment="1">
      <alignment/>
    </xf>
    <xf numFmtId="164" fontId="5" fillId="33" borderId="22" xfId="0" applyNumberFormat="1" applyFont="1" applyFill="1" applyBorder="1" applyAlignment="1">
      <alignment/>
    </xf>
    <xf numFmtId="164" fontId="5" fillId="33" borderId="23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23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0" fontId="4" fillId="34" borderId="16" xfId="0" applyNumberFormat="1" applyFont="1" applyFill="1" applyBorder="1" applyAlignment="1">
      <alignment/>
    </xf>
    <xf numFmtId="164" fontId="2" fillId="33" borderId="10" xfId="81" applyNumberFormat="1" applyFont="1" applyFill="1" applyBorder="1" applyAlignment="1">
      <alignment horizontal="right" wrapText="1"/>
      <protection/>
    </xf>
    <xf numFmtId="10" fontId="2" fillId="0" borderId="10" xfId="81" applyNumberFormat="1" applyFont="1" applyFill="1" applyBorder="1" applyAlignment="1">
      <alignment horizontal="right" wrapText="1"/>
      <protection/>
    </xf>
    <xf numFmtId="164" fontId="5" fillId="0" borderId="11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10" fontId="5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64" fontId="2" fillId="33" borderId="19" xfId="81" applyNumberFormat="1" applyFont="1" applyFill="1" applyBorder="1" applyAlignment="1">
      <alignment horizontal="right" wrapText="1"/>
      <protection/>
    </xf>
    <xf numFmtId="10" fontId="2" fillId="0" borderId="19" xfId="81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2" fillId="0" borderId="19" xfId="81" applyFont="1" applyFill="1" applyBorder="1" applyAlignment="1">
      <alignment wrapText="1"/>
      <protection/>
    </xf>
    <xf numFmtId="164" fontId="2" fillId="0" borderId="19" xfId="81" applyNumberFormat="1" applyFont="1" applyFill="1" applyBorder="1" applyAlignment="1">
      <alignment horizontal="right" wrapText="1"/>
      <protection/>
    </xf>
    <xf numFmtId="164" fontId="4" fillId="0" borderId="10" xfId="0" applyNumberFormat="1" applyFont="1" applyFill="1" applyBorder="1" applyAlignment="1">
      <alignment/>
    </xf>
    <xf numFmtId="164" fontId="2" fillId="0" borderId="10" xfId="81" applyNumberFormat="1" applyFont="1" applyFill="1" applyBorder="1" applyAlignment="1">
      <alignment horizontal="right" wrapText="1"/>
      <protection/>
    </xf>
    <xf numFmtId="164" fontId="2" fillId="0" borderId="25" xfId="81" applyNumberFormat="1" applyFont="1" applyFill="1" applyBorder="1" applyAlignment="1">
      <alignment horizontal="right" wrapText="1"/>
      <protection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0" borderId="26" xfId="81" applyFont="1" applyFill="1" applyBorder="1" applyAlignment="1">
      <alignment horizontal="right" wrapText="1"/>
      <protection/>
    </xf>
    <xf numFmtId="0" fontId="2" fillId="0" borderId="26" xfId="81" applyFont="1" applyFill="1" applyBorder="1" applyAlignment="1">
      <alignment wrapText="1"/>
      <protection/>
    </xf>
    <xf numFmtId="0" fontId="2" fillId="0" borderId="10" xfId="81" applyFont="1" applyFill="1" applyBorder="1" applyAlignment="1">
      <alignment wrapText="1"/>
      <protection/>
    </xf>
    <xf numFmtId="164" fontId="4" fillId="34" borderId="17" xfId="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10" fontId="4" fillId="34" borderId="17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25" xfId="81" applyFont="1" applyFill="1" applyBorder="1" applyAlignment="1">
      <alignment wrapText="1"/>
      <protection/>
    </xf>
    <xf numFmtId="164" fontId="2" fillId="33" borderId="25" xfId="81" applyNumberFormat="1" applyFont="1" applyFill="1" applyBorder="1" applyAlignment="1">
      <alignment horizontal="right" wrapText="1"/>
      <protection/>
    </xf>
    <xf numFmtId="10" fontId="2" fillId="0" borderId="25" xfId="81" applyNumberFormat="1" applyFont="1" applyFill="1" applyBorder="1" applyAlignment="1">
      <alignment horizontal="right" wrapText="1"/>
      <protection/>
    </xf>
    <xf numFmtId="164" fontId="5" fillId="0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0" fontId="5" fillId="0" borderId="28" xfId="0" applyNumberFormat="1" applyFont="1" applyBorder="1" applyAlignment="1">
      <alignment/>
    </xf>
    <xf numFmtId="10" fontId="5" fillId="0" borderId="29" xfId="0" applyNumberFormat="1" applyFont="1" applyBorder="1" applyAlignment="1">
      <alignment/>
    </xf>
    <xf numFmtId="10" fontId="5" fillId="0" borderId="3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2" fillId="0" borderId="31" xfId="81" applyFont="1" applyFill="1" applyBorder="1" applyAlignment="1">
      <alignment horizontal="right" wrapText="1"/>
      <protection/>
    </xf>
    <xf numFmtId="0" fontId="2" fillId="0" borderId="31" xfId="81" applyFont="1" applyFill="1" applyBorder="1" applyAlignment="1">
      <alignment wrapText="1"/>
      <protection/>
    </xf>
    <xf numFmtId="0" fontId="2" fillId="0" borderId="25" xfId="81" applyFont="1" applyFill="1" applyBorder="1" applyAlignment="1">
      <alignment horizontal="right" wrapText="1"/>
      <protection/>
    </xf>
    <xf numFmtId="38" fontId="4" fillId="0" borderId="0" xfId="79" applyNumberFormat="1" applyFont="1" applyFill="1" applyAlignment="1">
      <alignment wrapText="1"/>
      <protection/>
    </xf>
    <xf numFmtId="0" fontId="2" fillId="0" borderId="10" xfId="81" applyFont="1" applyFill="1" applyBorder="1" applyAlignment="1">
      <alignment horizontal="left" wrapText="1"/>
      <protection/>
    </xf>
    <xf numFmtId="0" fontId="6" fillId="0" borderId="32" xfId="0" applyFont="1" applyBorder="1" applyAlignment="1">
      <alignment horizontal="center" vertical="center"/>
    </xf>
    <xf numFmtId="38" fontId="4" fillId="0" borderId="0" xfId="79" applyNumberFormat="1" applyFont="1" applyFill="1" applyAlignment="1">
      <alignment horizontal="left" vertical="top" wrapText="1"/>
      <protection/>
    </xf>
    <xf numFmtId="38" fontId="4" fillId="0" borderId="0" xfId="68" applyNumberFormat="1" applyFont="1" applyFill="1" applyAlignment="1">
      <alignment horizontal="left" vertical="top" wrapText="1"/>
      <protection/>
    </xf>
    <xf numFmtId="38" fontId="4" fillId="0" borderId="0" xfId="68" applyNumberFormat="1" applyFont="1" applyFill="1" applyAlignment="1">
      <alignment horizontal="left" vertic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6" xfId="57"/>
    <cellStyle name="Normal 16 2" xfId="58"/>
    <cellStyle name="Normal 19" xfId="59"/>
    <cellStyle name="Normal 19 2" xfId="60"/>
    <cellStyle name="Normal 2" xfId="61"/>
    <cellStyle name="Normal 2 2" xfId="62"/>
    <cellStyle name="Normal 2 3" xfId="63"/>
    <cellStyle name="Normal 2 4" xfId="64"/>
    <cellStyle name="Normal 2 5" xfId="65"/>
    <cellStyle name="Normal 3" xfId="66"/>
    <cellStyle name="Normal 3 2" xfId="67"/>
    <cellStyle name="Normal 38 2" xfId="68"/>
    <cellStyle name="Normal 39 2" xfId="69"/>
    <cellStyle name="Normal 4" xfId="70"/>
    <cellStyle name="Normal 4 2" xfId="71"/>
    <cellStyle name="Normal 4 3" xfId="72"/>
    <cellStyle name="Normal 4 4" xfId="73"/>
    <cellStyle name="Normal 4 5" xfId="74"/>
    <cellStyle name="Normal 4 6" xfId="75"/>
    <cellStyle name="Normal 46" xfId="76"/>
    <cellStyle name="Normal 46 2" xfId="77"/>
    <cellStyle name="Normal 47" xfId="78"/>
    <cellStyle name="Normal 7" xfId="79"/>
    <cellStyle name="Normal 8" xfId="80"/>
    <cellStyle name="Normal_Sheet1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Accountability_Resource%20Allocation\2009-10%20AFR%20Data%20for%20Resource%20Alloc_May%202012%20Acct%20Report\Resource%20Allocation\Transfers%20of%20Local%20Revenue%20to%20RSD%20and%20Type%202%20Ch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3307667</v>
          </cell>
        </row>
        <row r="5">
          <cell r="G5">
            <v>15992296</v>
          </cell>
        </row>
        <row r="6">
          <cell r="G6">
            <v>2811</v>
          </cell>
        </row>
        <row r="7">
          <cell r="G7">
            <v>104348797</v>
          </cell>
        </row>
        <row r="8">
          <cell r="G8">
            <v>21310</v>
          </cell>
        </row>
        <row r="9">
          <cell r="G9">
            <v>1395224</v>
          </cell>
        </row>
        <row r="10">
          <cell r="G10">
            <v>462753</v>
          </cell>
        </row>
        <row r="11">
          <cell r="G11">
            <v>3472</v>
          </cell>
        </row>
        <row r="12">
          <cell r="G12">
            <v>6668</v>
          </cell>
        </row>
        <row r="13">
          <cell r="G13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.8515625" style="1" customWidth="1"/>
    <col min="2" max="2" width="41.57421875" style="1" customWidth="1"/>
    <col min="3" max="3" width="12.28125" style="1" customWidth="1"/>
    <col min="4" max="5" width="11.57421875" style="1" customWidth="1"/>
    <col min="6" max="6" width="12.7109375" style="1" customWidth="1"/>
    <col min="7" max="7" width="13.421875" style="1" customWidth="1"/>
    <col min="8" max="8" width="11.7109375" style="1" customWidth="1"/>
    <col min="9" max="9" width="12.8515625" style="1" customWidth="1"/>
    <col min="10" max="15" width="12.7109375" style="1" customWidth="1"/>
    <col min="16" max="16384" width="9.140625" style="1" customWidth="1"/>
  </cols>
  <sheetData>
    <row r="1" spans="2:15" s="31" customFormat="1" ht="42.75" customHeight="1">
      <c r="B1" s="31" t="s">
        <v>117</v>
      </c>
      <c r="C1" s="64" t="s">
        <v>101</v>
      </c>
      <c r="D1" s="64"/>
      <c r="E1" s="64"/>
      <c r="F1" s="64"/>
      <c r="G1" s="64"/>
      <c r="H1" s="64"/>
      <c r="I1" s="64"/>
      <c r="J1" s="64" t="s">
        <v>101</v>
      </c>
      <c r="K1" s="64"/>
      <c r="L1" s="64"/>
      <c r="M1" s="64"/>
      <c r="N1" s="64"/>
      <c r="O1" s="64"/>
    </row>
    <row r="2" spans="1:15" ht="38.25">
      <c r="A2" s="40" t="s">
        <v>0</v>
      </c>
      <c r="B2" s="40" t="s">
        <v>7</v>
      </c>
      <c r="C2" s="41" t="s">
        <v>1</v>
      </c>
      <c r="D2" s="41" t="s">
        <v>2</v>
      </c>
      <c r="E2" s="41" t="s">
        <v>8</v>
      </c>
      <c r="F2" s="41" t="s">
        <v>3</v>
      </c>
      <c r="G2" s="41" t="s">
        <v>4</v>
      </c>
      <c r="H2" s="41" t="s">
        <v>5</v>
      </c>
      <c r="I2" s="42" t="s">
        <v>6</v>
      </c>
      <c r="J2" s="41" t="s">
        <v>9</v>
      </c>
      <c r="K2" s="41" t="s">
        <v>10</v>
      </c>
      <c r="L2" s="41" t="s">
        <v>11</v>
      </c>
      <c r="M2" s="41" t="s">
        <v>12</v>
      </c>
      <c r="N2" s="41" t="s">
        <v>13</v>
      </c>
      <c r="O2" s="41" t="s">
        <v>14</v>
      </c>
    </row>
    <row r="3" spans="1:15" ht="12.75">
      <c r="A3" s="50">
        <v>1</v>
      </c>
      <c r="B3" s="50" t="s">
        <v>16</v>
      </c>
      <c r="C3" s="39">
        <v>71564094</v>
      </c>
      <c r="D3" s="39">
        <v>8973048</v>
      </c>
      <c r="E3" s="39">
        <v>6766341</v>
      </c>
      <c r="F3" s="39">
        <v>6808783</v>
      </c>
      <c r="G3" s="39">
        <v>845250</v>
      </c>
      <c r="H3" s="39">
        <v>1366983</v>
      </c>
      <c r="I3" s="51">
        <f aca="true" t="shared" si="0" ref="I3:I34">SUM(C3:H3)</f>
        <v>96324499</v>
      </c>
      <c r="J3" s="52">
        <f aca="true" t="shared" si="1" ref="J3:J34">C3/$I3</f>
        <v>0.7429480012141044</v>
      </c>
      <c r="K3" s="52">
        <f aca="true" t="shared" si="2" ref="K3:K34">D3/$I3</f>
        <v>0.0931543697932963</v>
      </c>
      <c r="L3" s="52">
        <f aca="true" t="shared" si="3" ref="L3:L34">E3/$I3</f>
        <v>0.07024527581503434</v>
      </c>
      <c r="M3" s="52">
        <f aca="true" t="shared" si="4" ref="M3:M34">F3/$I3</f>
        <v>0.07068589061646716</v>
      </c>
      <c r="N3" s="52">
        <f aca="true" t="shared" si="5" ref="N3:N34">G3/$I3</f>
        <v>0.008775026174805228</v>
      </c>
      <c r="O3" s="52">
        <f aca="true" t="shared" si="6" ref="O3:O34">H3/$I3</f>
        <v>0.014191436386292547</v>
      </c>
    </row>
    <row r="4" spans="1:15" s="34" customFormat="1" ht="12.75">
      <c r="A4" s="12">
        <v>2</v>
      </c>
      <c r="B4" s="35" t="s">
        <v>132</v>
      </c>
      <c r="C4" s="36">
        <v>36806271</v>
      </c>
      <c r="D4" s="36">
        <v>2822826</v>
      </c>
      <c r="E4" s="36">
        <v>2118824</v>
      </c>
      <c r="F4" s="36">
        <v>5171574</v>
      </c>
      <c r="G4" s="36">
        <v>1593509</v>
      </c>
      <c r="H4" s="36">
        <v>2592613</v>
      </c>
      <c r="I4" s="32">
        <f t="shared" si="0"/>
        <v>51105617</v>
      </c>
      <c r="J4" s="33">
        <f t="shared" si="1"/>
        <v>0.7202001102931601</v>
      </c>
      <c r="K4" s="33">
        <f t="shared" si="2"/>
        <v>0.05523514176533668</v>
      </c>
      <c r="L4" s="33">
        <f t="shared" si="3"/>
        <v>0.041459708822222024</v>
      </c>
      <c r="M4" s="33">
        <f t="shared" si="4"/>
        <v>0.10119384724383623</v>
      </c>
      <c r="N4" s="33">
        <f t="shared" si="5"/>
        <v>0.03118070172208272</v>
      </c>
      <c r="O4" s="33">
        <f t="shared" si="6"/>
        <v>0.0507304901533622</v>
      </c>
    </row>
    <row r="5" spans="1:15" s="34" customFormat="1" ht="12.75">
      <c r="A5" s="12">
        <v>3</v>
      </c>
      <c r="B5" s="35" t="s">
        <v>17</v>
      </c>
      <c r="C5" s="36">
        <v>178969415</v>
      </c>
      <c r="D5" s="36">
        <v>12421991</v>
      </c>
      <c r="E5" s="36">
        <v>5302749</v>
      </c>
      <c r="F5" s="36">
        <v>9442016</v>
      </c>
      <c r="G5" s="36">
        <v>17126151</v>
      </c>
      <c r="H5" s="36">
        <v>7782049</v>
      </c>
      <c r="I5" s="32">
        <f t="shared" si="0"/>
        <v>231044371</v>
      </c>
      <c r="J5" s="33">
        <f t="shared" si="1"/>
        <v>0.7746105833498104</v>
      </c>
      <c r="K5" s="33">
        <f t="shared" si="2"/>
        <v>0.053764525602746666</v>
      </c>
      <c r="L5" s="33">
        <f t="shared" si="3"/>
        <v>0.02295121485560884</v>
      </c>
      <c r="M5" s="33">
        <f t="shared" si="4"/>
        <v>0.04086667837495162</v>
      </c>
      <c r="N5" s="33">
        <f t="shared" si="5"/>
        <v>0.07412494373212841</v>
      </c>
      <c r="O5" s="33">
        <f t="shared" si="6"/>
        <v>0.03368205408475414</v>
      </c>
    </row>
    <row r="6" spans="1:15" s="34" customFormat="1" ht="12.75">
      <c r="A6" s="12">
        <v>4</v>
      </c>
      <c r="B6" s="35" t="s">
        <v>18</v>
      </c>
      <c r="C6" s="36">
        <v>38321825</v>
      </c>
      <c r="D6" s="36">
        <v>3553676</v>
      </c>
      <c r="E6" s="36">
        <v>2034721</v>
      </c>
      <c r="F6" s="36">
        <v>2415823</v>
      </c>
      <c r="G6" s="36">
        <v>1325614</v>
      </c>
      <c r="H6" s="36">
        <v>0</v>
      </c>
      <c r="I6" s="32">
        <f t="shared" si="0"/>
        <v>47651659</v>
      </c>
      <c r="J6" s="33">
        <f t="shared" si="1"/>
        <v>0.8042075722904002</v>
      </c>
      <c r="K6" s="33">
        <f t="shared" si="2"/>
        <v>0.07457612336225272</v>
      </c>
      <c r="L6" s="33">
        <f t="shared" si="3"/>
        <v>0.04269989844424934</v>
      </c>
      <c r="M6" s="33">
        <f t="shared" si="4"/>
        <v>0.05069756333142567</v>
      </c>
      <c r="N6" s="33">
        <f t="shared" si="5"/>
        <v>0.02781884257167206</v>
      </c>
      <c r="O6" s="33">
        <f t="shared" si="6"/>
        <v>0</v>
      </c>
    </row>
    <row r="7" spans="1:15" ht="12.75">
      <c r="A7" s="13">
        <v>5</v>
      </c>
      <c r="B7" s="63" t="s">
        <v>19</v>
      </c>
      <c r="C7" s="37">
        <v>53920973</v>
      </c>
      <c r="D7" s="37">
        <v>4694468</v>
      </c>
      <c r="E7" s="37">
        <v>5964659</v>
      </c>
      <c r="F7" s="37">
        <v>7832175</v>
      </c>
      <c r="G7" s="37">
        <v>447417</v>
      </c>
      <c r="H7" s="37">
        <v>5159678</v>
      </c>
      <c r="I7" s="2">
        <f t="shared" si="0"/>
        <v>78019370</v>
      </c>
      <c r="J7" s="19">
        <f t="shared" si="1"/>
        <v>0.6911228967883232</v>
      </c>
      <c r="K7" s="19">
        <f t="shared" si="2"/>
        <v>0.060170544827521676</v>
      </c>
      <c r="L7" s="19">
        <f t="shared" si="3"/>
        <v>0.07645100184736175</v>
      </c>
      <c r="M7" s="19">
        <f t="shared" si="4"/>
        <v>0.10038757042001237</v>
      </c>
      <c r="N7" s="19">
        <f t="shared" si="5"/>
        <v>0.005734691269616763</v>
      </c>
      <c r="O7" s="19">
        <f t="shared" si="6"/>
        <v>0.06613329484716424</v>
      </c>
    </row>
    <row r="8" spans="1:15" ht="12.75">
      <c r="A8" s="50">
        <v>6</v>
      </c>
      <c r="B8" s="50" t="s">
        <v>20</v>
      </c>
      <c r="C8" s="39">
        <v>47362242</v>
      </c>
      <c r="D8" s="39">
        <v>3347079</v>
      </c>
      <c r="E8" s="39">
        <v>1825646</v>
      </c>
      <c r="F8" s="39">
        <v>3213961</v>
      </c>
      <c r="G8" s="39">
        <v>2188759</v>
      </c>
      <c r="H8" s="39">
        <v>1949123</v>
      </c>
      <c r="I8" s="51">
        <f t="shared" si="0"/>
        <v>59886810</v>
      </c>
      <c r="J8" s="52">
        <f t="shared" si="1"/>
        <v>0.7908626624126415</v>
      </c>
      <c r="K8" s="52">
        <f t="shared" si="2"/>
        <v>0.055890086648462324</v>
      </c>
      <c r="L8" s="52">
        <f t="shared" si="3"/>
        <v>0.030484943178639836</v>
      </c>
      <c r="M8" s="52">
        <f t="shared" si="4"/>
        <v>0.05366725995256719</v>
      </c>
      <c r="N8" s="52">
        <f t="shared" si="5"/>
        <v>0.036548264968529795</v>
      </c>
      <c r="O8" s="52">
        <f t="shared" si="6"/>
        <v>0.032546782839159405</v>
      </c>
    </row>
    <row r="9" spans="1:15" s="34" customFormat="1" ht="12.75">
      <c r="A9" s="12">
        <v>7</v>
      </c>
      <c r="B9" s="35" t="s">
        <v>21</v>
      </c>
      <c r="C9" s="36">
        <v>22928961</v>
      </c>
      <c r="D9" s="36">
        <v>1283166</v>
      </c>
      <c r="E9" s="36">
        <v>1642058</v>
      </c>
      <c r="F9" s="36">
        <v>8890479</v>
      </c>
      <c r="G9" s="36">
        <v>1079173</v>
      </c>
      <c r="H9" s="36">
        <v>41087</v>
      </c>
      <c r="I9" s="32">
        <f t="shared" si="0"/>
        <v>35864924</v>
      </c>
      <c r="J9" s="33">
        <f t="shared" si="1"/>
        <v>0.6393143618539384</v>
      </c>
      <c r="K9" s="33">
        <f t="shared" si="2"/>
        <v>0.035777742063527025</v>
      </c>
      <c r="L9" s="33">
        <f t="shared" si="3"/>
        <v>0.04578451079388876</v>
      </c>
      <c r="M9" s="33">
        <f t="shared" si="4"/>
        <v>0.24788785276667533</v>
      </c>
      <c r="N9" s="33">
        <f t="shared" si="5"/>
        <v>0.030089928532958832</v>
      </c>
      <c r="O9" s="33">
        <f t="shared" si="6"/>
        <v>0.0011456039890116595</v>
      </c>
    </row>
    <row r="10" spans="1:15" s="34" customFormat="1" ht="12.75">
      <c r="A10" s="12">
        <v>8</v>
      </c>
      <c r="B10" s="35" t="s">
        <v>22</v>
      </c>
      <c r="C10" s="36">
        <v>172763614</v>
      </c>
      <c r="D10" s="36">
        <v>10701485</v>
      </c>
      <c r="E10" s="36">
        <v>8088553</v>
      </c>
      <c r="F10" s="36">
        <v>88345563</v>
      </c>
      <c r="G10" s="36">
        <v>5807620</v>
      </c>
      <c r="H10" s="36">
        <v>9035003</v>
      </c>
      <c r="I10" s="32">
        <f t="shared" si="0"/>
        <v>294741838</v>
      </c>
      <c r="J10" s="33">
        <f t="shared" si="1"/>
        <v>0.5861523262944435</v>
      </c>
      <c r="K10" s="33">
        <f t="shared" si="2"/>
        <v>0.03630799438795655</v>
      </c>
      <c r="L10" s="33">
        <f t="shared" si="3"/>
        <v>0.027442839655495398</v>
      </c>
      <c r="M10" s="33">
        <f t="shared" si="4"/>
        <v>0.2997387937846815</v>
      </c>
      <c r="N10" s="33">
        <f t="shared" si="5"/>
        <v>0.01970409100862023</v>
      </c>
      <c r="O10" s="33">
        <f t="shared" si="6"/>
        <v>0.030653954868802846</v>
      </c>
    </row>
    <row r="11" spans="1:15" s="34" customFormat="1" ht="12.75">
      <c r="A11" s="12">
        <v>9</v>
      </c>
      <c r="B11" s="35" t="s">
        <v>133</v>
      </c>
      <c r="C11" s="36">
        <f>377674274-'[1]Sheet1'!$G$4</f>
        <v>374366607</v>
      </c>
      <c r="D11" s="36">
        <v>24965841</v>
      </c>
      <c r="E11" s="36">
        <v>29099022</v>
      </c>
      <c r="F11" s="36">
        <v>32915910</v>
      </c>
      <c r="G11" s="36">
        <v>9928171</v>
      </c>
      <c r="H11" s="36">
        <v>34989841</v>
      </c>
      <c r="I11" s="32">
        <f t="shared" si="0"/>
        <v>506265392</v>
      </c>
      <c r="J11" s="33">
        <f t="shared" si="1"/>
        <v>0.7394671113525374</v>
      </c>
      <c r="K11" s="33">
        <f t="shared" si="2"/>
        <v>0.049313742148900434</v>
      </c>
      <c r="L11" s="33">
        <f t="shared" si="3"/>
        <v>0.05747780207737368</v>
      </c>
      <c r="M11" s="33">
        <f t="shared" si="4"/>
        <v>0.06501710470464077</v>
      </c>
      <c r="N11" s="33">
        <f t="shared" si="5"/>
        <v>0.019610605735420287</v>
      </c>
      <c r="O11" s="33">
        <f t="shared" si="6"/>
        <v>0.06911363398112744</v>
      </c>
    </row>
    <row r="12" spans="1:15" ht="12.75">
      <c r="A12" s="13">
        <v>10</v>
      </c>
      <c r="B12" s="63" t="s">
        <v>134</v>
      </c>
      <c r="C12" s="37">
        <v>271726985</v>
      </c>
      <c r="D12" s="37">
        <v>23404310</v>
      </c>
      <c r="E12" s="37">
        <v>16559414</v>
      </c>
      <c r="F12" s="37">
        <v>16103067</v>
      </c>
      <c r="G12" s="37">
        <v>49229422</v>
      </c>
      <c r="H12" s="37">
        <v>37037669</v>
      </c>
      <c r="I12" s="2">
        <f t="shared" si="0"/>
        <v>414060867</v>
      </c>
      <c r="J12" s="19">
        <f t="shared" si="1"/>
        <v>0.6562488915427982</v>
      </c>
      <c r="K12" s="19">
        <f t="shared" si="2"/>
        <v>0.056523839525264775</v>
      </c>
      <c r="L12" s="19">
        <f t="shared" si="3"/>
        <v>0.0399927047440588</v>
      </c>
      <c r="M12" s="19">
        <f t="shared" si="4"/>
        <v>0.038890579340838796</v>
      </c>
      <c r="N12" s="19">
        <f t="shared" si="5"/>
        <v>0.11889416731574394</v>
      </c>
      <c r="O12" s="19">
        <f t="shared" si="6"/>
        <v>0.08944981753129547</v>
      </c>
    </row>
    <row r="13" spans="1:15" ht="12.75">
      <c r="A13" s="50">
        <v>11</v>
      </c>
      <c r="B13" s="50" t="s">
        <v>23</v>
      </c>
      <c r="C13" s="39">
        <v>11404828</v>
      </c>
      <c r="D13" s="39">
        <v>1533999</v>
      </c>
      <c r="E13" s="39">
        <v>958875</v>
      </c>
      <c r="F13" s="39">
        <v>4777393</v>
      </c>
      <c r="G13" s="39">
        <v>1213145</v>
      </c>
      <c r="H13" s="39">
        <v>3821156</v>
      </c>
      <c r="I13" s="51">
        <f t="shared" si="0"/>
        <v>23709396</v>
      </c>
      <c r="J13" s="52">
        <f t="shared" si="1"/>
        <v>0.48102566594273427</v>
      </c>
      <c r="K13" s="52">
        <f t="shared" si="2"/>
        <v>0.06470004550094823</v>
      </c>
      <c r="L13" s="52">
        <f t="shared" si="3"/>
        <v>0.040442826970370736</v>
      </c>
      <c r="M13" s="52">
        <f t="shared" si="4"/>
        <v>0.2014978787312844</v>
      </c>
      <c r="N13" s="52">
        <f t="shared" si="5"/>
        <v>0.0511672671880802</v>
      </c>
      <c r="O13" s="52">
        <f t="shared" si="6"/>
        <v>0.16116631566658216</v>
      </c>
    </row>
    <row r="14" spans="1:15" s="34" customFormat="1" ht="12.75">
      <c r="A14" s="12">
        <v>12</v>
      </c>
      <c r="B14" s="35" t="s">
        <v>135</v>
      </c>
      <c r="C14" s="36">
        <v>28370260</v>
      </c>
      <c r="D14" s="36">
        <v>30712128</v>
      </c>
      <c r="E14" s="36">
        <v>532592</v>
      </c>
      <c r="F14" s="36">
        <v>990196</v>
      </c>
      <c r="G14" s="36">
        <v>1520797</v>
      </c>
      <c r="H14" s="36">
        <v>88513</v>
      </c>
      <c r="I14" s="32">
        <f t="shared" si="0"/>
        <v>62214486</v>
      </c>
      <c r="J14" s="33">
        <f t="shared" si="1"/>
        <v>0.4560073035080608</v>
      </c>
      <c r="K14" s="33">
        <f t="shared" si="2"/>
        <v>0.49364914788494757</v>
      </c>
      <c r="L14" s="33">
        <f t="shared" si="3"/>
        <v>0.008560578640800794</v>
      </c>
      <c r="M14" s="33">
        <f t="shared" si="4"/>
        <v>0.015915843136596837</v>
      </c>
      <c r="N14" s="33">
        <f t="shared" si="5"/>
        <v>0.02444441958421066</v>
      </c>
      <c r="O14" s="33">
        <f t="shared" si="6"/>
        <v>0.001422707245383334</v>
      </c>
    </row>
    <row r="15" spans="1:15" s="34" customFormat="1" ht="12.75">
      <c r="A15" s="12">
        <v>13</v>
      </c>
      <c r="B15" s="35" t="s">
        <v>24</v>
      </c>
      <c r="C15" s="36">
        <v>13088592</v>
      </c>
      <c r="D15" s="36">
        <v>1215223</v>
      </c>
      <c r="E15" s="36">
        <v>1624228</v>
      </c>
      <c r="F15" s="36">
        <v>2292203</v>
      </c>
      <c r="G15" s="36">
        <v>123714</v>
      </c>
      <c r="H15" s="36">
        <v>0</v>
      </c>
      <c r="I15" s="32">
        <f t="shared" si="0"/>
        <v>18343960</v>
      </c>
      <c r="J15" s="33">
        <f t="shared" si="1"/>
        <v>0.7135096238761969</v>
      </c>
      <c r="K15" s="33">
        <f t="shared" si="2"/>
        <v>0.06624649203334504</v>
      </c>
      <c r="L15" s="33">
        <f t="shared" si="3"/>
        <v>0.08854293184241571</v>
      </c>
      <c r="M15" s="33">
        <f t="shared" si="4"/>
        <v>0.12495682502578505</v>
      </c>
      <c r="N15" s="33">
        <f t="shared" si="5"/>
        <v>0.006744127222257353</v>
      </c>
      <c r="O15" s="33">
        <f t="shared" si="6"/>
        <v>0</v>
      </c>
    </row>
    <row r="16" spans="1:15" s="34" customFormat="1" ht="12.75">
      <c r="A16" s="12">
        <v>14</v>
      </c>
      <c r="B16" s="35" t="s">
        <v>25</v>
      </c>
      <c r="C16" s="36">
        <v>18649281</v>
      </c>
      <c r="D16" s="36">
        <v>1222425</v>
      </c>
      <c r="E16" s="36">
        <v>2173621</v>
      </c>
      <c r="F16" s="36">
        <v>9124203</v>
      </c>
      <c r="G16" s="36">
        <v>1376136</v>
      </c>
      <c r="H16" s="36">
        <v>0</v>
      </c>
      <c r="I16" s="32">
        <f t="shared" si="0"/>
        <v>32545666</v>
      </c>
      <c r="J16" s="33">
        <f t="shared" si="1"/>
        <v>0.5730188775365667</v>
      </c>
      <c r="K16" s="33">
        <f t="shared" si="2"/>
        <v>0.03756030065570021</v>
      </c>
      <c r="L16" s="33">
        <f t="shared" si="3"/>
        <v>0.06678680350250014</v>
      </c>
      <c r="M16" s="33">
        <f t="shared" si="4"/>
        <v>0.2803507846482539</v>
      </c>
      <c r="N16" s="33">
        <f t="shared" si="5"/>
        <v>0.042283233656979086</v>
      </c>
      <c r="O16" s="33">
        <f t="shared" si="6"/>
        <v>0</v>
      </c>
    </row>
    <row r="17" spans="1:15" ht="12.75">
      <c r="A17" s="13">
        <v>15</v>
      </c>
      <c r="B17" s="63" t="s">
        <v>26</v>
      </c>
      <c r="C17" s="37">
        <v>27103956</v>
      </c>
      <c r="D17" s="37">
        <v>2469444</v>
      </c>
      <c r="E17" s="37">
        <v>3636867</v>
      </c>
      <c r="F17" s="37">
        <v>9734065</v>
      </c>
      <c r="G17" s="37">
        <v>656247</v>
      </c>
      <c r="H17" s="37">
        <v>2073003</v>
      </c>
      <c r="I17" s="2">
        <f t="shared" si="0"/>
        <v>45673582</v>
      </c>
      <c r="J17" s="19">
        <f t="shared" si="1"/>
        <v>0.593427421567242</v>
      </c>
      <c r="K17" s="19">
        <f t="shared" si="2"/>
        <v>0.05406722862244524</v>
      </c>
      <c r="L17" s="19">
        <f t="shared" si="3"/>
        <v>0.07962736533342185</v>
      </c>
      <c r="M17" s="19">
        <f t="shared" si="4"/>
        <v>0.2131224347588941</v>
      </c>
      <c r="N17" s="19">
        <f t="shared" si="5"/>
        <v>0.014368196477342197</v>
      </c>
      <c r="O17" s="19">
        <f t="shared" si="6"/>
        <v>0.04538735324065452</v>
      </c>
    </row>
    <row r="18" spans="1:15" ht="12.75">
      <c r="A18" s="50">
        <v>16</v>
      </c>
      <c r="B18" s="50" t="s">
        <v>27</v>
      </c>
      <c r="C18" s="39">
        <v>75972170</v>
      </c>
      <c r="D18" s="39">
        <v>3745870</v>
      </c>
      <c r="E18" s="39">
        <v>3217610</v>
      </c>
      <c r="F18" s="39">
        <v>7038146</v>
      </c>
      <c r="G18" s="39">
        <v>2991393</v>
      </c>
      <c r="H18" s="39">
        <v>17479416</v>
      </c>
      <c r="I18" s="51">
        <f t="shared" si="0"/>
        <v>110444605</v>
      </c>
      <c r="J18" s="52">
        <f t="shared" si="1"/>
        <v>0.6878757907640668</v>
      </c>
      <c r="K18" s="52">
        <f t="shared" si="2"/>
        <v>0.03391627866295506</v>
      </c>
      <c r="L18" s="52">
        <f t="shared" si="3"/>
        <v>0.029133247386778194</v>
      </c>
      <c r="M18" s="52">
        <f t="shared" si="4"/>
        <v>0.06372557536875613</v>
      </c>
      <c r="N18" s="52">
        <f t="shared" si="5"/>
        <v>0.0270850079096213</v>
      </c>
      <c r="O18" s="52">
        <f t="shared" si="6"/>
        <v>0.15826409990782256</v>
      </c>
    </row>
    <row r="19" spans="1:15" s="34" customFormat="1" ht="12.75">
      <c r="A19" s="12">
        <v>17</v>
      </c>
      <c r="B19" s="35" t="s">
        <v>136</v>
      </c>
      <c r="C19" s="36">
        <f>410516002-'[1]Sheet1'!$G$5</f>
        <v>394523706</v>
      </c>
      <c r="D19" s="36">
        <v>31873855</v>
      </c>
      <c r="E19" s="36">
        <v>38907692</v>
      </c>
      <c r="F19" s="36">
        <v>69855326</v>
      </c>
      <c r="G19" s="36">
        <v>0</v>
      </c>
      <c r="H19" s="36">
        <v>26695550</v>
      </c>
      <c r="I19" s="32">
        <f t="shared" si="0"/>
        <v>561856129</v>
      </c>
      <c r="J19" s="33">
        <f t="shared" si="1"/>
        <v>0.7021792335026749</v>
      </c>
      <c r="K19" s="33">
        <f t="shared" si="2"/>
        <v>0.05672956715223445</v>
      </c>
      <c r="L19" s="33">
        <f t="shared" si="3"/>
        <v>0.06924849617507688</v>
      </c>
      <c r="M19" s="33">
        <f t="shared" si="4"/>
        <v>0.12432956124253652</v>
      </c>
      <c r="N19" s="33">
        <f t="shared" si="5"/>
        <v>0</v>
      </c>
      <c r="O19" s="33">
        <f t="shared" si="6"/>
        <v>0.04751314192747731</v>
      </c>
    </row>
    <row r="20" spans="1:15" s="34" customFormat="1" ht="12.75">
      <c r="A20" s="12">
        <v>18</v>
      </c>
      <c r="B20" s="35" t="s">
        <v>28</v>
      </c>
      <c r="C20" s="36">
        <v>16703249</v>
      </c>
      <c r="D20" s="36">
        <v>1262207</v>
      </c>
      <c r="E20" s="36">
        <v>3222192</v>
      </c>
      <c r="F20" s="36">
        <v>1099934</v>
      </c>
      <c r="G20" s="36">
        <v>0</v>
      </c>
      <c r="H20" s="36">
        <v>0</v>
      </c>
      <c r="I20" s="32">
        <f t="shared" si="0"/>
        <v>22287582</v>
      </c>
      <c r="J20" s="33">
        <f t="shared" si="1"/>
        <v>0.7494419538198446</v>
      </c>
      <c r="K20" s="33">
        <f t="shared" si="2"/>
        <v>0.05663274732988083</v>
      </c>
      <c r="L20" s="33">
        <f t="shared" si="3"/>
        <v>0.14457342209666352</v>
      </c>
      <c r="M20" s="33">
        <f t="shared" si="4"/>
        <v>0.049351876753611044</v>
      </c>
      <c r="N20" s="33">
        <f t="shared" si="5"/>
        <v>0</v>
      </c>
      <c r="O20" s="33">
        <f t="shared" si="6"/>
        <v>0</v>
      </c>
    </row>
    <row r="21" spans="1:15" s="34" customFormat="1" ht="12.75">
      <c r="A21" s="12">
        <v>19</v>
      </c>
      <c r="B21" s="35" t="s">
        <v>29</v>
      </c>
      <c r="C21" s="36">
        <v>18653546</v>
      </c>
      <c r="D21" s="36">
        <v>1788036</v>
      </c>
      <c r="E21" s="36">
        <v>3128175</v>
      </c>
      <c r="F21" s="36">
        <v>3251664</v>
      </c>
      <c r="G21" s="36">
        <v>81108</v>
      </c>
      <c r="H21" s="36">
        <v>0</v>
      </c>
      <c r="I21" s="32">
        <f t="shared" si="0"/>
        <v>26902529</v>
      </c>
      <c r="J21" s="33">
        <f t="shared" si="1"/>
        <v>0.6933751841694883</v>
      </c>
      <c r="K21" s="33">
        <f t="shared" si="2"/>
        <v>0.06646349122047225</v>
      </c>
      <c r="L21" s="33">
        <f t="shared" si="3"/>
        <v>0.11627810158665752</v>
      </c>
      <c r="M21" s="33">
        <f t="shared" si="4"/>
        <v>0.12086833918104874</v>
      </c>
      <c r="N21" s="33">
        <f t="shared" si="5"/>
        <v>0.0030148838423331875</v>
      </c>
      <c r="O21" s="33">
        <f t="shared" si="6"/>
        <v>0</v>
      </c>
    </row>
    <row r="22" spans="1:15" ht="12.75">
      <c r="A22" s="13">
        <v>20</v>
      </c>
      <c r="B22" s="63" t="s">
        <v>30</v>
      </c>
      <c r="C22" s="37">
        <v>47931840</v>
      </c>
      <c r="D22" s="37">
        <v>4007145</v>
      </c>
      <c r="E22" s="37">
        <v>4713622</v>
      </c>
      <c r="F22" s="37">
        <v>4161090</v>
      </c>
      <c r="G22" s="37">
        <v>748719</v>
      </c>
      <c r="H22" s="37">
        <v>167669</v>
      </c>
      <c r="I22" s="2">
        <f t="shared" si="0"/>
        <v>61730085</v>
      </c>
      <c r="J22" s="19">
        <f t="shared" si="1"/>
        <v>0.7764745504562321</v>
      </c>
      <c r="K22" s="19">
        <f t="shared" si="2"/>
        <v>0.06491397185019265</v>
      </c>
      <c r="L22" s="19">
        <f t="shared" si="3"/>
        <v>0.07635858593099297</v>
      </c>
      <c r="M22" s="19">
        <f t="shared" si="4"/>
        <v>0.0674078125763151</v>
      </c>
      <c r="N22" s="19">
        <f t="shared" si="5"/>
        <v>0.012128915746673604</v>
      </c>
      <c r="O22" s="19">
        <f t="shared" si="6"/>
        <v>0.002716163439593514</v>
      </c>
    </row>
    <row r="23" spans="1:15" ht="12.75">
      <c r="A23" s="50">
        <v>21</v>
      </c>
      <c r="B23" s="50" t="s">
        <v>31</v>
      </c>
      <c r="C23" s="39">
        <v>23183096</v>
      </c>
      <c r="D23" s="39">
        <v>3577167</v>
      </c>
      <c r="E23" s="39">
        <v>5145459</v>
      </c>
      <c r="F23" s="39">
        <v>1636228</v>
      </c>
      <c r="G23" s="39">
        <v>0</v>
      </c>
      <c r="H23" s="39">
        <v>9860342</v>
      </c>
      <c r="I23" s="51">
        <f t="shared" si="0"/>
        <v>43402292</v>
      </c>
      <c r="J23" s="52">
        <f t="shared" si="1"/>
        <v>0.534144510156284</v>
      </c>
      <c r="K23" s="52">
        <f t="shared" si="2"/>
        <v>0.08241885013814478</v>
      </c>
      <c r="L23" s="52">
        <f t="shared" si="3"/>
        <v>0.11855270223978033</v>
      </c>
      <c r="M23" s="52">
        <f t="shared" si="4"/>
        <v>0.03769911506055947</v>
      </c>
      <c r="N23" s="52">
        <f t="shared" si="5"/>
        <v>0</v>
      </c>
      <c r="O23" s="52">
        <f t="shared" si="6"/>
        <v>0.2271848224052315</v>
      </c>
    </row>
    <row r="24" spans="1:15" s="34" customFormat="1" ht="12.75">
      <c r="A24" s="12">
        <v>22</v>
      </c>
      <c r="B24" s="35" t="s">
        <v>32</v>
      </c>
      <c r="C24" s="36">
        <v>24201874</v>
      </c>
      <c r="D24" s="36">
        <v>1988906</v>
      </c>
      <c r="E24" s="36">
        <v>1840956</v>
      </c>
      <c r="F24" s="36">
        <v>3023570</v>
      </c>
      <c r="G24" s="36">
        <v>1169348</v>
      </c>
      <c r="H24" s="36">
        <v>3233059</v>
      </c>
      <c r="I24" s="32">
        <f t="shared" si="0"/>
        <v>35457713</v>
      </c>
      <c r="J24" s="33">
        <f t="shared" si="1"/>
        <v>0.6825559787231624</v>
      </c>
      <c r="K24" s="33">
        <f t="shared" si="2"/>
        <v>0.05609233737099739</v>
      </c>
      <c r="L24" s="33">
        <f t="shared" si="3"/>
        <v>0.051919761435262335</v>
      </c>
      <c r="M24" s="33">
        <f t="shared" si="4"/>
        <v>0.08527256114910739</v>
      </c>
      <c r="N24" s="33">
        <f t="shared" si="5"/>
        <v>0.03297866390875238</v>
      </c>
      <c r="O24" s="33">
        <f t="shared" si="6"/>
        <v>0.09118069741271807</v>
      </c>
    </row>
    <row r="25" spans="1:15" s="34" customFormat="1" ht="12.75">
      <c r="A25" s="12">
        <v>23</v>
      </c>
      <c r="B25" s="35" t="s">
        <v>33</v>
      </c>
      <c r="C25" s="36">
        <v>103834965</v>
      </c>
      <c r="D25" s="36">
        <v>9365006</v>
      </c>
      <c r="E25" s="36">
        <v>8092685</v>
      </c>
      <c r="F25" s="36">
        <v>12908403</v>
      </c>
      <c r="G25" s="36">
        <v>7654320</v>
      </c>
      <c r="H25" s="36">
        <v>3870449</v>
      </c>
      <c r="I25" s="32">
        <f t="shared" si="0"/>
        <v>145725828</v>
      </c>
      <c r="J25" s="33">
        <f t="shared" si="1"/>
        <v>0.7125364557887433</v>
      </c>
      <c r="K25" s="33">
        <f t="shared" si="2"/>
        <v>0.06426455851052018</v>
      </c>
      <c r="L25" s="33">
        <f t="shared" si="3"/>
        <v>0.055533635396465206</v>
      </c>
      <c r="M25" s="33">
        <f t="shared" si="4"/>
        <v>0.08858006282867029</v>
      </c>
      <c r="N25" s="33">
        <f t="shared" si="5"/>
        <v>0.05252548642235198</v>
      </c>
      <c r="O25" s="33">
        <f t="shared" si="6"/>
        <v>0.026559801053249118</v>
      </c>
    </row>
    <row r="26" spans="1:15" s="34" customFormat="1" ht="12.75">
      <c r="A26" s="12">
        <v>24</v>
      </c>
      <c r="B26" s="35" t="s">
        <v>34</v>
      </c>
      <c r="C26" s="36">
        <v>43064992</v>
      </c>
      <c r="D26" s="36">
        <v>3988286</v>
      </c>
      <c r="E26" s="36">
        <v>3588809</v>
      </c>
      <c r="F26" s="36">
        <v>32592028</v>
      </c>
      <c r="G26" s="36">
        <v>3331795</v>
      </c>
      <c r="H26" s="36">
        <v>16061809</v>
      </c>
      <c r="I26" s="32">
        <f t="shared" si="0"/>
        <v>102627719</v>
      </c>
      <c r="J26" s="33">
        <f t="shared" si="1"/>
        <v>0.419623396287313</v>
      </c>
      <c r="K26" s="33">
        <f t="shared" si="2"/>
        <v>0.03886168414207861</v>
      </c>
      <c r="L26" s="33">
        <f t="shared" si="3"/>
        <v>0.03496919774666336</v>
      </c>
      <c r="M26" s="33">
        <f t="shared" si="4"/>
        <v>0.3175752936689551</v>
      </c>
      <c r="N26" s="33">
        <f t="shared" si="5"/>
        <v>0.032464864584976307</v>
      </c>
      <c r="O26" s="33">
        <f t="shared" si="6"/>
        <v>0.15650556357001366</v>
      </c>
    </row>
    <row r="27" spans="1:15" ht="12.75">
      <c r="A27" s="13">
        <v>25</v>
      </c>
      <c r="B27" s="63" t="s">
        <v>35</v>
      </c>
      <c r="C27" s="37">
        <v>22360151</v>
      </c>
      <c r="D27" s="37">
        <v>1244165</v>
      </c>
      <c r="E27" s="37">
        <v>1026476</v>
      </c>
      <c r="F27" s="37">
        <v>1125979</v>
      </c>
      <c r="G27" s="37">
        <v>598875</v>
      </c>
      <c r="H27" s="37">
        <v>858891</v>
      </c>
      <c r="I27" s="2">
        <f t="shared" si="0"/>
        <v>27214537</v>
      </c>
      <c r="J27" s="19">
        <f t="shared" si="1"/>
        <v>0.8216252585888196</v>
      </c>
      <c r="K27" s="19">
        <f t="shared" si="2"/>
        <v>0.04571692694974013</v>
      </c>
      <c r="L27" s="19">
        <f t="shared" si="3"/>
        <v>0.03771792994310357</v>
      </c>
      <c r="M27" s="19">
        <f t="shared" si="4"/>
        <v>0.04137417439804322</v>
      </c>
      <c r="N27" s="19">
        <f t="shared" si="5"/>
        <v>0.022005702320050495</v>
      </c>
      <c r="O27" s="19">
        <f t="shared" si="6"/>
        <v>0.031560007800242935</v>
      </c>
    </row>
    <row r="28" spans="1:15" ht="12.75">
      <c r="A28" s="50">
        <v>26</v>
      </c>
      <c r="B28" s="50" t="s">
        <v>137</v>
      </c>
      <c r="C28" s="39">
        <v>412755568</v>
      </c>
      <c r="D28" s="39">
        <v>62599281</v>
      </c>
      <c r="E28" s="39">
        <v>37874971</v>
      </c>
      <c r="F28" s="39">
        <v>46158205</v>
      </c>
      <c r="G28" s="39">
        <v>46509630</v>
      </c>
      <c r="H28" s="39">
        <v>67611606</v>
      </c>
      <c r="I28" s="51">
        <f t="shared" si="0"/>
        <v>673509261</v>
      </c>
      <c r="J28" s="52">
        <f t="shared" si="1"/>
        <v>0.6128431959304566</v>
      </c>
      <c r="K28" s="52">
        <f t="shared" si="2"/>
        <v>0.0929449446724089</v>
      </c>
      <c r="L28" s="52">
        <f t="shared" si="3"/>
        <v>0.05623526385333549</v>
      </c>
      <c r="M28" s="52">
        <f t="shared" si="4"/>
        <v>0.06853388315918049</v>
      </c>
      <c r="N28" s="52">
        <f t="shared" si="5"/>
        <v>0.06905566514548639</v>
      </c>
      <c r="O28" s="52">
        <f t="shared" si="6"/>
        <v>0.10038704723913218</v>
      </c>
    </row>
    <row r="29" spans="1:15" s="34" customFormat="1" ht="12.75">
      <c r="A29" s="12">
        <v>27</v>
      </c>
      <c r="B29" s="35" t="s">
        <v>138</v>
      </c>
      <c r="C29" s="36">
        <v>48210976</v>
      </c>
      <c r="D29" s="36">
        <v>3654485</v>
      </c>
      <c r="E29" s="36">
        <v>3167715</v>
      </c>
      <c r="F29" s="36">
        <v>5654512</v>
      </c>
      <c r="G29" s="36">
        <v>3038546</v>
      </c>
      <c r="H29" s="36">
        <v>0</v>
      </c>
      <c r="I29" s="32">
        <f t="shared" si="0"/>
        <v>63726234</v>
      </c>
      <c r="J29" s="33">
        <f t="shared" si="1"/>
        <v>0.7565326392894958</v>
      </c>
      <c r="K29" s="33">
        <f t="shared" si="2"/>
        <v>0.057346633727014214</v>
      </c>
      <c r="L29" s="33">
        <f t="shared" si="3"/>
        <v>0.04970817826768172</v>
      </c>
      <c r="M29" s="33">
        <f t="shared" si="4"/>
        <v>0.08873130648203689</v>
      </c>
      <c r="N29" s="33">
        <f t="shared" si="5"/>
        <v>0.04768124223377142</v>
      </c>
      <c r="O29" s="33">
        <f t="shared" si="6"/>
        <v>0</v>
      </c>
    </row>
    <row r="30" spans="1:15" s="34" customFormat="1" ht="12.75">
      <c r="A30" s="12">
        <v>28</v>
      </c>
      <c r="B30" s="35" t="s">
        <v>36</v>
      </c>
      <c r="C30" s="36">
        <v>225333465</v>
      </c>
      <c r="D30" s="36">
        <v>25338251</v>
      </c>
      <c r="E30" s="36">
        <v>17158528</v>
      </c>
      <c r="F30" s="36">
        <v>42614308</v>
      </c>
      <c r="G30" s="36">
        <v>18473422</v>
      </c>
      <c r="H30" s="36">
        <v>9226239</v>
      </c>
      <c r="I30" s="32">
        <f t="shared" si="0"/>
        <v>338144213</v>
      </c>
      <c r="J30" s="33">
        <f t="shared" si="1"/>
        <v>0.6663827335705431</v>
      </c>
      <c r="K30" s="33">
        <f t="shared" si="2"/>
        <v>0.07493326819110756</v>
      </c>
      <c r="L30" s="33">
        <f t="shared" si="3"/>
        <v>0.050743225346872936</v>
      </c>
      <c r="M30" s="33">
        <f t="shared" si="4"/>
        <v>0.12602406417642878</v>
      </c>
      <c r="N30" s="33">
        <f t="shared" si="5"/>
        <v>0.054631785166762564</v>
      </c>
      <c r="O30" s="33">
        <f t="shared" si="6"/>
        <v>0.027284923548285003</v>
      </c>
    </row>
    <row r="31" spans="1:15" s="34" customFormat="1" ht="12.75">
      <c r="A31" s="12">
        <v>29</v>
      </c>
      <c r="B31" s="35" t="s">
        <v>37</v>
      </c>
      <c r="C31" s="36">
        <v>113583208</v>
      </c>
      <c r="D31" s="36">
        <v>11738967</v>
      </c>
      <c r="E31" s="36">
        <v>7544573</v>
      </c>
      <c r="F31" s="36">
        <v>20206760</v>
      </c>
      <c r="G31" s="36">
        <v>10613820</v>
      </c>
      <c r="H31" s="36">
        <v>13887805</v>
      </c>
      <c r="I31" s="32">
        <f t="shared" si="0"/>
        <v>177575133</v>
      </c>
      <c r="J31" s="33">
        <f t="shared" si="1"/>
        <v>0.6396346497456938</v>
      </c>
      <c r="K31" s="33">
        <f t="shared" si="2"/>
        <v>0.06610704326489228</v>
      </c>
      <c r="L31" s="33">
        <f t="shared" si="3"/>
        <v>0.04248665267788368</v>
      </c>
      <c r="M31" s="33">
        <f t="shared" si="4"/>
        <v>0.11379273470683533</v>
      </c>
      <c r="N31" s="33">
        <f t="shared" si="5"/>
        <v>0.059770868931293436</v>
      </c>
      <c r="O31" s="33">
        <f t="shared" si="6"/>
        <v>0.07820805067340143</v>
      </c>
    </row>
    <row r="32" spans="1:15" ht="12.75">
      <c r="A32" s="13">
        <v>30</v>
      </c>
      <c r="B32" s="63" t="s">
        <v>38</v>
      </c>
      <c r="C32" s="37">
        <v>23327677</v>
      </c>
      <c r="D32" s="37">
        <v>2185394</v>
      </c>
      <c r="E32" s="37">
        <v>1180518</v>
      </c>
      <c r="F32" s="37">
        <v>2831543</v>
      </c>
      <c r="G32" s="37">
        <v>2659297</v>
      </c>
      <c r="H32" s="37">
        <v>6936845</v>
      </c>
      <c r="I32" s="2">
        <f t="shared" si="0"/>
        <v>39121274</v>
      </c>
      <c r="J32" s="19">
        <f t="shared" si="1"/>
        <v>0.5962913426592396</v>
      </c>
      <c r="K32" s="19">
        <f t="shared" si="2"/>
        <v>0.055862035576857746</v>
      </c>
      <c r="L32" s="19">
        <f t="shared" si="3"/>
        <v>0.030175857769867104</v>
      </c>
      <c r="M32" s="19">
        <f t="shared" si="4"/>
        <v>0.07237859891781642</v>
      </c>
      <c r="N32" s="19">
        <f t="shared" si="5"/>
        <v>0.06797572594389437</v>
      </c>
      <c r="O32" s="19">
        <f t="shared" si="6"/>
        <v>0.17731643913232478</v>
      </c>
    </row>
    <row r="33" spans="1:15" ht="12.75">
      <c r="A33" s="50">
        <v>31</v>
      </c>
      <c r="B33" s="50" t="s">
        <v>139</v>
      </c>
      <c r="C33" s="39">
        <f>44545957-'[1]Sheet1'!$G$6</f>
        <v>44543146</v>
      </c>
      <c r="D33" s="39">
        <v>3602642</v>
      </c>
      <c r="E33" s="39">
        <v>3328380</v>
      </c>
      <c r="F33" s="39">
        <v>16415749</v>
      </c>
      <c r="G33" s="39">
        <v>3071863</v>
      </c>
      <c r="H33" s="39">
        <v>8701913</v>
      </c>
      <c r="I33" s="51">
        <f t="shared" si="0"/>
        <v>79663693</v>
      </c>
      <c r="J33" s="52">
        <f t="shared" si="1"/>
        <v>0.5591398581032391</v>
      </c>
      <c r="K33" s="52">
        <f t="shared" si="2"/>
        <v>0.045223135713781185</v>
      </c>
      <c r="L33" s="52">
        <f t="shared" si="3"/>
        <v>0.04178038796167785</v>
      </c>
      <c r="M33" s="52">
        <f t="shared" si="4"/>
        <v>0.206063118364347</v>
      </c>
      <c r="N33" s="52">
        <f t="shared" si="5"/>
        <v>0.03856038910975418</v>
      </c>
      <c r="O33" s="52">
        <f t="shared" si="6"/>
        <v>0.10923311074720074</v>
      </c>
    </row>
    <row r="34" spans="1:15" s="34" customFormat="1" ht="12.75">
      <c r="A34" s="12">
        <v>32</v>
      </c>
      <c r="B34" s="35" t="s">
        <v>39</v>
      </c>
      <c r="C34" s="36">
        <v>179201491</v>
      </c>
      <c r="D34" s="36">
        <v>14107596</v>
      </c>
      <c r="E34" s="36">
        <v>7276304</v>
      </c>
      <c r="F34" s="36">
        <v>16527234</v>
      </c>
      <c r="G34" s="36">
        <v>7283020</v>
      </c>
      <c r="H34" s="36">
        <v>28589092</v>
      </c>
      <c r="I34" s="32">
        <f t="shared" si="0"/>
        <v>252984737</v>
      </c>
      <c r="J34" s="33">
        <f t="shared" si="1"/>
        <v>0.7083490218621371</v>
      </c>
      <c r="K34" s="33">
        <f t="shared" si="2"/>
        <v>0.05576461318296842</v>
      </c>
      <c r="L34" s="33">
        <f t="shared" si="3"/>
        <v>0.02876183000715968</v>
      </c>
      <c r="M34" s="33">
        <f t="shared" si="4"/>
        <v>0.065328976743763</v>
      </c>
      <c r="N34" s="33">
        <f t="shared" si="5"/>
        <v>0.028788377063237613</v>
      </c>
      <c r="O34" s="33">
        <f t="shared" si="6"/>
        <v>0.1130071811407342</v>
      </c>
    </row>
    <row r="35" spans="1:15" s="34" customFormat="1" ht="12.75">
      <c r="A35" s="12">
        <v>33</v>
      </c>
      <c r="B35" s="35" t="s">
        <v>40</v>
      </c>
      <c r="C35" s="36">
        <v>16842088</v>
      </c>
      <c r="D35" s="36">
        <v>3119948</v>
      </c>
      <c r="E35" s="36">
        <v>2993389</v>
      </c>
      <c r="F35" s="36">
        <v>1276108</v>
      </c>
      <c r="G35" s="36">
        <v>2028814</v>
      </c>
      <c r="H35" s="36">
        <v>6419157</v>
      </c>
      <c r="I35" s="32">
        <f aca="true" t="shared" si="7" ref="I35:I66">SUM(C35:H35)</f>
        <v>32679504</v>
      </c>
      <c r="J35" s="33">
        <f aca="true" t="shared" si="8" ref="J35:J71">C35/$I35</f>
        <v>0.5153715919311382</v>
      </c>
      <c r="K35" s="33">
        <f aca="true" t="shared" si="9" ref="K35:K71">D35/$I35</f>
        <v>0.09547109405332467</v>
      </c>
      <c r="L35" s="33">
        <f aca="true" t="shared" si="10" ref="L35:L71">E35/$I35</f>
        <v>0.09159836085639489</v>
      </c>
      <c r="M35" s="33">
        <f aca="true" t="shared" si="11" ref="M35:M71">F35/$I35</f>
        <v>0.03904918507943082</v>
      </c>
      <c r="N35" s="33">
        <f aca="true" t="shared" si="12" ref="N35:N71">G35/$I35</f>
        <v>0.062082154000868556</v>
      </c>
      <c r="O35" s="33">
        <f aca="true" t="shared" si="13" ref="O35:O71">H35/$I35</f>
        <v>0.19642761407884282</v>
      </c>
    </row>
    <row r="36" spans="1:15" s="34" customFormat="1" ht="12.75">
      <c r="A36" s="12">
        <v>34</v>
      </c>
      <c r="B36" s="35" t="s">
        <v>41</v>
      </c>
      <c r="C36" s="36">
        <v>39259893</v>
      </c>
      <c r="D36" s="36">
        <v>4110518</v>
      </c>
      <c r="E36" s="36">
        <v>6214421</v>
      </c>
      <c r="F36" s="36">
        <v>2870847</v>
      </c>
      <c r="G36" s="36">
        <v>1389394</v>
      </c>
      <c r="H36" s="36">
        <v>932927</v>
      </c>
      <c r="I36" s="32">
        <f t="shared" si="7"/>
        <v>54778000</v>
      </c>
      <c r="J36" s="33">
        <f t="shared" si="8"/>
        <v>0.7167091350542188</v>
      </c>
      <c r="K36" s="33">
        <f t="shared" si="9"/>
        <v>0.07503957793274672</v>
      </c>
      <c r="L36" s="33">
        <f t="shared" si="10"/>
        <v>0.11344738763737267</v>
      </c>
      <c r="M36" s="33">
        <f t="shared" si="11"/>
        <v>0.05240875899083574</v>
      </c>
      <c r="N36" s="33">
        <f t="shared" si="12"/>
        <v>0.0253640877724634</v>
      </c>
      <c r="O36" s="33">
        <f t="shared" si="13"/>
        <v>0.017031052612362627</v>
      </c>
    </row>
    <row r="37" spans="1:15" ht="12.75">
      <c r="A37" s="13">
        <v>35</v>
      </c>
      <c r="B37" s="63" t="s">
        <v>42</v>
      </c>
      <c r="C37" s="37">
        <v>48745038</v>
      </c>
      <c r="D37" s="37">
        <v>4324256</v>
      </c>
      <c r="E37" s="37">
        <v>5543967</v>
      </c>
      <c r="F37" s="37">
        <v>9697612</v>
      </c>
      <c r="G37" s="37">
        <v>3078693</v>
      </c>
      <c r="H37" s="37">
        <v>35120</v>
      </c>
      <c r="I37" s="2">
        <f t="shared" si="7"/>
        <v>71424686</v>
      </c>
      <c r="J37" s="19">
        <f t="shared" si="8"/>
        <v>0.6824676555105892</v>
      </c>
      <c r="K37" s="19">
        <f t="shared" si="9"/>
        <v>0.060542877290353084</v>
      </c>
      <c r="L37" s="19">
        <f t="shared" si="10"/>
        <v>0.07761976020447608</v>
      </c>
      <c r="M37" s="19">
        <f t="shared" si="11"/>
        <v>0.13577395355997784</v>
      </c>
      <c r="N37" s="19">
        <f t="shared" si="12"/>
        <v>0.04310404668772363</v>
      </c>
      <c r="O37" s="19">
        <f t="shared" si="13"/>
        <v>0.0004917067468802033</v>
      </c>
    </row>
    <row r="38" spans="1:15" ht="12.75">
      <c r="A38" s="50">
        <v>36</v>
      </c>
      <c r="B38" s="50" t="s">
        <v>140</v>
      </c>
      <c r="C38" s="39">
        <f>238377781-'[1]Sheet1'!$G$7</f>
        <v>134028984</v>
      </c>
      <c r="D38" s="39">
        <v>12802543</v>
      </c>
      <c r="E38" s="39">
        <v>34746958</v>
      </c>
      <c r="F38" s="39">
        <v>5076293</v>
      </c>
      <c r="G38" s="39">
        <v>35325830</v>
      </c>
      <c r="H38" s="39">
        <v>28486557</v>
      </c>
      <c r="I38" s="51">
        <f>SUM(C38:H38)</f>
        <v>250467165</v>
      </c>
      <c r="J38" s="52">
        <f t="shared" si="8"/>
        <v>0.5351159861612999</v>
      </c>
      <c r="K38" s="52">
        <f t="shared" si="9"/>
        <v>0.05111465608675692</v>
      </c>
      <c r="L38" s="52">
        <f t="shared" si="10"/>
        <v>0.13872859542287708</v>
      </c>
      <c r="M38" s="52">
        <f t="shared" si="11"/>
        <v>0.020267299308474228</v>
      </c>
      <c r="N38" s="52">
        <f t="shared" si="12"/>
        <v>0.1410397646334201</v>
      </c>
      <c r="O38" s="52">
        <f t="shared" si="13"/>
        <v>0.11373369838717183</v>
      </c>
    </row>
    <row r="39" spans="1:15" s="34" customFormat="1" ht="12.75">
      <c r="A39" s="12">
        <v>37</v>
      </c>
      <c r="B39" s="35" t="s">
        <v>141</v>
      </c>
      <c r="C39" s="36">
        <f>164856945-'[1]Sheet1'!$G$8</f>
        <v>164835635</v>
      </c>
      <c r="D39" s="36">
        <v>11385312</v>
      </c>
      <c r="E39" s="36">
        <v>9418380</v>
      </c>
      <c r="F39" s="36">
        <v>13096101</v>
      </c>
      <c r="G39" s="36">
        <v>13391387</v>
      </c>
      <c r="H39" s="36">
        <v>25486122</v>
      </c>
      <c r="I39" s="32">
        <f t="shared" si="7"/>
        <v>237612937</v>
      </c>
      <c r="J39" s="33">
        <f t="shared" si="8"/>
        <v>0.6937149007168747</v>
      </c>
      <c r="K39" s="33">
        <f t="shared" si="9"/>
        <v>0.04791537087056838</v>
      </c>
      <c r="L39" s="33">
        <f t="shared" si="10"/>
        <v>0.0396374882567947</v>
      </c>
      <c r="M39" s="33">
        <f t="shared" si="11"/>
        <v>0.055115269249838866</v>
      </c>
      <c r="N39" s="33">
        <f t="shared" si="12"/>
        <v>0.05635798778077475</v>
      </c>
      <c r="O39" s="33">
        <f t="shared" si="13"/>
        <v>0.10725898312514862</v>
      </c>
    </row>
    <row r="40" spans="1:15" s="34" customFormat="1" ht="12.75">
      <c r="A40" s="12">
        <v>38</v>
      </c>
      <c r="B40" s="35" t="s">
        <v>142</v>
      </c>
      <c r="C40" s="36">
        <v>64052016</v>
      </c>
      <c r="D40" s="36">
        <v>9753004</v>
      </c>
      <c r="E40" s="36">
        <v>1866194</v>
      </c>
      <c r="F40" s="36">
        <v>1814478</v>
      </c>
      <c r="G40" s="36">
        <v>1547387</v>
      </c>
      <c r="H40" s="36">
        <v>75</v>
      </c>
      <c r="I40" s="32">
        <f t="shared" si="7"/>
        <v>79033154</v>
      </c>
      <c r="J40" s="33">
        <f t="shared" si="8"/>
        <v>0.8104448925320632</v>
      </c>
      <c r="K40" s="33">
        <f t="shared" si="9"/>
        <v>0.12340395778713323</v>
      </c>
      <c r="L40" s="33">
        <f t="shared" si="10"/>
        <v>0.023612799256372836</v>
      </c>
      <c r="M40" s="33">
        <f t="shared" si="11"/>
        <v>0.02295844096010644</v>
      </c>
      <c r="N40" s="33">
        <f t="shared" si="12"/>
        <v>0.019578960495490284</v>
      </c>
      <c r="O40" s="33">
        <f t="shared" si="13"/>
        <v>9.48968834016165E-07</v>
      </c>
    </row>
    <row r="41" spans="1:15" s="34" customFormat="1" ht="12.75">
      <c r="A41" s="12">
        <v>39</v>
      </c>
      <c r="B41" s="35" t="s">
        <v>143</v>
      </c>
      <c r="C41" s="36">
        <f>24238375-'[1]Sheet1'!$G$9</f>
        <v>22843151</v>
      </c>
      <c r="D41" s="36">
        <v>4801831</v>
      </c>
      <c r="E41" s="36">
        <v>3548361</v>
      </c>
      <c r="F41" s="36">
        <v>2493817</v>
      </c>
      <c r="G41" s="36">
        <v>327555</v>
      </c>
      <c r="H41" s="36">
        <v>460327</v>
      </c>
      <c r="I41" s="32">
        <f t="shared" si="7"/>
        <v>34475042</v>
      </c>
      <c r="J41" s="33">
        <f t="shared" si="8"/>
        <v>0.6625996568764151</v>
      </c>
      <c r="K41" s="33">
        <f t="shared" si="9"/>
        <v>0.13928426831213142</v>
      </c>
      <c r="L41" s="33">
        <f t="shared" si="10"/>
        <v>0.10292550187466051</v>
      </c>
      <c r="M41" s="33">
        <f t="shared" si="11"/>
        <v>0.07233688069183498</v>
      </c>
      <c r="N41" s="33">
        <f t="shared" si="12"/>
        <v>0.009501221202283089</v>
      </c>
      <c r="O41" s="33">
        <f t="shared" si="13"/>
        <v>0.013352471042674872</v>
      </c>
    </row>
    <row r="42" spans="1:15" ht="12.75">
      <c r="A42" s="13">
        <v>40</v>
      </c>
      <c r="B42" s="63" t="s">
        <v>43</v>
      </c>
      <c r="C42" s="37">
        <v>170043875</v>
      </c>
      <c r="D42" s="37">
        <v>16970967</v>
      </c>
      <c r="E42" s="37">
        <v>16211226</v>
      </c>
      <c r="F42" s="37">
        <v>53602694</v>
      </c>
      <c r="G42" s="37">
        <v>8478320</v>
      </c>
      <c r="H42" s="37">
        <v>1809526</v>
      </c>
      <c r="I42" s="2">
        <f t="shared" si="7"/>
        <v>267116608</v>
      </c>
      <c r="J42" s="19">
        <f t="shared" si="8"/>
        <v>0.6365904249577773</v>
      </c>
      <c r="K42" s="19">
        <f t="shared" si="9"/>
        <v>0.06353392672611356</v>
      </c>
      <c r="L42" s="19">
        <f t="shared" si="10"/>
        <v>0.06068969698806598</v>
      </c>
      <c r="M42" s="19">
        <f t="shared" si="11"/>
        <v>0.20067151346875445</v>
      </c>
      <c r="N42" s="19">
        <f t="shared" si="12"/>
        <v>0.03174014548732215</v>
      </c>
      <c r="O42" s="19">
        <f t="shared" si="13"/>
        <v>0.006774292371966628</v>
      </c>
    </row>
    <row r="43" spans="1:15" ht="12.75">
      <c r="A43" s="50">
        <v>41</v>
      </c>
      <c r="B43" s="50" t="s">
        <v>44</v>
      </c>
      <c r="C43" s="39">
        <v>14201095</v>
      </c>
      <c r="D43" s="39">
        <v>1516196</v>
      </c>
      <c r="E43" s="39">
        <v>1712046</v>
      </c>
      <c r="F43" s="39">
        <v>8597033</v>
      </c>
      <c r="G43" s="39">
        <v>1035414</v>
      </c>
      <c r="H43" s="39">
        <v>0</v>
      </c>
      <c r="I43" s="51">
        <f t="shared" si="7"/>
        <v>27061784</v>
      </c>
      <c r="J43" s="52">
        <f t="shared" si="8"/>
        <v>0.5247656621603365</v>
      </c>
      <c r="K43" s="52">
        <f t="shared" si="9"/>
        <v>0.056027200571847</v>
      </c>
      <c r="L43" s="52">
        <f t="shared" si="10"/>
        <v>0.06326434354808241</v>
      </c>
      <c r="M43" s="52">
        <f t="shared" si="11"/>
        <v>0.3176816798183002</v>
      </c>
      <c r="N43" s="52">
        <f t="shared" si="12"/>
        <v>0.038261113901433844</v>
      </c>
      <c r="O43" s="52">
        <f t="shared" si="13"/>
        <v>0</v>
      </c>
    </row>
    <row r="44" spans="1:15" s="34" customFormat="1" ht="12.75">
      <c r="A44" s="12">
        <v>42</v>
      </c>
      <c r="B44" s="35" t="s">
        <v>45</v>
      </c>
      <c r="C44" s="36">
        <v>33964968</v>
      </c>
      <c r="D44" s="36">
        <v>2556295</v>
      </c>
      <c r="E44" s="36">
        <v>3747683</v>
      </c>
      <c r="F44" s="36">
        <v>2606424</v>
      </c>
      <c r="G44" s="36">
        <v>1700445</v>
      </c>
      <c r="H44" s="36">
        <v>0</v>
      </c>
      <c r="I44" s="32">
        <f t="shared" si="7"/>
        <v>44575815</v>
      </c>
      <c r="J44" s="33">
        <f t="shared" si="8"/>
        <v>0.7619595513845344</v>
      </c>
      <c r="K44" s="33">
        <f t="shared" si="9"/>
        <v>0.057347128706452144</v>
      </c>
      <c r="L44" s="33">
        <f t="shared" si="10"/>
        <v>0.08407435736172182</v>
      </c>
      <c r="M44" s="33">
        <f t="shared" si="11"/>
        <v>0.05847170713536028</v>
      </c>
      <c r="N44" s="33">
        <f t="shared" si="12"/>
        <v>0.038147255411931334</v>
      </c>
      <c r="O44" s="33">
        <f t="shared" si="13"/>
        <v>0</v>
      </c>
    </row>
    <row r="45" spans="1:15" s="34" customFormat="1" ht="12.75">
      <c r="A45" s="12">
        <v>43</v>
      </c>
      <c r="B45" s="35" t="s">
        <v>46</v>
      </c>
      <c r="C45" s="36">
        <v>40036786</v>
      </c>
      <c r="D45" s="36">
        <v>3712533</v>
      </c>
      <c r="E45" s="36">
        <v>2899853</v>
      </c>
      <c r="F45" s="36">
        <v>4494974</v>
      </c>
      <c r="G45" s="36">
        <v>2551663</v>
      </c>
      <c r="H45" s="36">
        <v>515986</v>
      </c>
      <c r="I45" s="32">
        <f t="shared" si="7"/>
        <v>54211795</v>
      </c>
      <c r="J45" s="33">
        <f t="shared" si="8"/>
        <v>0.7385253707242123</v>
      </c>
      <c r="K45" s="33">
        <f t="shared" si="9"/>
        <v>0.06848201576797079</v>
      </c>
      <c r="L45" s="33">
        <f t="shared" si="10"/>
        <v>0.0534911821311211</v>
      </c>
      <c r="M45" s="33">
        <f t="shared" si="11"/>
        <v>0.08291505566270219</v>
      </c>
      <c r="N45" s="33">
        <f t="shared" si="12"/>
        <v>0.04706841011259635</v>
      </c>
      <c r="O45" s="33">
        <f t="shared" si="13"/>
        <v>0.00951796560139726</v>
      </c>
    </row>
    <row r="46" spans="1:15" s="34" customFormat="1" ht="12.75">
      <c r="A46" s="12">
        <v>44</v>
      </c>
      <c r="B46" s="35" t="s">
        <v>144</v>
      </c>
      <c r="C46" s="36">
        <v>51541425</v>
      </c>
      <c r="D46" s="36">
        <v>82408297</v>
      </c>
      <c r="E46" s="36">
        <v>3802194</v>
      </c>
      <c r="F46" s="36">
        <v>3408371</v>
      </c>
      <c r="G46" s="36">
        <v>3868053</v>
      </c>
      <c r="H46" s="36">
        <v>5971330</v>
      </c>
      <c r="I46" s="32">
        <f t="shared" si="7"/>
        <v>150999670</v>
      </c>
      <c r="J46" s="33">
        <f t="shared" si="8"/>
        <v>0.34133468636057285</v>
      </c>
      <c r="K46" s="33">
        <f t="shared" si="9"/>
        <v>0.5457515039602404</v>
      </c>
      <c r="L46" s="33">
        <f t="shared" si="10"/>
        <v>0.025180147744693748</v>
      </c>
      <c r="M46" s="33">
        <f t="shared" si="11"/>
        <v>0.022572042707113202</v>
      </c>
      <c r="N46" s="33">
        <f t="shared" si="12"/>
        <v>0.025616301015757188</v>
      </c>
      <c r="O46" s="33">
        <f t="shared" si="13"/>
        <v>0.039545318211622583</v>
      </c>
    </row>
    <row r="47" spans="1:15" ht="12.75">
      <c r="A47" s="13">
        <v>45</v>
      </c>
      <c r="B47" s="63" t="s">
        <v>145</v>
      </c>
      <c r="C47" s="37">
        <v>124379266</v>
      </c>
      <c r="D47" s="37">
        <v>6153487</v>
      </c>
      <c r="E47" s="37">
        <v>2840036</v>
      </c>
      <c r="F47" s="37">
        <v>7685912</v>
      </c>
      <c r="G47" s="37">
        <v>5494605</v>
      </c>
      <c r="H47" s="37">
        <v>16133546</v>
      </c>
      <c r="I47" s="2">
        <f t="shared" si="7"/>
        <v>162686852</v>
      </c>
      <c r="J47" s="19">
        <f t="shared" si="8"/>
        <v>0.7645317643739274</v>
      </c>
      <c r="K47" s="19">
        <f t="shared" si="9"/>
        <v>0.0378241199233482</v>
      </c>
      <c r="L47" s="19">
        <f t="shared" si="10"/>
        <v>0.017457071454059482</v>
      </c>
      <c r="M47" s="19">
        <f t="shared" si="11"/>
        <v>0.04724359655075261</v>
      </c>
      <c r="N47" s="19">
        <f t="shared" si="12"/>
        <v>0.03377411839034171</v>
      </c>
      <c r="O47" s="19">
        <f t="shared" si="13"/>
        <v>0.0991693293075706</v>
      </c>
    </row>
    <row r="48" spans="1:15" ht="12.75">
      <c r="A48" s="50">
        <v>46</v>
      </c>
      <c r="B48" s="50" t="s">
        <v>47</v>
      </c>
      <c r="C48" s="39">
        <v>9265602</v>
      </c>
      <c r="D48" s="39">
        <v>1137897</v>
      </c>
      <c r="E48" s="39">
        <v>1428280</v>
      </c>
      <c r="F48" s="39">
        <v>1632169</v>
      </c>
      <c r="G48" s="39">
        <v>59515</v>
      </c>
      <c r="H48" s="39">
        <v>536781</v>
      </c>
      <c r="I48" s="51">
        <f t="shared" si="7"/>
        <v>14060244</v>
      </c>
      <c r="J48" s="52">
        <f t="shared" si="8"/>
        <v>0.6589929733794093</v>
      </c>
      <c r="K48" s="52">
        <f t="shared" si="9"/>
        <v>0.0809301033467129</v>
      </c>
      <c r="L48" s="52">
        <f t="shared" si="10"/>
        <v>0.10158287437970494</v>
      </c>
      <c r="M48" s="52">
        <f t="shared" si="11"/>
        <v>0.11608397407612556</v>
      </c>
      <c r="N48" s="52">
        <f t="shared" si="12"/>
        <v>0.00423285684089124</v>
      </c>
      <c r="O48" s="52">
        <f t="shared" si="13"/>
        <v>0.038177217977156015</v>
      </c>
    </row>
    <row r="49" spans="1:15" s="34" customFormat="1" ht="12.75">
      <c r="A49" s="12">
        <v>47</v>
      </c>
      <c r="B49" s="35" t="s">
        <v>48</v>
      </c>
      <c r="C49" s="36">
        <v>37091125</v>
      </c>
      <c r="D49" s="36">
        <v>2768817</v>
      </c>
      <c r="E49" s="36">
        <v>2279993</v>
      </c>
      <c r="F49" s="36">
        <v>10079408</v>
      </c>
      <c r="G49" s="36">
        <v>3757530</v>
      </c>
      <c r="H49" s="36">
        <v>3729115</v>
      </c>
      <c r="I49" s="32">
        <f t="shared" si="7"/>
        <v>59705988</v>
      </c>
      <c r="J49" s="33">
        <f t="shared" si="8"/>
        <v>0.6212295657849259</v>
      </c>
      <c r="K49" s="33">
        <f t="shared" si="9"/>
        <v>0.04637419281965487</v>
      </c>
      <c r="L49" s="33">
        <f t="shared" si="10"/>
        <v>0.038187007306536826</v>
      </c>
      <c r="M49" s="33">
        <f t="shared" si="11"/>
        <v>0.16881737222068915</v>
      </c>
      <c r="N49" s="33">
        <f t="shared" si="12"/>
        <v>0.0629338886411192</v>
      </c>
      <c r="O49" s="33">
        <f t="shared" si="13"/>
        <v>0.06245797322707398</v>
      </c>
    </row>
    <row r="50" spans="1:15" s="34" customFormat="1" ht="12.75">
      <c r="A50" s="12">
        <v>48</v>
      </c>
      <c r="B50" s="35" t="s">
        <v>49</v>
      </c>
      <c r="C50" s="36">
        <v>69485798</v>
      </c>
      <c r="D50" s="36">
        <v>6529850</v>
      </c>
      <c r="E50" s="36">
        <v>4462780</v>
      </c>
      <c r="F50" s="36">
        <v>3634054</v>
      </c>
      <c r="G50" s="36">
        <v>3610766</v>
      </c>
      <c r="H50" s="36">
        <v>15884439</v>
      </c>
      <c r="I50" s="32">
        <f t="shared" si="7"/>
        <v>103607687</v>
      </c>
      <c r="J50" s="33">
        <f t="shared" si="8"/>
        <v>0.6706625735212098</v>
      </c>
      <c r="K50" s="33">
        <f t="shared" si="9"/>
        <v>0.0630247637899686</v>
      </c>
      <c r="L50" s="33">
        <f t="shared" si="10"/>
        <v>0.04307383099865939</v>
      </c>
      <c r="M50" s="33">
        <f t="shared" si="11"/>
        <v>0.03507513877807155</v>
      </c>
      <c r="N50" s="33">
        <f t="shared" si="12"/>
        <v>0.03485036781102931</v>
      </c>
      <c r="O50" s="33">
        <f t="shared" si="13"/>
        <v>0.15331332510106127</v>
      </c>
    </row>
    <row r="51" spans="1:15" s="34" customFormat="1" ht="12.75">
      <c r="A51" s="12">
        <v>49</v>
      </c>
      <c r="B51" s="35" t="s">
        <v>50</v>
      </c>
      <c r="C51" s="36">
        <v>129612168</v>
      </c>
      <c r="D51" s="36">
        <v>10055127</v>
      </c>
      <c r="E51" s="36">
        <v>13939026</v>
      </c>
      <c r="F51" s="36">
        <v>10105053</v>
      </c>
      <c r="G51" s="36">
        <v>-16000</v>
      </c>
      <c r="H51" s="36">
        <v>1914104</v>
      </c>
      <c r="I51" s="32">
        <f t="shared" si="7"/>
        <v>165609478</v>
      </c>
      <c r="J51" s="33">
        <f t="shared" si="8"/>
        <v>0.7826373802108114</v>
      </c>
      <c r="K51" s="33">
        <f t="shared" si="9"/>
        <v>0.06071589091054318</v>
      </c>
      <c r="L51" s="33">
        <f t="shared" si="10"/>
        <v>0.08416804501974216</v>
      </c>
      <c r="M51" s="33">
        <f t="shared" si="11"/>
        <v>0.06101735916346527</v>
      </c>
      <c r="N51" s="33">
        <f t="shared" si="12"/>
        <v>-9.661282792039233E-05</v>
      </c>
      <c r="O51" s="33">
        <f t="shared" si="13"/>
        <v>0.011557937523358415</v>
      </c>
    </row>
    <row r="52" spans="1:15" ht="12.75">
      <c r="A52" s="13">
        <v>50</v>
      </c>
      <c r="B52" s="63" t="s">
        <v>51</v>
      </c>
      <c r="C52" s="37">
        <v>62028506</v>
      </c>
      <c r="D52" s="37">
        <v>5096274</v>
      </c>
      <c r="E52" s="37">
        <v>4423457</v>
      </c>
      <c r="F52" s="37">
        <v>19253422</v>
      </c>
      <c r="G52" s="37">
        <v>3724477</v>
      </c>
      <c r="H52" s="37">
        <v>3761532</v>
      </c>
      <c r="I52" s="2">
        <f t="shared" si="7"/>
        <v>98287668</v>
      </c>
      <c r="J52" s="19">
        <f t="shared" si="8"/>
        <v>0.6310914406881645</v>
      </c>
      <c r="K52" s="19">
        <f t="shared" si="9"/>
        <v>0.05185059431870944</v>
      </c>
      <c r="L52" s="19">
        <f t="shared" si="10"/>
        <v>0.04500520858832463</v>
      </c>
      <c r="M52" s="19">
        <f t="shared" si="11"/>
        <v>0.19588848114699395</v>
      </c>
      <c r="N52" s="19">
        <f t="shared" si="12"/>
        <v>0.03789363483524708</v>
      </c>
      <c r="O52" s="19">
        <f t="shared" si="13"/>
        <v>0.03827064042256044</v>
      </c>
    </row>
    <row r="53" spans="1:15" ht="12.75">
      <c r="A53" s="50">
        <v>51</v>
      </c>
      <c r="B53" s="50" t="s">
        <v>52</v>
      </c>
      <c r="C53" s="39">
        <v>85455565</v>
      </c>
      <c r="D53" s="39">
        <v>6429353</v>
      </c>
      <c r="E53" s="39">
        <v>6350271</v>
      </c>
      <c r="F53" s="39">
        <v>5807828</v>
      </c>
      <c r="G53" s="39">
        <v>2215756</v>
      </c>
      <c r="H53" s="39">
        <v>3383592</v>
      </c>
      <c r="I53" s="51">
        <f t="shared" si="7"/>
        <v>109642365</v>
      </c>
      <c r="J53" s="52">
        <f t="shared" si="8"/>
        <v>0.779402788329128</v>
      </c>
      <c r="K53" s="52">
        <f t="shared" si="9"/>
        <v>0.058639313371250244</v>
      </c>
      <c r="L53" s="52">
        <f t="shared" si="10"/>
        <v>0.05791804107837331</v>
      </c>
      <c r="M53" s="52">
        <f t="shared" si="11"/>
        <v>0.05297065600509438</v>
      </c>
      <c r="N53" s="52">
        <f t="shared" si="12"/>
        <v>0.020208940221236562</v>
      </c>
      <c r="O53" s="52">
        <f t="shared" si="13"/>
        <v>0.03086026099491743</v>
      </c>
    </row>
    <row r="54" spans="1:15" s="34" customFormat="1" ht="12.75">
      <c r="A54" s="12">
        <v>52</v>
      </c>
      <c r="B54" s="35" t="s">
        <v>146</v>
      </c>
      <c r="C54" s="36">
        <v>367851336</v>
      </c>
      <c r="D54" s="36">
        <v>62745783</v>
      </c>
      <c r="E54" s="36">
        <v>11441488</v>
      </c>
      <c r="F54" s="36">
        <v>22576908</v>
      </c>
      <c r="G54" s="36">
        <v>29289554</v>
      </c>
      <c r="H54" s="36">
        <v>90593818</v>
      </c>
      <c r="I54" s="32">
        <f t="shared" si="7"/>
        <v>584498887</v>
      </c>
      <c r="J54" s="33">
        <f t="shared" si="8"/>
        <v>0.6293448014726502</v>
      </c>
      <c r="K54" s="33">
        <f t="shared" si="9"/>
        <v>0.10734970484212401</v>
      </c>
      <c r="L54" s="33">
        <f t="shared" si="10"/>
        <v>0.019574867043331085</v>
      </c>
      <c r="M54" s="33">
        <f t="shared" si="11"/>
        <v>0.03862609237098513</v>
      </c>
      <c r="N54" s="33">
        <f t="shared" si="12"/>
        <v>0.05011053853383984</v>
      </c>
      <c r="O54" s="33">
        <f t="shared" si="13"/>
        <v>0.15499399573706973</v>
      </c>
    </row>
    <row r="55" spans="1:15" s="34" customFormat="1" ht="12.75">
      <c r="A55" s="12">
        <v>53</v>
      </c>
      <c r="B55" s="35" t="s">
        <v>53</v>
      </c>
      <c r="C55" s="36">
        <v>125318685</v>
      </c>
      <c r="D55" s="36">
        <v>11707942</v>
      </c>
      <c r="E55" s="36">
        <v>14784195</v>
      </c>
      <c r="F55" s="36">
        <v>23701504</v>
      </c>
      <c r="G55" s="36">
        <v>6151473</v>
      </c>
      <c r="H55" s="36">
        <v>5666833</v>
      </c>
      <c r="I55" s="32">
        <f t="shared" si="7"/>
        <v>187330632</v>
      </c>
      <c r="J55" s="33">
        <f t="shared" si="8"/>
        <v>0.6689705984657117</v>
      </c>
      <c r="K55" s="33">
        <f t="shared" si="9"/>
        <v>0.06249881226045295</v>
      </c>
      <c r="L55" s="33">
        <f t="shared" si="10"/>
        <v>0.07892032841697774</v>
      </c>
      <c r="M55" s="33">
        <f t="shared" si="11"/>
        <v>0.12652230842844753</v>
      </c>
      <c r="N55" s="33">
        <f t="shared" si="12"/>
        <v>0.03283751799865812</v>
      </c>
      <c r="O55" s="33">
        <f t="shared" si="13"/>
        <v>0.03025043442975199</v>
      </c>
    </row>
    <row r="56" spans="1:15" s="34" customFormat="1" ht="12.75">
      <c r="A56" s="12">
        <v>54</v>
      </c>
      <c r="B56" s="35" t="s">
        <v>54</v>
      </c>
      <c r="C56" s="36">
        <v>7867707</v>
      </c>
      <c r="D56" s="36">
        <v>1083915</v>
      </c>
      <c r="E56" s="36">
        <v>1284295</v>
      </c>
      <c r="F56" s="36">
        <v>528161</v>
      </c>
      <c r="G56" s="36">
        <v>148013</v>
      </c>
      <c r="H56" s="36">
        <v>1112127</v>
      </c>
      <c r="I56" s="32">
        <f t="shared" si="7"/>
        <v>12024218</v>
      </c>
      <c r="J56" s="33">
        <f t="shared" si="8"/>
        <v>0.6543217197159932</v>
      </c>
      <c r="K56" s="33">
        <f t="shared" si="9"/>
        <v>0.09014432373065757</v>
      </c>
      <c r="L56" s="33">
        <f t="shared" si="10"/>
        <v>0.10680902491954154</v>
      </c>
      <c r="M56" s="33">
        <f t="shared" si="11"/>
        <v>0.043924769161703486</v>
      </c>
      <c r="N56" s="33">
        <f t="shared" si="12"/>
        <v>0.012309573894951006</v>
      </c>
      <c r="O56" s="33">
        <f t="shared" si="13"/>
        <v>0.09249058857715321</v>
      </c>
    </row>
    <row r="57" spans="1:15" ht="12.75">
      <c r="A57" s="13">
        <v>55</v>
      </c>
      <c r="B57" s="63" t="s">
        <v>147</v>
      </c>
      <c r="C57" s="37">
        <v>161767652</v>
      </c>
      <c r="D57" s="37">
        <v>12318186</v>
      </c>
      <c r="E57" s="37">
        <v>11900734</v>
      </c>
      <c r="F57" s="37">
        <v>8627769</v>
      </c>
      <c r="G57" s="37">
        <v>63234</v>
      </c>
      <c r="H57" s="37">
        <v>1077211</v>
      </c>
      <c r="I57" s="2">
        <f t="shared" si="7"/>
        <v>195754786</v>
      </c>
      <c r="J57" s="19">
        <f t="shared" si="8"/>
        <v>0.8263790393354674</v>
      </c>
      <c r="K57" s="19">
        <f t="shared" si="9"/>
        <v>0.06292661472910296</v>
      </c>
      <c r="L57" s="19">
        <f t="shared" si="10"/>
        <v>0.06079408960146701</v>
      </c>
      <c r="M57" s="19">
        <f t="shared" si="11"/>
        <v>0.0440743706772002</v>
      </c>
      <c r="N57" s="19">
        <f t="shared" si="12"/>
        <v>0.0003230265849030123</v>
      </c>
      <c r="O57" s="19">
        <f t="shared" si="13"/>
        <v>0.0055028590718594235</v>
      </c>
    </row>
    <row r="58" spans="1:15" ht="12.75">
      <c r="A58" s="50">
        <v>56</v>
      </c>
      <c r="B58" s="50" t="s">
        <v>148</v>
      </c>
      <c r="C58" s="39">
        <f>26072450-'[1]Sheet1'!$G$10</f>
        <v>25609697</v>
      </c>
      <c r="D58" s="39">
        <v>2433028</v>
      </c>
      <c r="E58" s="39">
        <v>2105798</v>
      </c>
      <c r="F58" s="39">
        <v>2814978</v>
      </c>
      <c r="G58" s="39">
        <v>0</v>
      </c>
      <c r="H58" s="39">
        <v>0</v>
      </c>
      <c r="I58" s="51">
        <f t="shared" si="7"/>
        <v>32963501</v>
      </c>
      <c r="J58" s="52">
        <f t="shared" si="8"/>
        <v>0.7769107110315739</v>
      </c>
      <c r="K58" s="52">
        <f t="shared" si="9"/>
        <v>0.07380975704006683</v>
      </c>
      <c r="L58" s="52">
        <f t="shared" si="10"/>
        <v>0.06388271682671086</v>
      </c>
      <c r="M58" s="52">
        <f t="shared" si="11"/>
        <v>0.08539681510164833</v>
      </c>
      <c r="N58" s="52">
        <f t="shared" si="12"/>
        <v>0</v>
      </c>
      <c r="O58" s="52">
        <f t="shared" si="13"/>
        <v>0</v>
      </c>
    </row>
    <row r="59" spans="1:15" s="34" customFormat="1" ht="12.75">
      <c r="A59" s="12">
        <v>57</v>
      </c>
      <c r="B59" s="35" t="s">
        <v>149</v>
      </c>
      <c r="C59" s="36">
        <v>70373820</v>
      </c>
      <c r="D59" s="36">
        <v>7248285</v>
      </c>
      <c r="E59" s="36">
        <v>5139426</v>
      </c>
      <c r="F59" s="36">
        <v>18592759</v>
      </c>
      <c r="G59" s="36">
        <v>463156</v>
      </c>
      <c r="H59" s="36">
        <v>7563858</v>
      </c>
      <c r="I59" s="32">
        <f t="shared" si="7"/>
        <v>109381304</v>
      </c>
      <c r="J59" s="33">
        <f t="shared" si="8"/>
        <v>0.643380700599437</v>
      </c>
      <c r="K59" s="33">
        <f t="shared" si="9"/>
        <v>0.06626621492828427</v>
      </c>
      <c r="L59" s="33">
        <f t="shared" si="10"/>
        <v>0.04698632958334452</v>
      </c>
      <c r="M59" s="33">
        <f t="shared" si="11"/>
        <v>0.16998114229832184</v>
      </c>
      <c r="N59" s="33">
        <f t="shared" si="12"/>
        <v>0.004234325090876591</v>
      </c>
      <c r="O59" s="33">
        <f t="shared" si="13"/>
        <v>0.06915128749973579</v>
      </c>
    </row>
    <row r="60" spans="1:15" s="34" customFormat="1" ht="12.75">
      <c r="A60" s="12">
        <v>58</v>
      </c>
      <c r="B60" s="35" t="s">
        <v>55</v>
      </c>
      <c r="C60" s="36">
        <v>76041622</v>
      </c>
      <c r="D60" s="36">
        <v>8817787</v>
      </c>
      <c r="E60" s="36">
        <v>4739947</v>
      </c>
      <c r="F60" s="36">
        <v>12229273</v>
      </c>
      <c r="G60" s="36">
        <v>2104080</v>
      </c>
      <c r="H60" s="36">
        <v>1778883</v>
      </c>
      <c r="I60" s="32">
        <f t="shared" si="7"/>
        <v>105711592</v>
      </c>
      <c r="J60" s="33">
        <f t="shared" si="8"/>
        <v>0.719330969871308</v>
      </c>
      <c r="K60" s="33">
        <f t="shared" si="9"/>
        <v>0.08341362411796807</v>
      </c>
      <c r="L60" s="33">
        <f t="shared" si="10"/>
        <v>0.044838479019405936</v>
      </c>
      <c r="M60" s="33">
        <f t="shared" si="11"/>
        <v>0.11568525994765078</v>
      </c>
      <c r="N60" s="33">
        <f t="shared" si="12"/>
        <v>0.019903966634047098</v>
      </c>
      <c r="O60" s="33">
        <f t="shared" si="13"/>
        <v>0.01682770040962017</v>
      </c>
    </row>
    <row r="61" spans="1:15" s="34" customFormat="1" ht="12.75">
      <c r="A61" s="12">
        <v>59</v>
      </c>
      <c r="B61" s="35" t="s">
        <v>56</v>
      </c>
      <c r="C61" s="36">
        <v>42407704</v>
      </c>
      <c r="D61" s="36">
        <v>4014745</v>
      </c>
      <c r="E61" s="36">
        <v>4334298</v>
      </c>
      <c r="F61" s="36">
        <v>3966237</v>
      </c>
      <c r="G61" s="36">
        <v>1973528</v>
      </c>
      <c r="H61" s="36">
        <v>206627</v>
      </c>
      <c r="I61" s="32">
        <f t="shared" si="7"/>
        <v>56903139</v>
      </c>
      <c r="J61" s="33">
        <f t="shared" si="8"/>
        <v>0.7452612412120182</v>
      </c>
      <c r="K61" s="33">
        <f t="shared" si="9"/>
        <v>0.07055401636103063</v>
      </c>
      <c r="L61" s="33">
        <f t="shared" si="10"/>
        <v>0.07616975225215607</v>
      </c>
      <c r="M61" s="33">
        <f t="shared" si="11"/>
        <v>0.06970155020797711</v>
      </c>
      <c r="N61" s="33">
        <f t="shared" si="12"/>
        <v>0.034682234313998035</v>
      </c>
      <c r="O61" s="33">
        <f t="shared" si="13"/>
        <v>0.0036312056528199615</v>
      </c>
    </row>
    <row r="62" spans="1:15" ht="12.75">
      <c r="A62" s="13">
        <v>60</v>
      </c>
      <c r="B62" s="63" t="s">
        <v>57</v>
      </c>
      <c r="C62" s="37">
        <v>50704672</v>
      </c>
      <c r="D62" s="37">
        <v>5028916</v>
      </c>
      <c r="E62" s="37">
        <v>3747937</v>
      </c>
      <c r="F62" s="37">
        <v>12922066</v>
      </c>
      <c r="G62" s="37">
        <v>6657591</v>
      </c>
      <c r="H62" s="37">
        <v>6527440</v>
      </c>
      <c r="I62" s="2">
        <f t="shared" si="7"/>
        <v>85588622</v>
      </c>
      <c r="J62" s="19">
        <f t="shared" si="8"/>
        <v>0.5924230442686645</v>
      </c>
      <c r="K62" s="19">
        <f t="shared" si="9"/>
        <v>0.05875682868220498</v>
      </c>
      <c r="L62" s="19">
        <f t="shared" si="10"/>
        <v>0.04379013135647867</v>
      </c>
      <c r="M62" s="19">
        <f t="shared" si="11"/>
        <v>0.1509787831377867</v>
      </c>
      <c r="N62" s="19">
        <f t="shared" si="12"/>
        <v>0.07778593514451021</v>
      </c>
      <c r="O62" s="19">
        <f t="shared" si="13"/>
        <v>0.07626527741035485</v>
      </c>
    </row>
    <row r="63" spans="1:15" ht="12.75">
      <c r="A63" s="50">
        <v>61</v>
      </c>
      <c r="B63" s="50" t="s">
        <v>58</v>
      </c>
      <c r="C63" s="39">
        <v>39194872</v>
      </c>
      <c r="D63" s="39">
        <v>3114976</v>
      </c>
      <c r="E63" s="39">
        <v>1678903</v>
      </c>
      <c r="F63" s="39">
        <v>3248964</v>
      </c>
      <c r="G63" s="39">
        <v>1948858</v>
      </c>
      <c r="H63" s="39">
        <v>0</v>
      </c>
      <c r="I63" s="51">
        <f t="shared" si="7"/>
        <v>49186573</v>
      </c>
      <c r="J63" s="52">
        <f t="shared" si="8"/>
        <v>0.7968612084440199</v>
      </c>
      <c r="K63" s="52">
        <f t="shared" si="9"/>
        <v>0.06332980344046331</v>
      </c>
      <c r="L63" s="52">
        <f t="shared" si="10"/>
        <v>0.03413335993137802</v>
      </c>
      <c r="M63" s="52">
        <f t="shared" si="11"/>
        <v>0.06605388019205972</v>
      </c>
      <c r="N63" s="52">
        <f t="shared" si="12"/>
        <v>0.03962174799207906</v>
      </c>
      <c r="O63" s="52">
        <f t="shared" si="13"/>
        <v>0</v>
      </c>
    </row>
    <row r="64" spans="1:15" s="34" customFormat="1" ht="12.75">
      <c r="A64" s="12">
        <v>62</v>
      </c>
      <c r="B64" s="35" t="s">
        <v>59</v>
      </c>
      <c r="C64" s="36">
        <v>16034885</v>
      </c>
      <c r="D64" s="36">
        <v>1446350</v>
      </c>
      <c r="E64" s="36">
        <v>1122210</v>
      </c>
      <c r="F64" s="36">
        <v>2271868</v>
      </c>
      <c r="G64" s="36">
        <v>0</v>
      </c>
      <c r="H64" s="36">
        <v>0</v>
      </c>
      <c r="I64" s="32">
        <f t="shared" si="7"/>
        <v>20875313</v>
      </c>
      <c r="J64" s="33">
        <f t="shared" si="8"/>
        <v>0.768126686292081</v>
      </c>
      <c r="K64" s="33">
        <f t="shared" si="9"/>
        <v>0.06928518868196132</v>
      </c>
      <c r="L64" s="33">
        <f t="shared" si="10"/>
        <v>0.05375775682980179</v>
      </c>
      <c r="M64" s="33">
        <f t="shared" si="11"/>
        <v>0.10883036819615591</v>
      </c>
      <c r="N64" s="33">
        <f>G64/$I64</f>
        <v>0</v>
      </c>
      <c r="O64" s="33">
        <f t="shared" si="13"/>
        <v>0</v>
      </c>
    </row>
    <row r="65" spans="1:15" s="34" customFormat="1" ht="12.75">
      <c r="A65" s="12">
        <v>63</v>
      </c>
      <c r="B65" s="35" t="s">
        <v>60</v>
      </c>
      <c r="C65" s="36">
        <v>23726228</v>
      </c>
      <c r="D65" s="36">
        <v>2254935</v>
      </c>
      <c r="E65" s="36">
        <v>768309</v>
      </c>
      <c r="F65" s="36">
        <v>1398509</v>
      </c>
      <c r="G65" s="36">
        <v>1500991</v>
      </c>
      <c r="H65" s="36">
        <v>0</v>
      </c>
      <c r="I65" s="32">
        <f>SUM(C65:H65)</f>
        <v>29648972</v>
      </c>
      <c r="J65" s="33">
        <f t="shared" si="8"/>
        <v>0.8002377957657352</v>
      </c>
      <c r="K65" s="33">
        <f t="shared" si="9"/>
        <v>0.0760544075524777</v>
      </c>
      <c r="L65" s="33">
        <f t="shared" si="10"/>
        <v>0.025913512279616305</v>
      </c>
      <c r="M65" s="33">
        <f t="shared" si="11"/>
        <v>0.04716888666494069</v>
      </c>
      <c r="N65" s="33">
        <f t="shared" si="12"/>
        <v>0.05062539773723015</v>
      </c>
      <c r="O65" s="33">
        <f t="shared" si="13"/>
        <v>0</v>
      </c>
    </row>
    <row r="66" spans="1:15" s="34" customFormat="1" ht="12.75">
      <c r="A66" s="12">
        <v>64</v>
      </c>
      <c r="B66" s="35" t="s">
        <v>61</v>
      </c>
      <c r="C66" s="36">
        <v>19740043</v>
      </c>
      <c r="D66" s="36">
        <v>1818397</v>
      </c>
      <c r="E66" s="36">
        <v>1567185</v>
      </c>
      <c r="F66" s="36">
        <v>2772390</v>
      </c>
      <c r="G66" s="36">
        <v>1441094</v>
      </c>
      <c r="H66" s="36">
        <v>176113</v>
      </c>
      <c r="I66" s="32">
        <f t="shared" si="7"/>
        <v>27515222</v>
      </c>
      <c r="J66" s="33">
        <f>C66/$I66</f>
        <v>0.7174226324614063</v>
      </c>
      <c r="K66" s="33">
        <f t="shared" si="9"/>
        <v>0.06608694634555375</v>
      </c>
      <c r="L66" s="33">
        <f t="shared" si="10"/>
        <v>0.056957018191603176</v>
      </c>
      <c r="M66" s="33">
        <f t="shared" si="11"/>
        <v>0.1007584092906828</v>
      </c>
      <c r="N66" s="33">
        <f t="shared" si="12"/>
        <v>0.05237442750779914</v>
      </c>
      <c r="O66" s="33">
        <f t="shared" si="13"/>
        <v>0.0064005662029548585</v>
      </c>
    </row>
    <row r="67" spans="1:15" ht="12.75">
      <c r="A67" s="13">
        <v>65</v>
      </c>
      <c r="B67" s="63" t="s">
        <v>62</v>
      </c>
      <c r="C67" s="37">
        <v>51904389</v>
      </c>
      <c r="D67" s="37">
        <v>6564996</v>
      </c>
      <c r="E67" s="37">
        <v>13776164</v>
      </c>
      <c r="F67" s="37">
        <v>28681394</v>
      </c>
      <c r="G67" s="37">
        <v>6727940</v>
      </c>
      <c r="H67" s="37">
        <v>2566417</v>
      </c>
      <c r="I67" s="2">
        <f aca="true" t="shared" si="14" ref="I67:I72">SUM(C67:H67)</f>
        <v>110221300</v>
      </c>
      <c r="J67" s="19">
        <f t="shared" si="8"/>
        <v>0.47091069511972733</v>
      </c>
      <c r="K67" s="19">
        <f t="shared" si="9"/>
        <v>0.05956195399618767</v>
      </c>
      <c r="L67" s="19">
        <f t="shared" si="10"/>
        <v>0.12498640462415159</v>
      </c>
      <c r="M67" s="19">
        <f t="shared" si="11"/>
        <v>0.26021643729478783</v>
      </c>
      <c r="N67" s="19">
        <f t="shared" si="12"/>
        <v>0.06104028894596598</v>
      </c>
      <c r="O67" s="19">
        <f t="shared" si="13"/>
        <v>0.023284220019179597</v>
      </c>
    </row>
    <row r="68" spans="1:15" ht="12.75">
      <c r="A68" s="50">
        <v>66</v>
      </c>
      <c r="B68" s="50" t="s">
        <v>150</v>
      </c>
      <c r="C68" s="39">
        <v>21841892</v>
      </c>
      <c r="D68" s="39">
        <v>1675130</v>
      </c>
      <c r="E68" s="39">
        <v>2797361</v>
      </c>
      <c r="F68" s="39">
        <v>2677529</v>
      </c>
      <c r="G68" s="39">
        <v>0</v>
      </c>
      <c r="H68" s="39">
        <v>0</v>
      </c>
      <c r="I68" s="51">
        <f t="shared" si="14"/>
        <v>28991912</v>
      </c>
      <c r="J68" s="52">
        <f t="shared" si="8"/>
        <v>0.7533788044058632</v>
      </c>
      <c r="K68" s="52">
        <f t="shared" si="9"/>
        <v>0.05777921787290193</v>
      </c>
      <c r="L68" s="52">
        <f t="shared" si="10"/>
        <v>0.09648763420639522</v>
      </c>
      <c r="M68" s="52">
        <f t="shared" si="11"/>
        <v>0.09235434351483959</v>
      </c>
      <c r="N68" s="52">
        <f t="shared" si="12"/>
        <v>0</v>
      </c>
      <c r="O68" s="52">
        <f t="shared" si="13"/>
        <v>0</v>
      </c>
    </row>
    <row r="69" spans="1:15" s="34" customFormat="1" ht="12.75">
      <c r="A69" s="12">
        <v>67</v>
      </c>
      <c r="B69" s="35" t="s">
        <v>151</v>
      </c>
      <c r="C69" s="36">
        <f>45704694-'[1]Sheet1'!$G$11</f>
        <v>45701222</v>
      </c>
      <c r="D69" s="36">
        <v>1976895</v>
      </c>
      <c r="E69" s="36">
        <v>968031</v>
      </c>
      <c r="F69" s="36">
        <v>2558700</v>
      </c>
      <c r="G69" s="36">
        <v>5478492</v>
      </c>
      <c r="H69" s="36">
        <v>15784524</v>
      </c>
      <c r="I69" s="32">
        <f t="shared" si="14"/>
        <v>72467864</v>
      </c>
      <c r="J69" s="33">
        <f t="shared" si="8"/>
        <v>0.6306412177403214</v>
      </c>
      <c r="K69" s="33">
        <f t="shared" si="9"/>
        <v>0.02727960906920066</v>
      </c>
      <c r="L69" s="33">
        <f t="shared" si="10"/>
        <v>0.013358072758981829</v>
      </c>
      <c r="M69" s="33">
        <f t="shared" si="11"/>
        <v>0.03530806427522136</v>
      </c>
      <c r="N69" s="33">
        <f t="shared" si="12"/>
        <v>0.07559891650732248</v>
      </c>
      <c r="O69" s="33">
        <f t="shared" si="13"/>
        <v>0.21781411964895225</v>
      </c>
    </row>
    <row r="70" spans="1:15" s="34" customFormat="1" ht="12.75">
      <c r="A70" s="12">
        <v>68</v>
      </c>
      <c r="B70" s="35" t="s">
        <v>152</v>
      </c>
      <c r="C70" s="36">
        <f>17144550-'[1]Sheet1'!$G$12</f>
        <v>17137882</v>
      </c>
      <c r="D70" s="36">
        <v>945369</v>
      </c>
      <c r="E70" s="36">
        <v>1730046</v>
      </c>
      <c r="F70" s="36">
        <v>1465658</v>
      </c>
      <c r="G70" s="36">
        <v>0</v>
      </c>
      <c r="H70" s="36">
        <v>0</v>
      </c>
      <c r="I70" s="32">
        <f t="shared" si="14"/>
        <v>21278955</v>
      </c>
      <c r="J70" s="33">
        <f aca="true" t="shared" si="15" ref="J70:O70">C70/$I70</f>
        <v>0.8053911482025315</v>
      </c>
      <c r="K70" s="33">
        <f t="shared" si="15"/>
        <v>0.044427416665903004</v>
      </c>
      <c r="L70" s="33">
        <f t="shared" si="15"/>
        <v>0.0813031467005781</v>
      </c>
      <c r="M70" s="33">
        <f t="shared" si="15"/>
        <v>0.06887828843098733</v>
      </c>
      <c r="N70" s="33">
        <f t="shared" si="15"/>
        <v>0</v>
      </c>
      <c r="O70" s="33">
        <f t="shared" si="15"/>
        <v>0</v>
      </c>
    </row>
    <row r="71" spans="1:15" s="34" customFormat="1" ht="12.75">
      <c r="A71" s="12">
        <v>69</v>
      </c>
      <c r="B71" s="35" t="s">
        <v>153</v>
      </c>
      <c r="C71" s="36">
        <f>28978521-'[1]Sheet1'!$G$13</f>
        <v>28975542</v>
      </c>
      <c r="D71" s="36">
        <v>2186895</v>
      </c>
      <c r="E71" s="36">
        <v>2229315</v>
      </c>
      <c r="F71" s="36">
        <v>1885679</v>
      </c>
      <c r="G71" s="36">
        <v>725502</v>
      </c>
      <c r="H71" s="36">
        <v>8317224</v>
      </c>
      <c r="I71" s="32">
        <f t="shared" si="14"/>
        <v>44320157</v>
      </c>
      <c r="J71" s="33">
        <f t="shared" si="8"/>
        <v>0.6537779638280613</v>
      </c>
      <c r="K71" s="33">
        <f t="shared" si="9"/>
        <v>0.04934312394245354</v>
      </c>
      <c r="L71" s="33">
        <f t="shared" si="10"/>
        <v>0.05030025051580932</v>
      </c>
      <c r="M71" s="33">
        <f t="shared" si="11"/>
        <v>0.042546758126330644</v>
      </c>
      <c r="N71" s="33">
        <f t="shared" si="12"/>
        <v>0.01636957197601985</v>
      </c>
      <c r="O71" s="33">
        <f t="shared" si="13"/>
        <v>0.18766233161132528</v>
      </c>
    </row>
    <row r="72" spans="1:15" ht="12.75">
      <c r="A72" s="13">
        <v>396</v>
      </c>
      <c r="B72" s="63" t="s">
        <v>154</v>
      </c>
      <c r="C72" s="36">
        <v>109948997.37000003</v>
      </c>
      <c r="D72" s="36">
        <v>12698726.309999999</v>
      </c>
      <c r="E72" s="36">
        <v>19695663.039999995</v>
      </c>
      <c r="F72" s="36">
        <v>18367660.73</v>
      </c>
      <c r="G72" s="36">
        <v>0</v>
      </c>
      <c r="H72" s="36">
        <v>0</v>
      </c>
      <c r="I72" s="2">
        <f t="shared" si="14"/>
        <v>160711047.45000002</v>
      </c>
      <c r="J72" s="19">
        <f aca="true" t="shared" si="16" ref="J72:O72">C72/$I72</f>
        <v>0.6841408796380788</v>
      </c>
      <c r="K72" s="19">
        <f t="shared" si="16"/>
        <v>0.07901588914695358</v>
      </c>
      <c r="L72" s="19">
        <f t="shared" si="16"/>
        <v>0.12255326159906746</v>
      </c>
      <c r="M72" s="19">
        <f t="shared" si="16"/>
        <v>0.11428996961590022</v>
      </c>
      <c r="N72" s="19">
        <f t="shared" si="16"/>
        <v>0</v>
      </c>
      <c r="O72" s="19">
        <f t="shared" si="16"/>
        <v>0</v>
      </c>
    </row>
    <row r="73" spans="1:15" ht="12.75">
      <c r="A73" s="20"/>
      <c r="B73" s="21" t="s">
        <v>15</v>
      </c>
      <c r="C73" s="22">
        <f aca="true" t="shared" si="17" ref="C73:I73">SUM(C3:C72)</f>
        <v>5804594855.37</v>
      </c>
      <c r="D73" s="22">
        <f t="shared" si="17"/>
        <v>665102129.31</v>
      </c>
      <c r="E73" s="22">
        <f t="shared" si="17"/>
        <v>472982655.04</v>
      </c>
      <c r="F73" s="22">
        <f t="shared" si="17"/>
        <v>833678694.73</v>
      </c>
      <c r="G73" s="22">
        <f t="shared" si="17"/>
        <v>360929391</v>
      </c>
      <c r="H73" s="22">
        <f t="shared" si="17"/>
        <v>575948714</v>
      </c>
      <c r="I73" s="18">
        <f t="shared" si="17"/>
        <v>8713236439.45</v>
      </c>
      <c r="J73" s="23">
        <f aca="true" t="shared" si="18" ref="J73:O73">C73/$I73</f>
        <v>0.666181262921909</v>
      </c>
      <c r="K73" s="23">
        <f t="shared" si="18"/>
        <v>0.07633238624154479</v>
      </c>
      <c r="L73" s="23">
        <f t="shared" si="18"/>
        <v>0.054283234286920806</v>
      </c>
      <c r="M73" s="23">
        <f t="shared" si="18"/>
        <v>0.09567956757783376</v>
      </c>
      <c r="N73" s="23">
        <f t="shared" si="18"/>
        <v>0.04142311453478504</v>
      </c>
      <c r="O73" s="23">
        <f t="shared" si="18"/>
        <v>0.06610043443700642</v>
      </c>
    </row>
    <row r="74" spans="1:15" ht="12.75">
      <c r="A74" s="24"/>
      <c r="B74" s="8"/>
      <c r="C74" s="46"/>
      <c r="D74" s="46"/>
      <c r="E74" s="46"/>
      <c r="F74" s="46"/>
      <c r="G74" s="46"/>
      <c r="H74" s="46"/>
      <c r="I74" s="46"/>
      <c r="J74" s="25"/>
      <c r="K74" s="25"/>
      <c r="L74" s="25"/>
      <c r="M74" s="25"/>
      <c r="N74" s="25"/>
      <c r="O74" s="48"/>
    </row>
    <row r="75" spans="1:15" s="34" customFormat="1" ht="12.75">
      <c r="A75" s="12">
        <v>318</v>
      </c>
      <c r="B75" s="35" t="s">
        <v>63</v>
      </c>
      <c r="C75" s="36">
        <v>10535829</v>
      </c>
      <c r="D75" s="36">
        <v>0</v>
      </c>
      <c r="E75" s="36">
        <v>0</v>
      </c>
      <c r="F75" s="36">
        <v>526664</v>
      </c>
      <c r="G75" s="36">
        <v>32633</v>
      </c>
      <c r="H75" s="36">
        <v>810346</v>
      </c>
      <c r="I75" s="32">
        <f>SUM(C75:H75)</f>
        <v>11905472</v>
      </c>
      <c r="J75" s="33">
        <f aca="true" t="shared" si="19" ref="J75:L76">C75/$I75</f>
        <v>0.8849568500938056</v>
      </c>
      <c r="K75" s="33">
        <f t="shared" si="19"/>
        <v>0</v>
      </c>
      <c r="L75" s="33">
        <f t="shared" si="19"/>
        <v>0</v>
      </c>
      <c r="M75" s="33">
        <f aca="true" t="shared" si="20" ref="M75:O76">F75/$I75</f>
        <v>0.04423713734323175</v>
      </c>
      <c r="N75" s="33">
        <f t="shared" si="20"/>
        <v>0.002741008504324734</v>
      </c>
      <c r="O75" s="33">
        <f t="shared" si="20"/>
        <v>0.06806500405863791</v>
      </c>
    </row>
    <row r="76" spans="1:15" ht="12.75">
      <c r="A76" s="3">
        <v>319</v>
      </c>
      <c r="B76" s="4" t="s">
        <v>64</v>
      </c>
      <c r="C76" s="38">
        <v>2985525</v>
      </c>
      <c r="D76" s="38">
        <v>81807</v>
      </c>
      <c r="E76" s="38">
        <v>0</v>
      </c>
      <c r="F76" s="38">
        <v>500548</v>
      </c>
      <c r="G76" s="38">
        <v>0</v>
      </c>
      <c r="H76" s="38">
        <v>0</v>
      </c>
      <c r="I76" s="26">
        <f>SUM(C76:H76)</f>
        <v>3567880</v>
      </c>
      <c r="J76" s="27">
        <f t="shared" si="19"/>
        <v>0.8367784230411337</v>
      </c>
      <c r="K76" s="27">
        <f t="shared" si="19"/>
        <v>0.02292874199804926</v>
      </c>
      <c r="L76" s="27">
        <f t="shared" si="19"/>
        <v>0</v>
      </c>
      <c r="M76" s="27">
        <f t="shared" si="20"/>
        <v>0.14029283496081707</v>
      </c>
      <c r="N76" s="27">
        <f t="shared" si="20"/>
        <v>0</v>
      </c>
      <c r="O76" s="27">
        <f t="shared" si="20"/>
        <v>0</v>
      </c>
    </row>
    <row r="77" spans="1:15" ht="12.75">
      <c r="A77" s="10"/>
      <c r="B77" s="11" t="s">
        <v>65</v>
      </c>
      <c r="C77" s="28">
        <f>SUM(C75:C76)</f>
        <v>13521354</v>
      </c>
      <c r="D77" s="28">
        <f aca="true" t="shared" si="21" ref="D77:I77">SUM(D75:D76)</f>
        <v>81807</v>
      </c>
      <c r="E77" s="28">
        <f t="shared" si="21"/>
        <v>0</v>
      </c>
      <c r="F77" s="28">
        <f t="shared" si="21"/>
        <v>1027212</v>
      </c>
      <c r="G77" s="28">
        <f t="shared" si="21"/>
        <v>32633</v>
      </c>
      <c r="H77" s="28">
        <f t="shared" si="21"/>
        <v>810346</v>
      </c>
      <c r="I77" s="29">
        <f t="shared" si="21"/>
        <v>15473352</v>
      </c>
      <c r="J77" s="30">
        <f aca="true" t="shared" si="22" ref="J77:O77">C77/$I77</f>
        <v>0.8738477609764194</v>
      </c>
      <c r="K77" s="30">
        <f t="shared" si="22"/>
        <v>0.005286960446579384</v>
      </c>
      <c r="L77" s="30">
        <f t="shared" si="22"/>
        <v>0</v>
      </c>
      <c r="M77" s="30">
        <f t="shared" si="22"/>
        <v>0.06638587424366743</v>
      </c>
      <c r="N77" s="30">
        <f t="shared" si="22"/>
        <v>0.00210898065267306</v>
      </c>
      <c r="O77" s="30">
        <f t="shared" si="22"/>
        <v>0.05237042368066079</v>
      </c>
    </row>
    <row r="78" spans="1:15" ht="12.75">
      <c r="A78" s="6"/>
      <c r="B78" s="7"/>
      <c r="C78" s="46"/>
      <c r="D78" s="46"/>
      <c r="E78" s="46"/>
      <c r="F78" s="46"/>
      <c r="G78" s="46"/>
      <c r="H78" s="46"/>
      <c r="I78" s="46"/>
      <c r="J78" s="25"/>
      <c r="K78" s="25"/>
      <c r="L78" s="25"/>
      <c r="M78" s="25"/>
      <c r="N78" s="25"/>
      <c r="O78" s="48"/>
    </row>
    <row r="79" spans="1:15" ht="12.75">
      <c r="A79" s="43">
        <v>321001</v>
      </c>
      <c r="B79" s="44" t="s">
        <v>66</v>
      </c>
      <c r="C79" s="36">
        <v>2519268</v>
      </c>
      <c r="D79" s="36">
        <v>151540</v>
      </c>
      <c r="E79" s="36">
        <v>599519</v>
      </c>
      <c r="F79" s="36">
        <v>232147</v>
      </c>
      <c r="G79" s="36">
        <v>0</v>
      </c>
      <c r="H79" s="36">
        <v>0</v>
      </c>
      <c r="I79" s="32">
        <f aca="true" t="shared" si="23" ref="I79:I84">SUM(C79:H79)</f>
        <v>3502474</v>
      </c>
      <c r="J79" s="33">
        <f aca="true" t="shared" si="24" ref="J79:J84">C79/$I79</f>
        <v>0.7192824272214441</v>
      </c>
      <c r="K79" s="33">
        <f aca="true" t="shared" si="25" ref="K79:O84">D79/$I79</f>
        <v>0.043266559580456554</v>
      </c>
      <c r="L79" s="33">
        <f t="shared" si="25"/>
        <v>0.17117015001396155</v>
      </c>
      <c r="M79" s="33">
        <f t="shared" si="25"/>
        <v>0.06628086318413784</v>
      </c>
      <c r="N79" s="33">
        <f t="shared" si="25"/>
        <v>0</v>
      </c>
      <c r="O79" s="33">
        <f t="shared" si="25"/>
        <v>0</v>
      </c>
    </row>
    <row r="80" spans="1:15" s="34" customFormat="1" ht="12.75">
      <c r="A80" s="12">
        <v>329001</v>
      </c>
      <c r="B80" s="35" t="s">
        <v>67</v>
      </c>
      <c r="C80" s="36">
        <v>3052248</v>
      </c>
      <c r="D80" s="36">
        <v>21683</v>
      </c>
      <c r="E80" s="36">
        <v>290100</v>
      </c>
      <c r="F80" s="36">
        <v>316822</v>
      </c>
      <c r="G80" s="36">
        <v>0</v>
      </c>
      <c r="H80" s="36">
        <v>0</v>
      </c>
      <c r="I80" s="32">
        <f t="shared" si="23"/>
        <v>3680853</v>
      </c>
      <c r="J80" s="33">
        <f t="shared" si="24"/>
        <v>0.8292230089058161</v>
      </c>
      <c r="K80" s="33">
        <f t="shared" si="25"/>
        <v>0.005890754126828754</v>
      </c>
      <c r="L80" s="33">
        <f t="shared" si="25"/>
        <v>0.07881325334100547</v>
      </c>
      <c r="M80" s="33">
        <f t="shared" si="25"/>
        <v>0.08607298362634966</v>
      </c>
      <c r="N80" s="33">
        <f t="shared" si="25"/>
        <v>0</v>
      </c>
      <c r="O80" s="33">
        <f t="shared" si="25"/>
        <v>0</v>
      </c>
    </row>
    <row r="81" spans="1:15" s="34" customFormat="1" ht="12.75">
      <c r="A81" s="12">
        <v>331001</v>
      </c>
      <c r="B81" s="35" t="s">
        <v>68</v>
      </c>
      <c r="C81" s="36">
        <v>4530174</v>
      </c>
      <c r="D81" s="36">
        <v>120454</v>
      </c>
      <c r="E81" s="36">
        <v>264497</v>
      </c>
      <c r="F81" s="36">
        <v>224867</v>
      </c>
      <c r="G81" s="36">
        <v>0</v>
      </c>
      <c r="H81" s="36">
        <v>0</v>
      </c>
      <c r="I81" s="32">
        <f t="shared" si="23"/>
        <v>5139992</v>
      </c>
      <c r="J81" s="33">
        <f t="shared" si="24"/>
        <v>0.8813581811022274</v>
      </c>
      <c r="K81" s="33">
        <f t="shared" si="25"/>
        <v>0.02343466682438416</v>
      </c>
      <c r="L81" s="33">
        <f t="shared" si="25"/>
        <v>0.05145864040255316</v>
      </c>
      <c r="M81" s="33">
        <f t="shared" si="25"/>
        <v>0.04374851167083529</v>
      </c>
      <c r="N81" s="33">
        <f t="shared" si="25"/>
        <v>0</v>
      </c>
      <c r="O81" s="33">
        <f t="shared" si="25"/>
        <v>0</v>
      </c>
    </row>
    <row r="82" spans="1:15" s="34" customFormat="1" ht="12.75">
      <c r="A82" s="12">
        <v>333001</v>
      </c>
      <c r="B82" s="35" t="s">
        <v>69</v>
      </c>
      <c r="C82" s="36">
        <v>5342819</v>
      </c>
      <c r="D82" s="36">
        <v>274161</v>
      </c>
      <c r="E82" s="36">
        <v>409152</v>
      </c>
      <c r="F82" s="36">
        <v>245456</v>
      </c>
      <c r="G82" s="36">
        <v>0</v>
      </c>
      <c r="H82" s="36">
        <v>0</v>
      </c>
      <c r="I82" s="32">
        <f t="shared" si="23"/>
        <v>6271588</v>
      </c>
      <c r="J82" s="33">
        <f t="shared" si="24"/>
        <v>0.8519084799575483</v>
      </c>
      <c r="K82" s="33">
        <f t="shared" si="25"/>
        <v>0.04371476570208375</v>
      </c>
      <c r="L82" s="33">
        <f t="shared" si="25"/>
        <v>0.0652389793462198</v>
      </c>
      <c r="M82" s="33">
        <f t="shared" si="25"/>
        <v>0.039137774994148215</v>
      </c>
      <c r="N82" s="33">
        <f t="shared" si="25"/>
        <v>0</v>
      </c>
      <c r="O82" s="33">
        <f t="shared" si="25"/>
        <v>0</v>
      </c>
    </row>
    <row r="83" spans="1:15" ht="12.75">
      <c r="A83" s="13">
        <v>336001</v>
      </c>
      <c r="B83" s="45" t="s">
        <v>70</v>
      </c>
      <c r="C83" s="38">
        <v>5370255</v>
      </c>
      <c r="D83" s="38">
        <v>187992</v>
      </c>
      <c r="E83" s="38">
        <v>222265</v>
      </c>
      <c r="F83" s="38">
        <v>331781</v>
      </c>
      <c r="G83" s="38">
        <v>0</v>
      </c>
      <c r="H83" s="38">
        <v>0</v>
      </c>
      <c r="I83" s="26">
        <f t="shared" si="23"/>
        <v>6112293</v>
      </c>
      <c r="J83" s="27">
        <f t="shared" si="24"/>
        <v>0.8785990789381334</v>
      </c>
      <c r="K83" s="27">
        <f t="shared" si="25"/>
        <v>0.030756378989030796</v>
      </c>
      <c r="L83" s="27">
        <f t="shared" si="25"/>
        <v>0.036363603642691866</v>
      </c>
      <c r="M83" s="27">
        <f t="shared" si="25"/>
        <v>0.05428093843014398</v>
      </c>
      <c r="N83" s="27">
        <f t="shared" si="25"/>
        <v>0</v>
      </c>
      <c r="O83" s="27">
        <f t="shared" si="25"/>
        <v>0</v>
      </c>
    </row>
    <row r="84" spans="1:15" ht="12.75">
      <c r="A84" s="61">
        <v>337001</v>
      </c>
      <c r="B84" s="50" t="s">
        <v>71</v>
      </c>
      <c r="C84" s="39">
        <v>12916054</v>
      </c>
      <c r="D84" s="39">
        <v>323177</v>
      </c>
      <c r="E84" s="39">
        <v>363200</v>
      </c>
      <c r="F84" s="39">
        <v>394680</v>
      </c>
      <c r="G84" s="39">
        <v>0</v>
      </c>
      <c r="H84" s="39">
        <v>0</v>
      </c>
      <c r="I84" s="51">
        <f t="shared" si="23"/>
        <v>13997111</v>
      </c>
      <c r="J84" s="52">
        <f t="shared" si="24"/>
        <v>0.9227657050086978</v>
      </c>
      <c r="K84" s="52">
        <f t="shared" si="25"/>
        <v>0.023088835974795083</v>
      </c>
      <c r="L84" s="52">
        <f t="shared" si="25"/>
        <v>0.02594821174169441</v>
      </c>
      <c r="M84" s="52">
        <f t="shared" si="25"/>
        <v>0.02819724727481264</v>
      </c>
      <c r="N84" s="52">
        <f t="shared" si="25"/>
        <v>0</v>
      </c>
      <c r="O84" s="52">
        <f t="shared" si="25"/>
        <v>0</v>
      </c>
    </row>
    <row r="85" spans="1:15" s="34" customFormat="1" ht="12.75">
      <c r="A85" s="12">
        <v>339001</v>
      </c>
      <c r="B85" s="35" t="s">
        <v>72</v>
      </c>
      <c r="C85" s="36">
        <v>3334081</v>
      </c>
      <c r="D85" s="36">
        <v>138493</v>
      </c>
      <c r="E85" s="36">
        <v>329585</v>
      </c>
      <c r="F85" s="36">
        <v>229624</v>
      </c>
      <c r="G85" s="36">
        <v>0</v>
      </c>
      <c r="H85" s="36">
        <v>0</v>
      </c>
      <c r="I85" s="32">
        <f>SUM(C85:H85)</f>
        <v>4031783</v>
      </c>
      <c r="J85" s="33">
        <f aca="true" t="shared" si="26" ref="J85:O86">C85/$I85</f>
        <v>0.8269495158841634</v>
      </c>
      <c r="K85" s="33">
        <f t="shared" si="26"/>
        <v>0.03435031101624269</v>
      </c>
      <c r="L85" s="33">
        <f t="shared" si="26"/>
        <v>0.08174671107051149</v>
      </c>
      <c r="M85" s="33">
        <f t="shared" si="26"/>
        <v>0.05695346202908242</v>
      </c>
      <c r="N85" s="33">
        <f t="shared" si="26"/>
        <v>0</v>
      </c>
      <c r="O85" s="33">
        <f t="shared" si="26"/>
        <v>0</v>
      </c>
    </row>
    <row r="86" spans="1:15" ht="12.75">
      <c r="A86" s="12">
        <v>340001</v>
      </c>
      <c r="B86" s="35" t="s">
        <v>91</v>
      </c>
      <c r="C86" s="36">
        <v>827399</v>
      </c>
      <c r="D86" s="36">
        <v>23043</v>
      </c>
      <c r="E86" s="36">
        <v>13544</v>
      </c>
      <c r="F86" s="36">
        <v>170936</v>
      </c>
      <c r="G86" s="36">
        <v>0</v>
      </c>
      <c r="H86" s="36">
        <v>0</v>
      </c>
      <c r="I86" s="32">
        <f>SUM(C86:H86)</f>
        <v>1034922</v>
      </c>
      <c r="J86" s="33">
        <f t="shared" si="26"/>
        <v>0.799479574306083</v>
      </c>
      <c r="K86" s="33">
        <f t="shared" si="26"/>
        <v>0.02226544609158951</v>
      </c>
      <c r="L86" s="33">
        <f t="shared" si="26"/>
        <v>0.01308697660306767</v>
      </c>
      <c r="M86" s="33">
        <f t="shared" si="26"/>
        <v>0.16516800299925985</v>
      </c>
      <c r="N86" s="33">
        <f t="shared" si="26"/>
        <v>0</v>
      </c>
      <c r="O86" s="33">
        <f t="shared" si="26"/>
        <v>0</v>
      </c>
    </row>
    <row r="87" spans="1:15" ht="12.75">
      <c r="A87" s="12">
        <v>341001</v>
      </c>
      <c r="B87" s="35" t="s">
        <v>118</v>
      </c>
      <c r="C87" s="36">
        <v>1449262</v>
      </c>
      <c r="D87" s="36">
        <v>295396</v>
      </c>
      <c r="E87" s="36">
        <v>0</v>
      </c>
      <c r="F87" s="36">
        <v>19371</v>
      </c>
      <c r="G87" s="36">
        <v>0</v>
      </c>
      <c r="H87" s="36">
        <v>0</v>
      </c>
      <c r="I87" s="32">
        <f>SUM(C87:H87)</f>
        <v>1764029</v>
      </c>
      <c r="J87" s="33">
        <f aca="true" t="shared" si="27" ref="J87:O89">C87/$I87</f>
        <v>0.8215635910747499</v>
      </c>
      <c r="K87" s="33">
        <f t="shared" si="27"/>
        <v>0.16745529693672837</v>
      </c>
      <c r="L87" s="33">
        <f t="shared" si="27"/>
        <v>0</v>
      </c>
      <c r="M87" s="33">
        <f t="shared" si="27"/>
        <v>0.010981111988521731</v>
      </c>
      <c r="N87" s="33">
        <f t="shared" si="27"/>
        <v>0</v>
      </c>
      <c r="O87" s="33">
        <f t="shared" si="27"/>
        <v>0</v>
      </c>
    </row>
    <row r="88" spans="1:15" ht="12.75">
      <c r="A88" s="13">
        <v>342001</v>
      </c>
      <c r="B88" s="45" t="s">
        <v>103</v>
      </c>
      <c r="C88" s="38">
        <v>435746</v>
      </c>
      <c r="D88" s="38">
        <v>195561</v>
      </c>
      <c r="E88" s="38">
        <v>0</v>
      </c>
      <c r="F88" s="38">
        <v>26149</v>
      </c>
      <c r="G88" s="38">
        <v>0</v>
      </c>
      <c r="H88" s="38">
        <v>0</v>
      </c>
      <c r="I88" s="26">
        <f>SUM(C88:H88)</f>
        <v>657456</v>
      </c>
      <c r="J88" s="27">
        <f t="shared" si="27"/>
        <v>0.6627759120001947</v>
      </c>
      <c r="K88" s="27">
        <f t="shared" si="27"/>
        <v>0.2974510841790173</v>
      </c>
      <c r="L88" s="27">
        <f t="shared" si="27"/>
        <v>0</v>
      </c>
      <c r="M88" s="27">
        <f t="shared" si="27"/>
        <v>0.03977300382078801</v>
      </c>
      <c r="N88" s="27">
        <f t="shared" si="27"/>
        <v>0</v>
      </c>
      <c r="O88" s="27">
        <f t="shared" si="27"/>
        <v>0</v>
      </c>
    </row>
    <row r="89" spans="1:15" ht="12.75">
      <c r="A89" s="59">
        <v>343001</v>
      </c>
      <c r="B89" s="60" t="s">
        <v>119</v>
      </c>
      <c r="C89" s="38">
        <v>816385</v>
      </c>
      <c r="D89" s="38">
        <v>30456</v>
      </c>
      <c r="E89" s="38">
        <v>75765</v>
      </c>
      <c r="F89" s="38">
        <v>34431</v>
      </c>
      <c r="G89" s="38">
        <v>0</v>
      </c>
      <c r="H89" s="38">
        <v>0</v>
      </c>
      <c r="I89" s="26">
        <f>SUM(C89:H89)</f>
        <v>957037</v>
      </c>
      <c r="J89" s="27">
        <f t="shared" si="27"/>
        <v>0.8530338952412498</v>
      </c>
      <c r="K89" s="27">
        <f t="shared" si="27"/>
        <v>0.03182322104579029</v>
      </c>
      <c r="L89" s="27">
        <f t="shared" si="27"/>
        <v>0.07916621823398677</v>
      </c>
      <c r="M89" s="27">
        <f t="shared" si="27"/>
        <v>0.03597666547897312</v>
      </c>
      <c r="N89" s="27">
        <f t="shared" si="27"/>
        <v>0</v>
      </c>
      <c r="O89" s="27">
        <f t="shared" si="27"/>
        <v>0</v>
      </c>
    </row>
    <row r="90" spans="1:15" ht="12.75">
      <c r="A90" s="10"/>
      <c r="B90" s="11" t="s">
        <v>73</v>
      </c>
      <c r="C90" s="28">
        <f aca="true" t="shared" si="28" ref="C90:I90">SUM(C79:C89)</f>
        <v>40593691</v>
      </c>
      <c r="D90" s="28">
        <f t="shared" si="28"/>
        <v>1761956</v>
      </c>
      <c r="E90" s="28">
        <f t="shared" si="28"/>
        <v>2567627</v>
      </c>
      <c r="F90" s="28">
        <f t="shared" si="28"/>
        <v>2226264</v>
      </c>
      <c r="G90" s="28">
        <f t="shared" si="28"/>
        <v>0</v>
      </c>
      <c r="H90" s="28">
        <f t="shared" si="28"/>
        <v>0</v>
      </c>
      <c r="I90" s="29">
        <f t="shared" si="28"/>
        <v>47149538</v>
      </c>
      <c r="J90" s="30">
        <f aca="true" t="shared" si="29" ref="J90:O90">C90/$I90</f>
        <v>0.8609562833892455</v>
      </c>
      <c r="K90" s="30">
        <f>D90/$I90</f>
        <v>0.03736952841404299</v>
      </c>
      <c r="L90" s="30">
        <f t="shared" si="29"/>
        <v>0.05445709775565563</v>
      </c>
      <c r="M90" s="30">
        <f t="shared" si="29"/>
        <v>0.04721709044105586</v>
      </c>
      <c r="N90" s="30">
        <f t="shared" si="29"/>
        <v>0</v>
      </c>
      <c r="O90" s="30">
        <f t="shared" si="29"/>
        <v>0</v>
      </c>
    </row>
    <row r="91" spans="1:15" ht="12.75">
      <c r="A91" s="24"/>
      <c r="B91" s="7"/>
      <c r="C91" s="46"/>
      <c r="D91" s="46"/>
      <c r="E91" s="46"/>
      <c r="F91" s="46"/>
      <c r="G91" s="46"/>
      <c r="H91" s="46"/>
      <c r="I91" s="46"/>
      <c r="J91" s="25"/>
      <c r="K91" s="25"/>
      <c r="L91" s="25"/>
      <c r="M91" s="25"/>
      <c r="N91" s="25"/>
      <c r="O91" s="48"/>
    </row>
    <row r="92" spans="1:15" ht="12.75">
      <c r="A92" s="43">
        <v>300001</v>
      </c>
      <c r="B92" s="44" t="s">
        <v>74</v>
      </c>
      <c r="C92" s="36">
        <v>2331847</v>
      </c>
      <c r="D92" s="36">
        <v>122359</v>
      </c>
      <c r="E92" s="36">
        <v>729644</v>
      </c>
      <c r="F92" s="36">
        <v>255123</v>
      </c>
      <c r="G92" s="36">
        <v>0</v>
      </c>
      <c r="H92" s="36">
        <v>0</v>
      </c>
      <c r="I92" s="32">
        <f>SUM(C92:H92)</f>
        <v>3438973</v>
      </c>
      <c r="J92" s="33">
        <f aca="true" t="shared" si="30" ref="J92:O93">C92/$I92</f>
        <v>0.6780649339206792</v>
      </c>
      <c r="K92" s="33">
        <f t="shared" si="30"/>
        <v>0.03558009905864338</v>
      </c>
      <c r="L92" s="33">
        <f t="shared" si="30"/>
        <v>0.21216915631498123</v>
      </c>
      <c r="M92" s="33">
        <f t="shared" si="30"/>
        <v>0.07418581070569615</v>
      </c>
      <c r="N92" s="33">
        <f t="shared" si="30"/>
        <v>0</v>
      </c>
      <c r="O92" s="33">
        <f t="shared" si="30"/>
        <v>0</v>
      </c>
    </row>
    <row r="93" spans="1:15" s="34" customFormat="1" ht="12.75">
      <c r="A93" s="12">
        <v>300002</v>
      </c>
      <c r="B93" s="35" t="s">
        <v>75</v>
      </c>
      <c r="C93" s="36">
        <v>2704420</v>
      </c>
      <c r="D93" s="36">
        <v>149391</v>
      </c>
      <c r="E93" s="36">
        <v>641264</v>
      </c>
      <c r="F93" s="36">
        <v>413210</v>
      </c>
      <c r="G93" s="36">
        <v>0</v>
      </c>
      <c r="H93" s="36">
        <v>0</v>
      </c>
      <c r="I93" s="32">
        <f>SUM(C93:H93)</f>
        <v>3908285</v>
      </c>
      <c r="J93" s="33">
        <f t="shared" si="30"/>
        <v>0.6919710307718091</v>
      </c>
      <c r="K93" s="33">
        <f t="shared" si="30"/>
        <v>0.038224182729765105</v>
      </c>
      <c r="L93" s="33">
        <f t="shared" si="30"/>
        <v>0.164078105869966</v>
      </c>
      <c r="M93" s="33">
        <f t="shared" si="30"/>
        <v>0.1057266806284598</v>
      </c>
      <c r="N93" s="33">
        <f t="shared" si="30"/>
        <v>0</v>
      </c>
      <c r="O93" s="33">
        <f t="shared" si="30"/>
        <v>0</v>
      </c>
    </row>
    <row r="94" spans="1:15" s="34" customFormat="1" ht="12.75">
      <c r="A94" s="12">
        <v>300003</v>
      </c>
      <c r="B94" s="35" t="s">
        <v>120</v>
      </c>
      <c r="C94" s="36">
        <v>2744732</v>
      </c>
      <c r="D94" s="36">
        <v>212855</v>
      </c>
      <c r="E94" s="36">
        <v>325594</v>
      </c>
      <c r="F94" s="36">
        <v>138505</v>
      </c>
      <c r="G94" s="36">
        <v>0</v>
      </c>
      <c r="H94" s="36">
        <v>0</v>
      </c>
      <c r="I94" s="32">
        <f aca="true" t="shared" si="31" ref="I94:I139">SUM(C94:H94)</f>
        <v>3421686</v>
      </c>
      <c r="J94" s="33">
        <f aca="true" t="shared" si="32" ref="J94:J139">C94/$I94</f>
        <v>0.8021577666682448</v>
      </c>
      <c r="K94" s="33">
        <f aca="true" t="shared" si="33" ref="K94:K139">D94/$I94</f>
        <v>0.062207636819977055</v>
      </c>
      <c r="L94" s="33">
        <f aca="true" t="shared" si="34" ref="L94:L139">E94/$I94</f>
        <v>0.09515601373124244</v>
      </c>
      <c r="M94" s="33">
        <f aca="true" t="shared" si="35" ref="M94:M139">F94/$I94</f>
        <v>0.04047858278053568</v>
      </c>
      <c r="N94" s="33">
        <f aca="true" t="shared" si="36" ref="N94:N139">G94/$I94</f>
        <v>0</v>
      </c>
      <c r="O94" s="33">
        <f aca="true" t="shared" si="37" ref="O94:O139">H94/$I94</f>
        <v>0</v>
      </c>
    </row>
    <row r="95" spans="1:15" s="34" customFormat="1" ht="12.75">
      <c r="A95" s="12">
        <v>370001</v>
      </c>
      <c r="B95" s="35" t="s">
        <v>121</v>
      </c>
      <c r="C95" s="36">
        <v>2810876</v>
      </c>
      <c r="D95" s="36">
        <v>172576</v>
      </c>
      <c r="E95" s="36">
        <v>523020</v>
      </c>
      <c r="F95" s="36">
        <v>272573</v>
      </c>
      <c r="G95" s="36">
        <v>0</v>
      </c>
      <c r="H95" s="36">
        <v>0</v>
      </c>
      <c r="I95" s="32">
        <f t="shared" si="31"/>
        <v>3779045</v>
      </c>
      <c r="J95" s="33">
        <f t="shared" si="32"/>
        <v>0.7438059086356473</v>
      </c>
      <c r="K95" s="33">
        <f t="shared" si="33"/>
        <v>0.045666563907018835</v>
      </c>
      <c r="L95" s="33">
        <f t="shared" si="34"/>
        <v>0.13840004551414445</v>
      </c>
      <c r="M95" s="33">
        <f t="shared" si="35"/>
        <v>0.07212748194318935</v>
      </c>
      <c r="N95" s="33">
        <f t="shared" si="36"/>
        <v>0</v>
      </c>
      <c r="O95" s="33">
        <f t="shared" si="37"/>
        <v>0</v>
      </c>
    </row>
    <row r="96" spans="1:15" s="34" customFormat="1" ht="12.75">
      <c r="A96" s="13">
        <v>371001</v>
      </c>
      <c r="B96" s="45" t="s">
        <v>122</v>
      </c>
      <c r="C96" s="38">
        <v>4476774</v>
      </c>
      <c r="D96" s="38">
        <v>759317</v>
      </c>
      <c r="E96" s="38">
        <v>580170</v>
      </c>
      <c r="F96" s="38">
        <v>190687</v>
      </c>
      <c r="G96" s="38">
        <v>0</v>
      </c>
      <c r="H96" s="38">
        <v>0</v>
      </c>
      <c r="I96" s="26">
        <f t="shared" si="31"/>
        <v>6006948</v>
      </c>
      <c r="J96" s="27">
        <f t="shared" si="32"/>
        <v>0.7452659819928523</v>
      </c>
      <c r="K96" s="27">
        <f t="shared" si="33"/>
        <v>0.1264064546588384</v>
      </c>
      <c r="L96" s="27">
        <f t="shared" si="34"/>
        <v>0.09658315670453614</v>
      </c>
      <c r="M96" s="27">
        <f t="shared" si="35"/>
        <v>0.031744406643773176</v>
      </c>
      <c r="N96" s="27">
        <f t="shared" si="36"/>
        <v>0</v>
      </c>
      <c r="O96" s="27">
        <f t="shared" si="37"/>
        <v>0</v>
      </c>
    </row>
    <row r="97" spans="1:15" s="34" customFormat="1" ht="12.75">
      <c r="A97" s="43">
        <v>372001</v>
      </c>
      <c r="B97" s="44" t="s">
        <v>123</v>
      </c>
      <c r="C97" s="36">
        <v>4043315</v>
      </c>
      <c r="D97" s="36">
        <v>421082</v>
      </c>
      <c r="E97" s="36">
        <v>332821</v>
      </c>
      <c r="F97" s="36">
        <v>6139</v>
      </c>
      <c r="G97" s="36">
        <v>0</v>
      </c>
      <c r="H97" s="36">
        <v>0</v>
      </c>
      <c r="I97" s="32">
        <f t="shared" si="31"/>
        <v>4803357</v>
      </c>
      <c r="J97" s="33">
        <f t="shared" si="32"/>
        <v>0.8417685797661927</v>
      </c>
      <c r="K97" s="33">
        <f t="shared" si="33"/>
        <v>0.0876641065821258</v>
      </c>
      <c r="L97" s="33">
        <f t="shared" si="34"/>
        <v>0.06928924916469877</v>
      </c>
      <c r="M97" s="33">
        <f t="shared" si="35"/>
        <v>0.0012780644869827497</v>
      </c>
      <c r="N97" s="33">
        <f t="shared" si="36"/>
        <v>0</v>
      </c>
      <c r="O97" s="33">
        <f t="shared" si="37"/>
        <v>0</v>
      </c>
    </row>
    <row r="98" spans="1:15" s="34" customFormat="1" ht="12.75">
      <c r="A98" s="12">
        <v>373001</v>
      </c>
      <c r="B98" s="35" t="s">
        <v>124</v>
      </c>
      <c r="C98" s="36">
        <v>1554154</v>
      </c>
      <c r="D98" s="36">
        <v>229090</v>
      </c>
      <c r="E98" s="36">
        <v>183097</v>
      </c>
      <c r="F98" s="36">
        <v>183426</v>
      </c>
      <c r="G98" s="36">
        <v>0</v>
      </c>
      <c r="H98" s="36">
        <v>0</v>
      </c>
      <c r="I98" s="32">
        <f t="shared" si="31"/>
        <v>2149767</v>
      </c>
      <c r="J98" s="33">
        <f t="shared" si="32"/>
        <v>0.7229406721751707</v>
      </c>
      <c r="K98" s="33">
        <f t="shared" si="33"/>
        <v>0.10656503704820104</v>
      </c>
      <c r="L98" s="33">
        <f t="shared" si="34"/>
        <v>0.08517062546778326</v>
      </c>
      <c r="M98" s="33">
        <f t="shared" si="35"/>
        <v>0.0853236653088451</v>
      </c>
      <c r="N98" s="33">
        <f t="shared" si="36"/>
        <v>0</v>
      </c>
      <c r="O98" s="33">
        <f t="shared" si="37"/>
        <v>0</v>
      </c>
    </row>
    <row r="99" spans="1:15" s="34" customFormat="1" ht="12.75">
      <c r="A99" s="12">
        <v>374001</v>
      </c>
      <c r="B99" s="35" t="s">
        <v>125</v>
      </c>
      <c r="C99" s="36">
        <v>1576191</v>
      </c>
      <c r="D99" s="36">
        <v>325741</v>
      </c>
      <c r="E99" s="36">
        <v>253812</v>
      </c>
      <c r="F99" s="36">
        <v>147251</v>
      </c>
      <c r="G99" s="36">
        <v>0</v>
      </c>
      <c r="H99" s="36">
        <v>0</v>
      </c>
      <c r="I99" s="32">
        <f t="shared" si="31"/>
        <v>2302995</v>
      </c>
      <c r="J99" s="33">
        <f t="shared" si="32"/>
        <v>0.6844092149570451</v>
      </c>
      <c r="K99" s="33">
        <f t="shared" si="33"/>
        <v>0.14144233921480506</v>
      </c>
      <c r="L99" s="33">
        <f t="shared" si="34"/>
        <v>0.11020953150137104</v>
      </c>
      <c r="M99" s="33">
        <f t="shared" si="35"/>
        <v>0.06393891432677883</v>
      </c>
      <c r="N99" s="33">
        <f t="shared" si="36"/>
        <v>0</v>
      </c>
      <c r="O99" s="33">
        <f t="shared" si="37"/>
        <v>0</v>
      </c>
    </row>
    <row r="100" spans="1:15" s="34" customFormat="1" ht="12.75">
      <c r="A100" s="12">
        <v>375001</v>
      </c>
      <c r="B100" s="35" t="s">
        <v>126</v>
      </c>
      <c r="C100" s="36">
        <v>1041302</v>
      </c>
      <c r="D100" s="36">
        <v>107859</v>
      </c>
      <c r="E100" s="36">
        <v>134893</v>
      </c>
      <c r="F100" s="36">
        <v>294262</v>
      </c>
      <c r="G100" s="36">
        <v>0</v>
      </c>
      <c r="H100" s="36">
        <v>0</v>
      </c>
      <c r="I100" s="32">
        <f t="shared" si="31"/>
        <v>1578316</v>
      </c>
      <c r="J100" s="33">
        <f t="shared" si="32"/>
        <v>0.6597550807316153</v>
      </c>
      <c r="K100" s="33">
        <f t="shared" si="33"/>
        <v>0.06833802609870267</v>
      </c>
      <c r="L100" s="33">
        <f t="shared" si="34"/>
        <v>0.08546640850121269</v>
      </c>
      <c r="M100" s="33">
        <f t="shared" si="35"/>
        <v>0.18644048466846944</v>
      </c>
      <c r="N100" s="33">
        <f t="shared" si="36"/>
        <v>0</v>
      </c>
      <c r="O100" s="33">
        <f t="shared" si="37"/>
        <v>0</v>
      </c>
    </row>
    <row r="101" spans="1:15" s="34" customFormat="1" ht="12.75">
      <c r="A101" s="13">
        <v>376001</v>
      </c>
      <c r="B101" s="45" t="s">
        <v>127</v>
      </c>
      <c r="C101" s="38">
        <v>889376</v>
      </c>
      <c r="D101" s="38">
        <v>326574</v>
      </c>
      <c r="E101" s="38">
        <v>104944</v>
      </c>
      <c r="F101" s="38">
        <v>185146</v>
      </c>
      <c r="G101" s="38">
        <v>0</v>
      </c>
      <c r="H101" s="38">
        <v>0</v>
      </c>
      <c r="I101" s="26">
        <f t="shared" si="31"/>
        <v>1506040</v>
      </c>
      <c r="J101" s="27">
        <f t="shared" si="32"/>
        <v>0.5905394279036413</v>
      </c>
      <c r="K101" s="27">
        <f t="shared" si="33"/>
        <v>0.21684284613954477</v>
      </c>
      <c r="L101" s="27">
        <f t="shared" si="34"/>
        <v>0.06968208015723354</v>
      </c>
      <c r="M101" s="27">
        <f t="shared" si="35"/>
        <v>0.12293564579958036</v>
      </c>
      <c r="N101" s="27">
        <f t="shared" si="36"/>
        <v>0</v>
      </c>
      <c r="O101" s="27">
        <f t="shared" si="37"/>
        <v>0</v>
      </c>
    </row>
    <row r="102" spans="1:15" s="34" customFormat="1" ht="12.75">
      <c r="A102" s="43">
        <v>377001</v>
      </c>
      <c r="B102" s="44" t="s">
        <v>105</v>
      </c>
      <c r="C102" s="36">
        <v>2764337</v>
      </c>
      <c r="D102" s="36">
        <v>303917</v>
      </c>
      <c r="E102" s="36">
        <v>916135</v>
      </c>
      <c r="F102" s="36">
        <v>76978</v>
      </c>
      <c r="G102" s="36">
        <v>0</v>
      </c>
      <c r="H102" s="36">
        <v>0</v>
      </c>
      <c r="I102" s="32">
        <f t="shared" si="31"/>
        <v>4061367</v>
      </c>
      <c r="J102" s="33">
        <f t="shared" si="32"/>
        <v>0.6806420104363875</v>
      </c>
      <c r="K102" s="33">
        <f t="shared" si="33"/>
        <v>0.07483120830991141</v>
      </c>
      <c r="L102" s="33">
        <f t="shared" si="34"/>
        <v>0.22557306443864836</v>
      </c>
      <c r="M102" s="33">
        <f t="shared" si="35"/>
        <v>0.018953716815052667</v>
      </c>
      <c r="N102" s="33">
        <f t="shared" si="36"/>
        <v>0</v>
      </c>
      <c r="O102" s="33">
        <f t="shared" si="37"/>
        <v>0</v>
      </c>
    </row>
    <row r="103" spans="1:15" s="34" customFormat="1" ht="12.75">
      <c r="A103" s="12">
        <v>377002</v>
      </c>
      <c r="B103" s="35" t="s">
        <v>106</v>
      </c>
      <c r="C103" s="36">
        <v>2521799</v>
      </c>
      <c r="D103" s="36">
        <v>286569</v>
      </c>
      <c r="E103" s="36">
        <v>900895</v>
      </c>
      <c r="F103" s="36">
        <v>68044</v>
      </c>
      <c r="G103" s="36">
        <v>0</v>
      </c>
      <c r="H103" s="36">
        <v>0</v>
      </c>
      <c r="I103" s="32">
        <f t="shared" si="31"/>
        <v>3777307</v>
      </c>
      <c r="J103" s="33">
        <f t="shared" si="32"/>
        <v>0.6676182264242753</v>
      </c>
      <c r="K103" s="33">
        <f t="shared" si="33"/>
        <v>0.07586595423670885</v>
      </c>
      <c r="L103" s="33">
        <f t="shared" si="34"/>
        <v>0.23850192743136844</v>
      </c>
      <c r="M103" s="33">
        <f t="shared" si="35"/>
        <v>0.018013891907647434</v>
      </c>
      <c r="N103" s="33">
        <f t="shared" si="36"/>
        <v>0</v>
      </c>
      <c r="O103" s="33">
        <f t="shared" si="37"/>
        <v>0</v>
      </c>
    </row>
    <row r="104" spans="1:15" s="34" customFormat="1" ht="12.75">
      <c r="A104" s="12">
        <v>377003</v>
      </c>
      <c r="B104" s="35" t="s">
        <v>107</v>
      </c>
      <c r="C104" s="36">
        <v>3026012</v>
      </c>
      <c r="D104" s="36">
        <v>334668</v>
      </c>
      <c r="E104" s="36">
        <v>767209</v>
      </c>
      <c r="F104" s="36">
        <v>22610</v>
      </c>
      <c r="G104" s="36">
        <v>0</v>
      </c>
      <c r="H104" s="36">
        <v>0</v>
      </c>
      <c r="I104" s="32">
        <f t="shared" si="31"/>
        <v>4150499</v>
      </c>
      <c r="J104" s="33">
        <f t="shared" si="32"/>
        <v>0.729071853769872</v>
      </c>
      <c r="K104" s="33">
        <f t="shared" si="33"/>
        <v>0.08063319615304088</v>
      </c>
      <c r="L104" s="33">
        <f t="shared" si="34"/>
        <v>0.18484741232319293</v>
      </c>
      <c r="M104" s="33">
        <f t="shared" si="35"/>
        <v>0.005447537753894171</v>
      </c>
      <c r="N104" s="33">
        <f t="shared" si="36"/>
        <v>0</v>
      </c>
      <c r="O104" s="33">
        <f t="shared" si="37"/>
        <v>0</v>
      </c>
    </row>
    <row r="105" spans="1:15" s="34" customFormat="1" ht="12.75">
      <c r="A105" s="12">
        <v>377004</v>
      </c>
      <c r="B105" s="35" t="s">
        <v>128</v>
      </c>
      <c r="C105" s="36">
        <v>3070517</v>
      </c>
      <c r="D105" s="36">
        <v>304985</v>
      </c>
      <c r="E105" s="36">
        <v>823639</v>
      </c>
      <c r="F105" s="36">
        <v>94744</v>
      </c>
      <c r="G105" s="36">
        <v>0</v>
      </c>
      <c r="H105" s="36">
        <v>0</v>
      </c>
      <c r="I105" s="32">
        <f t="shared" si="31"/>
        <v>4293885</v>
      </c>
      <c r="J105" s="33">
        <f t="shared" si="32"/>
        <v>0.7150906463494016</v>
      </c>
      <c r="K105" s="33">
        <f t="shared" si="33"/>
        <v>0.07102775225698872</v>
      </c>
      <c r="L105" s="33">
        <f t="shared" si="34"/>
        <v>0.1918167347285733</v>
      </c>
      <c r="M105" s="33">
        <f t="shared" si="35"/>
        <v>0.02206486666503644</v>
      </c>
      <c r="N105" s="33">
        <f t="shared" si="36"/>
        <v>0</v>
      </c>
      <c r="O105" s="33">
        <f t="shared" si="37"/>
        <v>0</v>
      </c>
    </row>
    <row r="106" spans="1:15" s="34" customFormat="1" ht="12.75">
      <c r="A106" s="13">
        <v>377005</v>
      </c>
      <c r="B106" s="45" t="s">
        <v>129</v>
      </c>
      <c r="C106" s="38">
        <v>2435462</v>
      </c>
      <c r="D106" s="38">
        <v>174026</v>
      </c>
      <c r="E106" s="38">
        <v>741114</v>
      </c>
      <c r="F106" s="38">
        <v>83273</v>
      </c>
      <c r="G106" s="38">
        <v>0</v>
      </c>
      <c r="H106" s="38">
        <v>0</v>
      </c>
      <c r="I106" s="26">
        <f t="shared" si="31"/>
        <v>3433875</v>
      </c>
      <c r="J106" s="27">
        <f t="shared" si="32"/>
        <v>0.7092459684758473</v>
      </c>
      <c r="K106" s="27">
        <f t="shared" si="33"/>
        <v>0.05067918896290634</v>
      </c>
      <c r="L106" s="27">
        <f t="shared" si="34"/>
        <v>0.21582439663645298</v>
      </c>
      <c r="M106" s="27">
        <f t="shared" si="35"/>
        <v>0.024250445924793418</v>
      </c>
      <c r="N106" s="27">
        <f t="shared" si="36"/>
        <v>0</v>
      </c>
      <c r="O106" s="27">
        <f t="shared" si="37"/>
        <v>0</v>
      </c>
    </row>
    <row r="107" spans="1:15" s="34" customFormat="1" ht="12.75">
      <c r="A107" s="43">
        <v>378001</v>
      </c>
      <c r="B107" s="44" t="s">
        <v>108</v>
      </c>
      <c r="C107" s="36">
        <v>2055156</v>
      </c>
      <c r="D107" s="36">
        <v>473043</v>
      </c>
      <c r="E107" s="36">
        <v>133435</v>
      </c>
      <c r="F107" s="36">
        <v>0</v>
      </c>
      <c r="G107" s="36">
        <v>0</v>
      </c>
      <c r="H107" s="36">
        <v>0</v>
      </c>
      <c r="I107" s="32">
        <f t="shared" si="31"/>
        <v>2661634</v>
      </c>
      <c r="J107" s="33">
        <f t="shared" si="32"/>
        <v>0.7721407225786866</v>
      </c>
      <c r="K107" s="33">
        <f t="shared" si="33"/>
        <v>0.17772653941150438</v>
      </c>
      <c r="L107" s="33">
        <f t="shared" si="34"/>
        <v>0.05013273800980901</v>
      </c>
      <c r="M107" s="33">
        <f t="shared" si="35"/>
        <v>0</v>
      </c>
      <c r="N107" s="33">
        <f t="shared" si="36"/>
        <v>0</v>
      </c>
      <c r="O107" s="33">
        <f t="shared" si="37"/>
        <v>0</v>
      </c>
    </row>
    <row r="108" spans="1:15" s="34" customFormat="1" ht="12.75">
      <c r="A108" s="12">
        <v>378002</v>
      </c>
      <c r="B108" s="35" t="s">
        <v>109</v>
      </c>
      <c r="C108" s="36">
        <v>1916665</v>
      </c>
      <c r="D108" s="36">
        <v>569481</v>
      </c>
      <c r="E108" s="36">
        <v>243648</v>
      </c>
      <c r="F108" s="36">
        <v>0</v>
      </c>
      <c r="G108" s="36">
        <v>0</v>
      </c>
      <c r="H108" s="36">
        <v>0</v>
      </c>
      <c r="I108" s="32">
        <f t="shared" si="31"/>
        <v>2729794</v>
      </c>
      <c r="J108" s="33">
        <f t="shared" si="32"/>
        <v>0.7021280726677545</v>
      </c>
      <c r="K108" s="33">
        <f t="shared" si="33"/>
        <v>0.2086168406846817</v>
      </c>
      <c r="L108" s="33">
        <f t="shared" si="34"/>
        <v>0.08925508664756389</v>
      </c>
      <c r="M108" s="33">
        <f t="shared" si="35"/>
        <v>0</v>
      </c>
      <c r="N108" s="33">
        <f t="shared" si="36"/>
        <v>0</v>
      </c>
      <c r="O108" s="33">
        <f t="shared" si="37"/>
        <v>0</v>
      </c>
    </row>
    <row r="109" spans="1:15" s="34" customFormat="1" ht="12.75">
      <c r="A109" s="12">
        <v>379001</v>
      </c>
      <c r="B109" s="35" t="s">
        <v>110</v>
      </c>
      <c r="C109" s="36">
        <v>956621</v>
      </c>
      <c r="D109" s="36">
        <v>569891</v>
      </c>
      <c r="E109" s="36">
        <v>136883</v>
      </c>
      <c r="F109" s="36">
        <v>0</v>
      </c>
      <c r="G109" s="36">
        <v>0</v>
      </c>
      <c r="H109" s="36">
        <v>0</v>
      </c>
      <c r="I109" s="32">
        <f t="shared" si="31"/>
        <v>1663395</v>
      </c>
      <c r="J109" s="33">
        <f t="shared" si="32"/>
        <v>0.5751015242921855</v>
      </c>
      <c r="K109" s="33">
        <f t="shared" si="33"/>
        <v>0.342607137811524</v>
      </c>
      <c r="L109" s="33">
        <f t="shared" si="34"/>
        <v>0.08229133789629042</v>
      </c>
      <c r="M109" s="33">
        <f t="shared" si="35"/>
        <v>0</v>
      </c>
      <c r="N109" s="33">
        <f t="shared" si="36"/>
        <v>0</v>
      </c>
      <c r="O109" s="33">
        <f t="shared" si="37"/>
        <v>0</v>
      </c>
    </row>
    <row r="110" spans="1:15" s="34" customFormat="1" ht="12.75">
      <c r="A110" s="12">
        <v>380001</v>
      </c>
      <c r="B110" s="35" t="s">
        <v>111</v>
      </c>
      <c r="C110" s="36">
        <v>2700728</v>
      </c>
      <c r="D110" s="36">
        <v>138137</v>
      </c>
      <c r="E110" s="36">
        <v>345738</v>
      </c>
      <c r="F110" s="36">
        <v>2779</v>
      </c>
      <c r="G110" s="36">
        <v>0</v>
      </c>
      <c r="H110" s="36">
        <v>0</v>
      </c>
      <c r="I110" s="32">
        <f t="shared" si="31"/>
        <v>3187382</v>
      </c>
      <c r="J110" s="33">
        <f t="shared" si="32"/>
        <v>0.8473185830879386</v>
      </c>
      <c r="K110" s="33">
        <f t="shared" si="33"/>
        <v>0.04333870242098374</v>
      </c>
      <c r="L110" s="33">
        <f t="shared" si="34"/>
        <v>0.10847083907733682</v>
      </c>
      <c r="M110" s="33">
        <f t="shared" si="35"/>
        <v>0.0008718754137408067</v>
      </c>
      <c r="N110" s="33">
        <f t="shared" si="36"/>
        <v>0</v>
      </c>
      <c r="O110" s="33">
        <f t="shared" si="37"/>
        <v>0</v>
      </c>
    </row>
    <row r="111" spans="1:15" s="34" customFormat="1" ht="12.75">
      <c r="A111" s="13">
        <v>381001</v>
      </c>
      <c r="B111" s="45" t="s">
        <v>112</v>
      </c>
      <c r="C111" s="38">
        <v>1319184</v>
      </c>
      <c r="D111" s="38">
        <v>255948</v>
      </c>
      <c r="E111" s="38">
        <v>152667</v>
      </c>
      <c r="F111" s="38">
        <v>815</v>
      </c>
      <c r="G111" s="38">
        <v>0</v>
      </c>
      <c r="H111" s="38">
        <v>0</v>
      </c>
      <c r="I111" s="26">
        <f t="shared" si="31"/>
        <v>1728614</v>
      </c>
      <c r="J111" s="27">
        <f t="shared" si="32"/>
        <v>0.7631455026975369</v>
      </c>
      <c r="K111" s="27">
        <f t="shared" si="33"/>
        <v>0.14806544433864355</v>
      </c>
      <c r="L111" s="27">
        <f t="shared" si="34"/>
        <v>0.08831757697207127</v>
      </c>
      <c r="M111" s="27">
        <f t="shared" si="35"/>
        <v>0.0004714759917483024</v>
      </c>
      <c r="N111" s="27">
        <f t="shared" si="36"/>
        <v>0</v>
      </c>
      <c r="O111" s="27">
        <f t="shared" si="37"/>
        <v>0</v>
      </c>
    </row>
    <row r="112" spans="1:15" s="34" customFormat="1" ht="12.75">
      <c r="A112" s="43">
        <v>382001</v>
      </c>
      <c r="B112" s="44" t="s">
        <v>113</v>
      </c>
      <c r="C112" s="36">
        <v>1271748</v>
      </c>
      <c r="D112" s="36">
        <v>391824</v>
      </c>
      <c r="E112" s="36">
        <v>109791</v>
      </c>
      <c r="F112" s="36">
        <v>113922</v>
      </c>
      <c r="G112" s="36">
        <v>0</v>
      </c>
      <c r="H112" s="36">
        <v>0</v>
      </c>
      <c r="I112" s="32">
        <f t="shared" si="31"/>
        <v>1887285</v>
      </c>
      <c r="J112" s="33">
        <f t="shared" si="32"/>
        <v>0.6738505313187992</v>
      </c>
      <c r="K112" s="33">
        <f t="shared" si="33"/>
        <v>0.20761252275093586</v>
      </c>
      <c r="L112" s="33">
        <f t="shared" si="34"/>
        <v>0.05817404366590102</v>
      </c>
      <c r="M112" s="33">
        <f t="shared" si="35"/>
        <v>0.06036290226436389</v>
      </c>
      <c r="N112" s="33">
        <f t="shared" si="36"/>
        <v>0</v>
      </c>
      <c r="O112" s="33">
        <f t="shared" si="37"/>
        <v>0</v>
      </c>
    </row>
    <row r="113" spans="1:15" s="34" customFormat="1" ht="12.75">
      <c r="A113" s="12">
        <v>383001</v>
      </c>
      <c r="B113" s="35" t="s">
        <v>114</v>
      </c>
      <c r="C113" s="36">
        <v>1481116</v>
      </c>
      <c r="D113" s="36">
        <v>216659</v>
      </c>
      <c r="E113" s="36">
        <v>178692</v>
      </c>
      <c r="F113" s="36">
        <v>13663</v>
      </c>
      <c r="G113" s="36">
        <v>0</v>
      </c>
      <c r="H113" s="36">
        <v>0</v>
      </c>
      <c r="I113" s="32">
        <f t="shared" si="31"/>
        <v>1890130</v>
      </c>
      <c r="J113" s="33">
        <f t="shared" si="32"/>
        <v>0.7836053604778507</v>
      </c>
      <c r="K113" s="33">
        <f t="shared" si="33"/>
        <v>0.1146265071714644</v>
      </c>
      <c r="L113" s="33">
        <f t="shared" si="34"/>
        <v>0.09453952902710396</v>
      </c>
      <c r="M113" s="33">
        <f t="shared" si="35"/>
        <v>0.007228603323580917</v>
      </c>
      <c r="N113" s="33">
        <f t="shared" si="36"/>
        <v>0</v>
      </c>
      <c r="O113" s="33">
        <f t="shared" si="37"/>
        <v>0</v>
      </c>
    </row>
    <row r="114" spans="1:15" s="34" customFormat="1" ht="12.75">
      <c r="A114" s="12">
        <v>384001</v>
      </c>
      <c r="B114" s="35" t="s">
        <v>115</v>
      </c>
      <c r="C114" s="36">
        <v>2732498</v>
      </c>
      <c r="D114" s="36">
        <v>386486</v>
      </c>
      <c r="E114" s="36">
        <v>327601</v>
      </c>
      <c r="F114" s="36">
        <v>2490</v>
      </c>
      <c r="G114" s="36">
        <v>0</v>
      </c>
      <c r="H114" s="36">
        <v>0</v>
      </c>
      <c r="I114" s="32">
        <f t="shared" si="31"/>
        <v>3449075</v>
      </c>
      <c r="J114" s="33">
        <f t="shared" si="32"/>
        <v>0.7922408181903844</v>
      </c>
      <c r="K114" s="33">
        <f t="shared" si="33"/>
        <v>0.1120549712604104</v>
      </c>
      <c r="L114" s="33">
        <f t="shared" si="34"/>
        <v>0.09498227785710661</v>
      </c>
      <c r="M114" s="33">
        <f t="shared" si="35"/>
        <v>0.0007219326920986062</v>
      </c>
      <c r="N114" s="33">
        <f t="shared" si="36"/>
        <v>0</v>
      </c>
      <c r="O114" s="33">
        <f t="shared" si="37"/>
        <v>0</v>
      </c>
    </row>
    <row r="115" spans="1:15" s="34" customFormat="1" ht="12.75">
      <c r="A115" s="12">
        <v>385001</v>
      </c>
      <c r="B115" s="35" t="s">
        <v>92</v>
      </c>
      <c r="C115" s="36">
        <v>3885290</v>
      </c>
      <c r="D115" s="36">
        <v>462047</v>
      </c>
      <c r="E115" s="36">
        <v>477535</v>
      </c>
      <c r="F115" s="36">
        <v>0</v>
      </c>
      <c r="G115" s="36">
        <v>0</v>
      </c>
      <c r="H115" s="36">
        <v>0</v>
      </c>
      <c r="I115" s="32">
        <f t="shared" si="31"/>
        <v>4824872</v>
      </c>
      <c r="J115" s="33">
        <f t="shared" si="32"/>
        <v>0.8052628131896556</v>
      </c>
      <c r="K115" s="33">
        <f t="shared" si="33"/>
        <v>0.09576357673322733</v>
      </c>
      <c r="L115" s="33">
        <f t="shared" si="34"/>
        <v>0.09897361007711707</v>
      </c>
      <c r="M115" s="33">
        <f t="shared" si="35"/>
        <v>0</v>
      </c>
      <c r="N115" s="33">
        <f t="shared" si="36"/>
        <v>0</v>
      </c>
      <c r="O115" s="33">
        <f t="shared" si="37"/>
        <v>0</v>
      </c>
    </row>
    <row r="116" spans="1:15" s="34" customFormat="1" ht="12.75">
      <c r="A116" s="13">
        <v>386001</v>
      </c>
      <c r="B116" s="45" t="s">
        <v>93</v>
      </c>
      <c r="C116" s="38">
        <v>3866050</v>
      </c>
      <c r="D116" s="38">
        <v>39883</v>
      </c>
      <c r="E116" s="38">
        <v>38701</v>
      </c>
      <c r="F116" s="38">
        <v>0</v>
      </c>
      <c r="G116" s="38">
        <v>0</v>
      </c>
      <c r="H116" s="38">
        <v>0</v>
      </c>
      <c r="I116" s="26">
        <f t="shared" si="31"/>
        <v>3944634</v>
      </c>
      <c r="J116" s="27">
        <f t="shared" si="32"/>
        <v>0.9800782531408491</v>
      </c>
      <c r="K116" s="27">
        <f t="shared" si="33"/>
        <v>0.01011069721550846</v>
      </c>
      <c r="L116" s="27">
        <f t="shared" si="34"/>
        <v>0.009811049643642477</v>
      </c>
      <c r="M116" s="27">
        <f t="shared" si="35"/>
        <v>0</v>
      </c>
      <c r="N116" s="27">
        <f t="shared" si="36"/>
        <v>0</v>
      </c>
      <c r="O116" s="27">
        <f t="shared" si="37"/>
        <v>0</v>
      </c>
    </row>
    <row r="117" spans="1:15" ht="12.75">
      <c r="A117" s="43">
        <v>387001</v>
      </c>
      <c r="B117" s="44" t="s">
        <v>94</v>
      </c>
      <c r="C117" s="36">
        <v>3808512</v>
      </c>
      <c r="D117" s="36">
        <v>612498</v>
      </c>
      <c r="E117" s="36">
        <v>481798</v>
      </c>
      <c r="F117" s="36">
        <v>172036</v>
      </c>
      <c r="G117" s="36">
        <v>0</v>
      </c>
      <c r="H117" s="36">
        <v>0</v>
      </c>
      <c r="I117" s="32">
        <f t="shared" si="31"/>
        <v>5074844</v>
      </c>
      <c r="J117" s="33">
        <f t="shared" si="32"/>
        <v>0.7504687828827842</v>
      </c>
      <c r="K117" s="33">
        <f t="shared" si="33"/>
        <v>0.12069297105487381</v>
      </c>
      <c r="L117" s="33">
        <f t="shared" si="34"/>
        <v>0.09493848480859707</v>
      </c>
      <c r="M117" s="33">
        <f t="shared" si="35"/>
        <v>0.03389976125374494</v>
      </c>
      <c r="N117" s="33">
        <f t="shared" si="36"/>
        <v>0</v>
      </c>
      <c r="O117" s="33">
        <f t="shared" si="37"/>
        <v>0</v>
      </c>
    </row>
    <row r="118" spans="1:15" ht="12.75">
      <c r="A118" s="12">
        <v>388001</v>
      </c>
      <c r="B118" s="35" t="s">
        <v>95</v>
      </c>
      <c r="C118" s="36">
        <v>4246253</v>
      </c>
      <c r="D118" s="36">
        <v>126077</v>
      </c>
      <c r="E118" s="36">
        <v>519375</v>
      </c>
      <c r="F118" s="36">
        <v>0</v>
      </c>
      <c r="G118" s="36">
        <v>0</v>
      </c>
      <c r="H118" s="36">
        <v>0</v>
      </c>
      <c r="I118" s="32">
        <f t="shared" si="31"/>
        <v>4891705</v>
      </c>
      <c r="J118" s="33">
        <f t="shared" si="32"/>
        <v>0.8680517324736468</v>
      </c>
      <c r="K118" s="33">
        <f t="shared" si="33"/>
        <v>0.025773631075463464</v>
      </c>
      <c r="L118" s="33">
        <f t="shared" si="34"/>
        <v>0.10617463645088983</v>
      </c>
      <c r="M118" s="33">
        <f t="shared" si="35"/>
        <v>0</v>
      </c>
      <c r="N118" s="33">
        <f t="shared" si="36"/>
        <v>0</v>
      </c>
      <c r="O118" s="33">
        <f t="shared" si="37"/>
        <v>0</v>
      </c>
    </row>
    <row r="119" spans="1:15" s="34" customFormat="1" ht="12.75">
      <c r="A119" s="12">
        <v>389001</v>
      </c>
      <c r="B119" s="35" t="s">
        <v>96</v>
      </c>
      <c r="C119" s="36">
        <v>3370813</v>
      </c>
      <c r="D119" s="36">
        <v>102878</v>
      </c>
      <c r="E119" s="36">
        <v>758362</v>
      </c>
      <c r="F119" s="36">
        <v>4162</v>
      </c>
      <c r="G119" s="36">
        <v>0</v>
      </c>
      <c r="H119" s="36">
        <v>0</v>
      </c>
      <c r="I119" s="32">
        <f t="shared" si="31"/>
        <v>4236215</v>
      </c>
      <c r="J119" s="33">
        <f t="shared" si="32"/>
        <v>0.795713390373246</v>
      </c>
      <c r="K119" s="33">
        <f t="shared" si="33"/>
        <v>0.024285358509896215</v>
      </c>
      <c r="L119" s="33">
        <f t="shared" si="34"/>
        <v>0.1790187702937646</v>
      </c>
      <c r="M119" s="33">
        <f t="shared" si="35"/>
        <v>0.0009824808230932565</v>
      </c>
      <c r="N119" s="33">
        <f t="shared" si="36"/>
        <v>0</v>
      </c>
      <c r="O119" s="33">
        <f t="shared" si="37"/>
        <v>0</v>
      </c>
    </row>
    <row r="120" spans="1:15" s="34" customFormat="1" ht="12.75">
      <c r="A120" s="12">
        <v>389002</v>
      </c>
      <c r="B120" s="35" t="s">
        <v>130</v>
      </c>
      <c r="C120" s="36">
        <v>4149590</v>
      </c>
      <c r="D120" s="36">
        <v>104362</v>
      </c>
      <c r="E120" s="36">
        <v>773841</v>
      </c>
      <c r="F120" s="36">
        <v>7015</v>
      </c>
      <c r="G120" s="36">
        <v>0</v>
      </c>
      <c r="H120" s="36">
        <v>0</v>
      </c>
      <c r="I120" s="32">
        <f t="shared" si="31"/>
        <v>5034808</v>
      </c>
      <c r="J120" s="33">
        <f t="shared" si="32"/>
        <v>0.8241803858260335</v>
      </c>
      <c r="K120" s="33">
        <f t="shared" si="33"/>
        <v>0.020728099264162605</v>
      </c>
      <c r="L120" s="33">
        <f t="shared" si="34"/>
        <v>0.1536982145098681</v>
      </c>
      <c r="M120" s="33">
        <f t="shared" si="35"/>
        <v>0.0013933003999358068</v>
      </c>
      <c r="N120" s="33">
        <f t="shared" si="36"/>
        <v>0</v>
      </c>
      <c r="O120" s="33">
        <f t="shared" si="37"/>
        <v>0</v>
      </c>
    </row>
    <row r="121" spans="1:15" s="34" customFormat="1" ht="12.75">
      <c r="A121" s="13">
        <v>390001</v>
      </c>
      <c r="B121" s="45" t="s">
        <v>76</v>
      </c>
      <c r="C121" s="38">
        <v>5642476</v>
      </c>
      <c r="D121" s="38">
        <v>432546</v>
      </c>
      <c r="E121" s="38">
        <v>765686</v>
      </c>
      <c r="F121" s="38">
        <v>8424</v>
      </c>
      <c r="G121" s="38">
        <v>0</v>
      </c>
      <c r="H121" s="38">
        <v>0</v>
      </c>
      <c r="I121" s="26">
        <f t="shared" si="31"/>
        <v>6849132</v>
      </c>
      <c r="J121" s="27">
        <f t="shared" si="32"/>
        <v>0.823823515154913</v>
      </c>
      <c r="K121" s="27">
        <f t="shared" si="33"/>
        <v>0.06315340396418115</v>
      </c>
      <c r="L121" s="27">
        <f t="shared" si="34"/>
        <v>0.11179314400715303</v>
      </c>
      <c r="M121" s="27">
        <f t="shared" si="35"/>
        <v>0.0012299368737527616</v>
      </c>
      <c r="N121" s="27">
        <f t="shared" si="36"/>
        <v>0</v>
      </c>
      <c r="O121" s="27">
        <f t="shared" si="37"/>
        <v>0</v>
      </c>
    </row>
    <row r="122" spans="1:15" s="34" customFormat="1" ht="12.75">
      <c r="A122" s="43">
        <v>391001</v>
      </c>
      <c r="B122" s="44" t="s">
        <v>77</v>
      </c>
      <c r="C122" s="36">
        <v>4838683</v>
      </c>
      <c r="D122" s="36">
        <v>629614</v>
      </c>
      <c r="E122" s="36">
        <v>1156339</v>
      </c>
      <c r="F122" s="36">
        <v>748046</v>
      </c>
      <c r="G122" s="36">
        <v>0</v>
      </c>
      <c r="H122" s="36">
        <v>0</v>
      </c>
      <c r="I122" s="32">
        <f t="shared" si="31"/>
        <v>7372682</v>
      </c>
      <c r="J122" s="33">
        <f t="shared" si="32"/>
        <v>0.6562988882471806</v>
      </c>
      <c r="K122" s="33">
        <f t="shared" si="33"/>
        <v>0.08539823092871766</v>
      </c>
      <c r="L122" s="33">
        <f t="shared" si="34"/>
        <v>0.15684102474513345</v>
      </c>
      <c r="M122" s="33">
        <f t="shared" si="35"/>
        <v>0.10146185607896828</v>
      </c>
      <c r="N122" s="33">
        <f t="shared" si="36"/>
        <v>0</v>
      </c>
      <c r="O122" s="33">
        <f t="shared" si="37"/>
        <v>0</v>
      </c>
    </row>
    <row r="123" spans="1:15" ht="12.75">
      <c r="A123" s="12">
        <v>392001</v>
      </c>
      <c r="B123" s="35" t="s">
        <v>78</v>
      </c>
      <c r="C123" s="36">
        <v>2666686</v>
      </c>
      <c r="D123" s="36">
        <v>432424</v>
      </c>
      <c r="E123" s="36">
        <v>990783</v>
      </c>
      <c r="F123" s="36">
        <v>22242</v>
      </c>
      <c r="G123" s="36">
        <v>0</v>
      </c>
      <c r="H123" s="36">
        <v>0</v>
      </c>
      <c r="I123" s="32">
        <f t="shared" si="31"/>
        <v>4112135</v>
      </c>
      <c r="J123" s="33">
        <f t="shared" si="32"/>
        <v>0.6484918418291228</v>
      </c>
      <c r="K123" s="33">
        <f t="shared" si="33"/>
        <v>0.1051580261834789</v>
      </c>
      <c r="L123" s="33">
        <f t="shared" si="34"/>
        <v>0.2409412628719631</v>
      </c>
      <c r="M123" s="33">
        <f t="shared" si="35"/>
        <v>0.005408869115435169</v>
      </c>
      <c r="N123" s="33">
        <f t="shared" si="36"/>
        <v>0</v>
      </c>
      <c r="O123" s="33">
        <f t="shared" si="37"/>
        <v>0</v>
      </c>
    </row>
    <row r="124" spans="1:15" s="34" customFormat="1" ht="12.75">
      <c r="A124" s="12">
        <v>393001</v>
      </c>
      <c r="B124" s="35" t="s">
        <v>79</v>
      </c>
      <c r="C124" s="36">
        <v>6383558</v>
      </c>
      <c r="D124" s="36">
        <v>479231</v>
      </c>
      <c r="E124" s="36">
        <v>1513587</v>
      </c>
      <c r="F124" s="36">
        <v>957879</v>
      </c>
      <c r="G124" s="36">
        <v>0</v>
      </c>
      <c r="H124" s="36">
        <v>0</v>
      </c>
      <c r="I124" s="32">
        <f t="shared" si="31"/>
        <v>9334255</v>
      </c>
      <c r="J124" s="33">
        <f t="shared" si="32"/>
        <v>0.6838851092026091</v>
      </c>
      <c r="K124" s="33">
        <f t="shared" si="33"/>
        <v>0.05134110863695067</v>
      </c>
      <c r="L124" s="33">
        <f t="shared" si="34"/>
        <v>0.162154023004514</v>
      </c>
      <c r="M124" s="33">
        <f t="shared" si="35"/>
        <v>0.10261975915592621</v>
      </c>
      <c r="N124" s="33">
        <f t="shared" si="36"/>
        <v>0</v>
      </c>
      <c r="O124" s="33">
        <f t="shared" si="37"/>
        <v>0</v>
      </c>
    </row>
    <row r="125" spans="1:15" s="34" customFormat="1" ht="12.75">
      <c r="A125" s="12">
        <v>394003</v>
      </c>
      <c r="B125" s="35" t="s">
        <v>97</v>
      </c>
      <c r="C125" s="36">
        <v>3746919</v>
      </c>
      <c r="D125" s="36">
        <v>95320</v>
      </c>
      <c r="E125" s="36">
        <v>781753</v>
      </c>
      <c r="F125" s="36">
        <v>225479</v>
      </c>
      <c r="G125" s="36">
        <v>0</v>
      </c>
      <c r="H125" s="36">
        <v>0</v>
      </c>
      <c r="I125" s="32">
        <f t="shared" si="31"/>
        <v>4849471</v>
      </c>
      <c r="J125" s="33">
        <f t="shared" si="32"/>
        <v>0.7726448926078742</v>
      </c>
      <c r="K125" s="33">
        <f t="shared" si="33"/>
        <v>0.019655752142862592</v>
      </c>
      <c r="L125" s="33">
        <f t="shared" si="34"/>
        <v>0.16120376841102874</v>
      </c>
      <c r="M125" s="33">
        <f t="shared" si="35"/>
        <v>0.04649558683823452</v>
      </c>
      <c r="N125" s="33">
        <f t="shared" si="36"/>
        <v>0</v>
      </c>
      <c r="O125" s="33">
        <f t="shared" si="37"/>
        <v>0</v>
      </c>
    </row>
    <row r="126" spans="1:15" s="34" customFormat="1" ht="12.75">
      <c r="A126" s="13">
        <v>395001</v>
      </c>
      <c r="B126" s="45" t="s">
        <v>80</v>
      </c>
      <c r="C126" s="38">
        <v>4394427</v>
      </c>
      <c r="D126" s="38">
        <v>817717</v>
      </c>
      <c r="E126" s="38">
        <v>723878</v>
      </c>
      <c r="F126" s="38">
        <v>532768</v>
      </c>
      <c r="G126" s="38">
        <v>0</v>
      </c>
      <c r="H126" s="38">
        <v>0</v>
      </c>
      <c r="I126" s="26">
        <f t="shared" si="31"/>
        <v>6468790</v>
      </c>
      <c r="J126" s="27">
        <f t="shared" si="32"/>
        <v>0.6793275094724052</v>
      </c>
      <c r="K126" s="27">
        <f t="shared" si="33"/>
        <v>0.12640957582484513</v>
      </c>
      <c r="L126" s="27">
        <f t="shared" si="34"/>
        <v>0.11190315344909944</v>
      </c>
      <c r="M126" s="27">
        <f t="shared" si="35"/>
        <v>0.08235976125365022</v>
      </c>
      <c r="N126" s="27">
        <f t="shared" si="36"/>
        <v>0</v>
      </c>
      <c r="O126" s="27">
        <f t="shared" si="37"/>
        <v>0</v>
      </c>
    </row>
    <row r="127" spans="1:15" ht="12.75">
      <c r="A127" s="43">
        <v>395002</v>
      </c>
      <c r="B127" s="44" t="s">
        <v>81</v>
      </c>
      <c r="C127" s="36">
        <v>4135541</v>
      </c>
      <c r="D127" s="36">
        <v>895485</v>
      </c>
      <c r="E127" s="36">
        <v>962172</v>
      </c>
      <c r="F127" s="36">
        <v>392049</v>
      </c>
      <c r="G127" s="36">
        <v>0</v>
      </c>
      <c r="H127" s="36">
        <v>0</v>
      </c>
      <c r="I127" s="32">
        <f t="shared" si="31"/>
        <v>6385247</v>
      </c>
      <c r="J127" s="33">
        <f t="shared" si="32"/>
        <v>0.6476712647138004</v>
      </c>
      <c r="K127" s="33">
        <f t="shared" si="33"/>
        <v>0.1402428128465508</v>
      </c>
      <c r="L127" s="33">
        <f t="shared" si="34"/>
        <v>0.15068673146081898</v>
      </c>
      <c r="M127" s="33">
        <f t="shared" si="35"/>
        <v>0.061399190978829794</v>
      </c>
      <c r="N127" s="33">
        <f t="shared" si="36"/>
        <v>0</v>
      </c>
      <c r="O127" s="33">
        <f t="shared" si="37"/>
        <v>0</v>
      </c>
    </row>
    <row r="128" spans="1:15" ht="12.75">
      <c r="A128" s="12">
        <v>395003</v>
      </c>
      <c r="B128" s="35" t="s">
        <v>82</v>
      </c>
      <c r="C128" s="36">
        <v>3056633</v>
      </c>
      <c r="D128" s="36">
        <v>689918</v>
      </c>
      <c r="E128" s="36">
        <v>475758</v>
      </c>
      <c r="F128" s="36">
        <v>447722</v>
      </c>
      <c r="G128" s="36">
        <v>0</v>
      </c>
      <c r="H128" s="36">
        <v>0</v>
      </c>
      <c r="I128" s="32">
        <f t="shared" si="31"/>
        <v>4670031</v>
      </c>
      <c r="J128" s="33">
        <f t="shared" si="32"/>
        <v>0.6545209228803834</v>
      </c>
      <c r="K128" s="33">
        <f t="shared" si="33"/>
        <v>0.14773306644003006</v>
      </c>
      <c r="L128" s="33">
        <f t="shared" si="34"/>
        <v>0.10187469847630562</v>
      </c>
      <c r="M128" s="33">
        <f t="shared" si="35"/>
        <v>0.09587131220328088</v>
      </c>
      <c r="N128" s="33">
        <f t="shared" si="36"/>
        <v>0</v>
      </c>
      <c r="O128" s="33">
        <f t="shared" si="37"/>
        <v>0</v>
      </c>
    </row>
    <row r="129" spans="1:15" s="34" customFormat="1" ht="12.75">
      <c r="A129" s="12">
        <v>395004</v>
      </c>
      <c r="B129" s="35" t="s">
        <v>83</v>
      </c>
      <c r="C129" s="36">
        <v>4062702</v>
      </c>
      <c r="D129" s="36">
        <v>1202943</v>
      </c>
      <c r="E129" s="36">
        <v>646777</v>
      </c>
      <c r="F129" s="36">
        <v>480568</v>
      </c>
      <c r="G129" s="36">
        <v>0</v>
      </c>
      <c r="H129" s="36">
        <v>0</v>
      </c>
      <c r="I129" s="32">
        <f t="shared" si="31"/>
        <v>6392990</v>
      </c>
      <c r="J129" s="33">
        <f t="shared" si="32"/>
        <v>0.6354932512017069</v>
      </c>
      <c r="K129" s="33">
        <f t="shared" si="33"/>
        <v>0.18816594426082317</v>
      </c>
      <c r="L129" s="33">
        <f t="shared" si="34"/>
        <v>0.10116971870752184</v>
      </c>
      <c r="M129" s="33">
        <f t="shared" si="35"/>
        <v>0.07517108582994811</v>
      </c>
      <c r="N129" s="33">
        <f t="shared" si="36"/>
        <v>0</v>
      </c>
      <c r="O129" s="33">
        <f t="shared" si="37"/>
        <v>0</v>
      </c>
    </row>
    <row r="130" spans="1:15" s="34" customFormat="1" ht="12.75">
      <c r="A130" s="12">
        <v>395005</v>
      </c>
      <c r="B130" s="35" t="s">
        <v>84</v>
      </c>
      <c r="C130" s="36">
        <v>7335993</v>
      </c>
      <c r="D130" s="36">
        <v>1082321</v>
      </c>
      <c r="E130" s="36">
        <v>1080668</v>
      </c>
      <c r="F130" s="36">
        <v>318794</v>
      </c>
      <c r="G130" s="36">
        <v>0</v>
      </c>
      <c r="H130" s="36">
        <v>0</v>
      </c>
      <c r="I130" s="32">
        <f t="shared" si="31"/>
        <v>9817776</v>
      </c>
      <c r="J130" s="33">
        <f t="shared" si="32"/>
        <v>0.74721535712365</v>
      </c>
      <c r="K130" s="33">
        <f t="shared" si="33"/>
        <v>0.11024095477427882</v>
      </c>
      <c r="L130" s="33">
        <f t="shared" si="34"/>
        <v>0.11007258670395413</v>
      </c>
      <c r="M130" s="33">
        <f t="shared" si="35"/>
        <v>0.03247110139811705</v>
      </c>
      <c r="N130" s="33">
        <f t="shared" si="36"/>
        <v>0</v>
      </c>
      <c r="O130" s="33">
        <f t="shared" si="37"/>
        <v>0</v>
      </c>
    </row>
    <row r="131" spans="1:15" s="34" customFormat="1" ht="12.75">
      <c r="A131" s="13">
        <v>395006</v>
      </c>
      <c r="B131" s="45" t="s">
        <v>85</v>
      </c>
      <c r="C131" s="38">
        <v>3216308</v>
      </c>
      <c r="D131" s="38">
        <v>970232</v>
      </c>
      <c r="E131" s="38">
        <v>850160</v>
      </c>
      <c r="F131" s="38">
        <v>476112</v>
      </c>
      <c r="G131" s="38">
        <v>0</v>
      </c>
      <c r="H131" s="38">
        <v>0</v>
      </c>
      <c r="I131" s="26">
        <f t="shared" si="31"/>
        <v>5512812</v>
      </c>
      <c r="J131" s="27">
        <f t="shared" si="32"/>
        <v>0.5834242125434352</v>
      </c>
      <c r="K131" s="27">
        <f t="shared" si="33"/>
        <v>0.1759958438633496</v>
      </c>
      <c r="L131" s="27">
        <f t="shared" si="34"/>
        <v>0.15421530790456847</v>
      </c>
      <c r="M131" s="27">
        <f t="shared" si="35"/>
        <v>0.08636463568864673</v>
      </c>
      <c r="N131" s="27">
        <f t="shared" si="36"/>
        <v>0</v>
      </c>
      <c r="O131" s="27">
        <f t="shared" si="37"/>
        <v>0</v>
      </c>
    </row>
    <row r="132" spans="1:15" ht="12.75">
      <c r="A132" s="43">
        <v>395007</v>
      </c>
      <c r="B132" s="44" t="s">
        <v>98</v>
      </c>
      <c r="C132" s="36">
        <v>2755855</v>
      </c>
      <c r="D132" s="36">
        <v>655026</v>
      </c>
      <c r="E132" s="36">
        <v>248381</v>
      </c>
      <c r="F132" s="36">
        <v>239907</v>
      </c>
      <c r="G132" s="36">
        <v>0</v>
      </c>
      <c r="H132" s="36">
        <v>0</v>
      </c>
      <c r="I132" s="32">
        <f t="shared" si="31"/>
        <v>3899169</v>
      </c>
      <c r="J132" s="33">
        <f t="shared" si="32"/>
        <v>0.7067800857054414</v>
      </c>
      <c r="K132" s="33">
        <f t="shared" si="33"/>
        <v>0.16799117965905042</v>
      </c>
      <c r="L132" s="33">
        <f t="shared" si="34"/>
        <v>0.06370100911245448</v>
      </c>
      <c r="M132" s="33">
        <f t="shared" si="35"/>
        <v>0.06152772552305376</v>
      </c>
      <c r="N132" s="33">
        <f t="shared" si="36"/>
        <v>0</v>
      </c>
      <c r="O132" s="33">
        <f t="shared" si="37"/>
        <v>0</v>
      </c>
    </row>
    <row r="133" spans="1:15" s="34" customFormat="1" ht="12.75">
      <c r="A133" s="12">
        <v>397001</v>
      </c>
      <c r="B133" s="35" t="s">
        <v>86</v>
      </c>
      <c r="C133" s="36">
        <v>2653260</v>
      </c>
      <c r="D133" s="36">
        <v>65089</v>
      </c>
      <c r="E133" s="36">
        <v>330832</v>
      </c>
      <c r="F133" s="36">
        <v>184401</v>
      </c>
      <c r="G133" s="36">
        <v>0</v>
      </c>
      <c r="H133" s="36">
        <v>0</v>
      </c>
      <c r="I133" s="32">
        <f t="shared" si="31"/>
        <v>3233582</v>
      </c>
      <c r="J133" s="33">
        <f t="shared" si="32"/>
        <v>0.8205327713971688</v>
      </c>
      <c r="K133" s="33">
        <f t="shared" si="33"/>
        <v>0.02012907048591933</v>
      </c>
      <c r="L133" s="33">
        <f t="shared" si="34"/>
        <v>0.10231130677991157</v>
      </c>
      <c r="M133" s="33">
        <f t="shared" si="35"/>
        <v>0.057026851337000264</v>
      </c>
      <c r="N133" s="33">
        <f t="shared" si="36"/>
        <v>0</v>
      </c>
      <c r="O133" s="33">
        <f t="shared" si="37"/>
        <v>0</v>
      </c>
    </row>
    <row r="134" spans="1:15" s="34" customFormat="1" ht="12.75">
      <c r="A134" s="12">
        <v>398001</v>
      </c>
      <c r="B134" s="35" t="s">
        <v>87</v>
      </c>
      <c r="C134" s="36">
        <v>3286385</v>
      </c>
      <c r="D134" s="36">
        <v>140786</v>
      </c>
      <c r="E134" s="36">
        <v>375564</v>
      </c>
      <c r="F134" s="36">
        <v>206885</v>
      </c>
      <c r="G134" s="36">
        <v>0</v>
      </c>
      <c r="H134" s="36">
        <v>0</v>
      </c>
      <c r="I134" s="32">
        <f t="shared" si="31"/>
        <v>4009620</v>
      </c>
      <c r="J134" s="33">
        <f t="shared" si="32"/>
        <v>0.8196250517505399</v>
      </c>
      <c r="K134" s="33">
        <f t="shared" si="33"/>
        <v>0.035112055506506853</v>
      </c>
      <c r="L134" s="33">
        <f t="shared" si="34"/>
        <v>0.09366573390994658</v>
      </c>
      <c r="M134" s="33">
        <f t="shared" si="35"/>
        <v>0.05159715883300662</v>
      </c>
      <c r="N134" s="33">
        <f t="shared" si="36"/>
        <v>0</v>
      </c>
      <c r="O134" s="33">
        <f t="shared" si="37"/>
        <v>0</v>
      </c>
    </row>
    <row r="135" spans="1:15" s="34" customFormat="1" ht="12.75">
      <c r="A135" s="12">
        <v>398002</v>
      </c>
      <c r="B135" s="35" t="s">
        <v>88</v>
      </c>
      <c r="C135" s="36">
        <v>4836399</v>
      </c>
      <c r="D135" s="36">
        <v>271976</v>
      </c>
      <c r="E135" s="36">
        <v>666993</v>
      </c>
      <c r="F135" s="36">
        <v>412753</v>
      </c>
      <c r="G135" s="36">
        <v>0</v>
      </c>
      <c r="H135" s="36">
        <v>0</v>
      </c>
      <c r="I135" s="32">
        <f t="shared" si="31"/>
        <v>6188121</v>
      </c>
      <c r="J135" s="33">
        <f t="shared" si="32"/>
        <v>0.7815618020397468</v>
      </c>
      <c r="K135" s="33">
        <f t="shared" si="33"/>
        <v>0.043951306058818175</v>
      </c>
      <c r="L135" s="33">
        <f t="shared" si="34"/>
        <v>0.10778603068685955</v>
      </c>
      <c r="M135" s="33">
        <f t="shared" si="35"/>
        <v>0.06670086121457547</v>
      </c>
      <c r="N135" s="33">
        <f t="shared" si="36"/>
        <v>0</v>
      </c>
      <c r="O135" s="33">
        <f t="shared" si="37"/>
        <v>0</v>
      </c>
    </row>
    <row r="136" spans="1:15" ht="12.75">
      <c r="A136" s="13">
        <v>398003</v>
      </c>
      <c r="B136" s="45" t="s">
        <v>99</v>
      </c>
      <c r="C136" s="38">
        <v>2137136</v>
      </c>
      <c r="D136" s="38">
        <v>134072</v>
      </c>
      <c r="E136" s="38">
        <v>736184</v>
      </c>
      <c r="F136" s="38">
        <v>143948</v>
      </c>
      <c r="G136" s="38">
        <v>0</v>
      </c>
      <c r="H136" s="38">
        <v>0</v>
      </c>
      <c r="I136" s="26">
        <f t="shared" si="31"/>
        <v>3151340</v>
      </c>
      <c r="J136" s="27">
        <f t="shared" si="32"/>
        <v>0.6781673827641574</v>
      </c>
      <c r="K136" s="27">
        <f t="shared" si="33"/>
        <v>0.04254444141222464</v>
      </c>
      <c r="L136" s="27">
        <f t="shared" si="34"/>
        <v>0.2336098294693686</v>
      </c>
      <c r="M136" s="27">
        <f t="shared" si="35"/>
        <v>0.045678346354249305</v>
      </c>
      <c r="N136" s="27">
        <f t="shared" si="36"/>
        <v>0</v>
      </c>
      <c r="O136" s="27">
        <f t="shared" si="37"/>
        <v>0</v>
      </c>
    </row>
    <row r="137" spans="1:15" ht="12.75">
      <c r="A137" s="43">
        <v>398004</v>
      </c>
      <c r="B137" s="44" t="s">
        <v>104</v>
      </c>
      <c r="C137" s="36">
        <v>1705516</v>
      </c>
      <c r="D137" s="36">
        <v>68632</v>
      </c>
      <c r="E137" s="36">
        <v>491346</v>
      </c>
      <c r="F137" s="36">
        <v>113948</v>
      </c>
      <c r="G137" s="36">
        <v>0</v>
      </c>
      <c r="H137" s="36">
        <v>0</v>
      </c>
      <c r="I137" s="32">
        <f t="shared" si="31"/>
        <v>2379442</v>
      </c>
      <c r="J137" s="33">
        <f t="shared" si="32"/>
        <v>0.7167714111123532</v>
      </c>
      <c r="K137" s="33">
        <f t="shared" si="33"/>
        <v>0.028843737313202004</v>
      </c>
      <c r="L137" s="33">
        <f t="shared" si="34"/>
        <v>0.2064963130011154</v>
      </c>
      <c r="M137" s="33">
        <f t="shared" si="35"/>
        <v>0.04788853857332938</v>
      </c>
      <c r="N137" s="33">
        <f t="shared" si="36"/>
        <v>0</v>
      </c>
      <c r="O137" s="33">
        <f t="shared" si="37"/>
        <v>0</v>
      </c>
    </row>
    <row r="138" spans="1:15" s="34" customFormat="1" ht="12.75">
      <c r="A138" s="12">
        <v>399001</v>
      </c>
      <c r="B138" s="35" t="s">
        <v>89</v>
      </c>
      <c r="C138" s="36">
        <v>4554719</v>
      </c>
      <c r="D138" s="36">
        <v>258876</v>
      </c>
      <c r="E138" s="36">
        <v>489445</v>
      </c>
      <c r="F138" s="36">
        <v>368674</v>
      </c>
      <c r="G138" s="36">
        <v>0</v>
      </c>
      <c r="H138" s="36">
        <v>0</v>
      </c>
      <c r="I138" s="32">
        <f t="shared" si="31"/>
        <v>5671714</v>
      </c>
      <c r="J138" s="33">
        <f t="shared" si="32"/>
        <v>0.8030586521111608</v>
      </c>
      <c r="K138" s="33">
        <f t="shared" si="33"/>
        <v>0.045643345203936585</v>
      </c>
      <c r="L138" s="33">
        <f t="shared" si="34"/>
        <v>0.08629578289737458</v>
      </c>
      <c r="M138" s="33">
        <f t="shared" si="35"/>
        <v>0.06500221978752807</v>
      </c>
      <c r="N138" s="33">
        <f t="shared" si="36"/>
        <v>0</v>
      </c>
      <c r="O138" s="33">
        <f t="shared" si="37"/>
        <v>0</v>
      </c>
    </row>
    <row r="139" spans="1:15" ht="12.75">
      <c r="A139" s="13">
        <v>399002</v>
      </c>
      <c r="B139" s="45" t="s">
        <v>100</v>
      </c>
      <c r="C139" s="38">
        <v>3192162</v>
      </c>
      <c r="D139" s="38">
        <v>105435</v>
      </c>
      <c r="E139" s="38">
        <v>224069</v>
      </c>
      <c r="F139" s="38">
        <v>172332</v>
      </c>
      <c r="G139" s="38">
        <v>0</v>
      </c>
      <c r="H139" s="38">
        <v>0</v>
      </c>
      <c r="I139" s="26">
        <f t="shared" si="31"/>
        <v>3693998</v>
      </c>
      <c r="J139" s="27">
        <f t="shared" si="32"/>
        <v>0.8641482751208853</v>
      </c>
      <c r="K139" s="27">
        <f t="shared" si="33"/>
        <v>0.028542246097588576</v>
      </c>
      <c r="L139" s="27">
        <f t="shared" si="34"/>
        <v>0.060657585629445385</v>
      </c>
      <c r="M139" s="27">
        <f t="shared" si="35"/>
        <v>0.04665189315208075</v>
      </c>
      <c r="N139" s="27">
        <f t="shared" si="36"/>
        <v>0</v>
      </c>
      <c r="O139" s="27">
        <f t="shared" si="37"/>
        <v>0</v>
      </c>
    </row>
    <row r="140" spans="1:15" ht="12.75">
      <c r="A140" s="10"/>
      <c r="B140" s="11" t="s">
        <v>116</v>
      </c>
      <c r="C140" s="53">
        <f aca="true" t="shared" si="38" ref="C140:I140">SUM(C92:C139)</f>
        <v>150352696</v>
      </c>
      <c r="D140" s="53">
        <f t="shared" si="38"/>
        <v>18107866</v>
      </c>
      <c r="E140" s="53">
        <f t="shared" si="38"/>
        <v>26146693</v>
      </c>
      <c r="F140" s="53">
        <f t="shared" si="38"/>
        <v>9201784</v>
      </c>
      <c r="G140" s="53">
        <f t="shared" si="38"/>
        <v>0</v>
      </c>
      <c r="H140" s="53">
        <f t="shared" si="38"/>
        <v>0</v>
      </c>
      <c r="I140" s="54">
        <f t="shared" si="38"/>
        <v>203809039</v>
      </c>
      <c r="J140" s="55">
        <f aca="true" t="shared" si="39" ref="J140:O140">C140/$I140</f>
        <v>0.737713580995787</v>
      </c>
      <c r="K140" s="56">
        <f t="shared" si="39"/>
        <v>0.08884721741904686</v>
      </c>
      <c r="L140" s="57">
        <f t="shared" si="39"/>
        <v>0.1282901540004808</v>
      </c>
      <c r="M140" s="58">
        <f t="shared" si="39"/>
        <v>0.04514904758468539</v>
      </c>
      <c r="N140" s="58">
        <f t="shared" si="39"/>
        <v>0</v>
      </c>
      <c r="O140" s="55">
        <f t="shared" si="39"/>
        <v>0</v>
      </c>
    </row>
    <row r="141" spans="1:15" ht="12.75">
      <c r="A141" s="6"/>
      <c r="B141" s="7"/>
      <c r="C141" s="7"/>
      <c r="D141" s="7"/>
      <c r="E141" s="7"/>
      <c r="F141" s="7"/>
      <c r="G141" s="7"/>
      <c r="H141" s="7"/>
      <c r="I141" s="47"/>
      <c r="J141" s="8"/>
      <c r="K141" s="8"/>
      <c r="L141" s="8"/>
      <c r="M141" s="8"/>
      <c r="N141" s="8"/>
      <c r="O141" s="9"/>
    </row>
    <row r="142" spans="1:15" ht="13.5" thickBot="1">
      <c r="A142" s="14"/>
      <c r="B142" s="15" t="s">
        <v>90</v>
      </c>
      <c r="C142" s="16">
        <f aca="true" t="shared" si="40" ref="C142:I142">C140+C90+C77+C73</f>
        <v>6009062596.37</v>
      </c>
      <c r="D142" s="16">
        <f t="shared" si="40"/>
        <v>685053758.31</v>
      </c>
      <c r="E142" s="16">
        <f t="shared" si="40"/>
        <v>501696975.04</v>
      </c>
      <c r="F142" s="16">
        <f t="shared" si="40"/>
        <v>846133954.73</v>
      </c>
      <c r="G142" s="16">
        <f t="shared" si="40"/>
        <v>360962024</v>
      </c>
      <c r="H142" s="16">
        <f t="shared" si="40"/>
        <v>576759060</v>
      </c>
      <c r="I142" s="17">
        <f t="shared" si="40"/>
        <v>8979668368.45</v>
      </c>
      <c r="J142" s="5">
        <f aca="true" t="shared" si="41" ref="J142:O142">C142/$I142</f>
        <v>0.6691853585019685</v>
      </c>
      <c r="K142" s="5">
        <f t="shared" si="41"/>
        <v>0.07628942742662205</v>
      </c>
      <c r="L142" s="5">
        <f t="shared" si="41"/>
        <v>0.05587032331869946</v>
      </c>
      <c r="M142" s="5">
        <f t="shared" si="41"/>
        <v>0.09422775096047929</v>
      </c>
      <c r="N142" s="5">
        <f t="shared" si="41"/>
        <v>0.040197700982837786</v>
      </c>
      <c r="O142" s="5">
        <f t="shared" si="41"/>
        <v>0.06422943880939287</v>
      </c>
    </row>
    <row r="143" spans="3:10" s="49" customFormat="1" ht="16.5" customHeight="1" thickTop="1">
      <c r="C143" s="49" t="s">
        <v>102</v>
      </c>
      <c r="J143" s="49" t="s">
        <v>102</v>
      </c>
    </row>
    <row r="144" spans="3:16" ht="78" customHeight="1">
      <c r="C144" s="65" t="s">
        <v>131</v>
      </c>
      <c r="D144" s="65"/>
      <c r="E144" s="65"/>
      <c r="F144" s="65"/>
      <c r="G144" s="65"/>
      <c r="H144" s="65"/>
      <c r="I144" s="65"/>
      <c r="J144" s="65" t="s">
        <v>131</v>
      </c>
      <c r="K144" s="65"/>
      <c r="L144" s="65"/>
      <c r="M144" s="65"/>
      <c r="N144" s="65"/>
      <c r="O144" s="65"/>
      <c r="P144" s="62"/>
    </row>
    <row r="145" spans="3:12" ht="12.75" customHeight="1">
      <c r="C145" s="67" t="s">
        <v>155</v>
      </c>
      <c r="D145" s="67"/>
      <c r="E145" s="67"/>
      <c r="F145" s="67"/>
      <c r="J145" s="67" t="s">
        <v>155</v>
      </c>
      <c r="K145" s="67"/>
      <c r="L145" s="67"/>
    </row>
    <row r="146" spans="3:12" ht="12.75" customHeight="1">
      <c r="C146" s="66" t="s">
        <v>156</v>
      </c>
      <c r="D146" s="66"/>
      <c r="E146" s="66"/>
      <c r="F146" s="66"/>
      <c r="J146" s="66" t="s">
        <v>156</v>
      </c>
      <c r="K146" s="66"/>
      <c r="L146" s="66"/>
    </row>
  </sheetData>
  <sheetProtection/>
  <mergeCells count="8">
    <mergeCell ref="C1:I1"/>
    <mergeCell ref="J1:O1"/>
    <mergeCell ref="J144:O144"/>
    <mergeCell ref="C144:I144"/>
    <mergeCell ref="J145:L145"/>
    <mergeCell ref="J146:L146"/>
    <mergeCell ref="C145:F145"/>
    <mergeCell ref="C146:F146"/>
  </mergeCells>
  <printOptions horizontalCentered="1"/>
  <pageMargins left="0.25" right="0.25" top="0.53" bottom="0.25" header="0.5" footer="0.5"/>
  <pageSetup fitToWidth="4" horizontalDpi="600" verticalDpi="600" orientation="portrait" paperSize="5" scale="75" r:id="rId1"/>
  <rowBreaks count="1" manualBreakCount="1">
    <brk id="74" max="14" man="1"/>
  </rowBreaks>
  <colBreaks count="1" manualBreakCount="1">
    <brk id="9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2011-02-16T19:11:10Z</cp:lastPrinted>
  <dcterms:created xsi:type="dcterms:W3CDTF">2003-11-24T19:14:29Z</dcterms:created>
  <dcterms:modified xsi:type="dcterms:W3CDTF">2011-02-25T14:02:09Z</dcterms:modified>
  <cp:category/>
  <cp:version/>
  <cp:contentType/>
  <cp:contentStatus/>
</cp:coreProperties>
</file>