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Obj800 - Othr Obj  - by fund" sheetId="1" r:id="rId1"/>
  </sheets>
  <externalReferences>
    <externalReference r:id="rId2"/>
  </externalReferences>
  <definedNames>
    <definedName name="_xlnm.Print_Area" localSheetId="0">'Obj800 - Othr Obj  - by fund'!$A$1:$O$155</definedName>
    <definedName name="_xlnm.Print_Titles" localSheetId="0">'Obj800 - Othr Obj  - by fund'!$A:$B,'Obj800 - Othr Obj  - by fund'!$1:$2</definedName>
  </definedNames>
  <calcPr calcId="125725" fullCalcOnLoad="1"/>
</workbook>
</file>

<file path=xl/calcChain.xml><?xml version="1.0" encoding="utf-8"?>
<calcChain xmlns="http://schemas.openxmlformats.org/spreadsheetml/2006/main">
  <c r="H150" i="1"/>
  <c r="G150"/>
  <c r="F150"/>
  <c r="E150"/>
  <c r="D150"/>
  <c r="C150"/>
  <c r="I149"/>
  <c r="O149" s="1"/>
  <c r="H147"/>
  <c r="G147"/>
  <c r="F147"/>
  <c r="E147"/>
  <c r="D147"/>
  <c r="C147"/>
  <c r="I146"/>
  <c r="O146" s="1"/>
  <c r="N145"/>
  <c r="L145"/>
  <c r="J145"/>
  <c r="I145"/>
  <c r="O145" s="1"/>
  <c r="I144"/>
  <c r="O144" s="1"/>
  <c r="N143"/>
  <c r="L143"/>
  <c r="J143"/>
  <c r="I143"/>
  <c r="O143" s="1"/>
  <c r="I142"/>
  <c r="O142" s="1"/>
  <c r="N141"/>
  <c r="L141"/>
  <c r="J141"/>
  <c r="I141"/>
  <c r="O141" s="1"/>
  <c r="I140"/>
  <c r="O140" s="1"/>
  <c r="N139"/>
  <c r="L139"/>
  <c r="J139"/>
  <c r="I139"/>
  <c r="O139" s="1"/>
  <c r="I138"/>
  <c r="O138" s="1"/>
  <c r="N137"/>
  <c r="L137"/>
  <c r="J137"/>
  <c r="I137"/>
  <c r="O137" s="1"/>
  <c r="I136"/>
  <c r="O136" s="1"/>
  <c r="N135"/>
  <c r="L135"/>
  <c r="J135"/>
  <c r="I135"/>
  <c r="O135" s="1"/>
  <c r="I134"/>
  <c r="O134" s="1"/>
  <c r="N133"/>
  <c r="L133"/>
  <c r="J133"/>
  <c r="I133"/>
  <c r="O133" s="1"/>
  <c r="I132"/>
  <c r="O132" s="1"/>
  <c r="N131"/>
  <c r="L131"/>
  <c r="J131"/>
  <c r="I131"/>
  <c r="O131" s="1"/>
  <c r="I130"/>
  <c r="O130" s="1"/>
  <c r="N129"/>
  <c r="L129"/>
  <c r="J129"/>
  <c r="I129"/>
  <c r="O129" s="1"/>
  <c r="I128"/>
  <c r="O128" s="1"/>
  <c r="N127"/>
  <c r="L127"/>
  <c r="J127"/>
  <c r="I127"/>
  <c r="O127" s="1"/>
  <c r="I126"/>
  <c r="O126" s="1"/>
  <c r="N125"/>
  <c r="L125"/>
  <c r="J125"/>
  <c r="I125"/>
  <c r="O125" s="1"/>
  <c r="I124"/>
  <c r="O124" s="1"/>
  <c r="N123"/>
  <c r="L123"/>
  <c r="J123"/>
  <c r="I123"/>
  <c r="O123" s="1"/>
  <c r="I122"/>
  <c r="O122" s="1"/>
  <c r="N121"/>
  <c r="L121"/>
  <c r="J121"/>
  <c r="I121"/>
  <c r="O121" s="1"/>
  <c r="I120"/>
  <c r="O120" s="1"/>
  <c r="N119"/>
  <c r="L119"/>
  <c r="J119"/>
  <c r="I119"/>
  <c r="O119" s="1"/>
  <c r="I118"/>
  <c r="O118" s="1"/>
  <c r="N117"/>
  <c r="L117"/>
  <c r="J117"/>
  <c r="I117"/>
  <c r="O117" s="1"/>
  <c r="I116"/>
  <c r="O116" s="1"/>
  <c r="N115"/>
  <c r="L115"/>
  <c r="J115"/>
  <c r="I115"/>
  <c r="O115" s="1"/>
  <c r="I114"/>
  <c r="O114" s="1"/>
  <c r="N113"/>
  <c r="L113"/>
  <c r="J113"/>
  <c r="I113"/>
  <c r="O113" s="1"/>
  <c r="I112"/>
  <c r="O112" s="1"/>
  <c r="N111"/>
  <c r="L111"/>
  <c r="J111"/>
  <c r="I111"/>
  <c r="O111" s="1"/>
  <c r="I110"/>
  <c r="O110" s="1"/>
  <c r="N109"/>
  <c r="L109"/>
  <c r="J109"/>
  <c r="I109"/>
  <c r="O109" s="1"/>
  <c r="I108"/>
  <c r="O108" s="1"/>
  <c r="N107"/>
  <c r="L107"/>
  <c r="J107"/>
  <c r="I107"/>
  <c r="O107" s="1"/>
  <c r="I106"/>
  <c r="O106" s="1"/>
  <c r="N105"/>
  <c r="L105"/>
  <c r="J105"/>
  <c r="I105"/>
  <c r="O105" s="1"/>
  <c r="I104"/>
  <c r="O104" s="1"/>
  <c r="N103"/>
  <c r="L103"/>
  <c r="J103"/>
  <c r="I103"/>
  <c r="O103" s="1"/>
  <c r="I102"/>
  <c r="O102" s="1"/>
  <c r="N101"/>
  <c r="L101"/>
  <c r="J101"/>
  <c r="I101"/>
  <c r="O101" s="1"/>
  <c r="I100"/>
  <c r="O100" s="1"/>
  <c r="N99"/>
  <c r="L99"/>
  <c r="J99"/>
  <c r="I99"/>
  <c r="O99" s="1"/>
  <c r="I98"/>
  <c r="O98" s="1"/>
  <c r="N97"/>
  <c r="L97"/>
  <c r="J97"/>
  <c r="I97"/>
  <c r="O97" s="1"/>
  <c r="I96"/>
  <c r="O96" s="1"/>
  <c r="N95"/>
  <c r="L95"/>
  <c r="J95"/>
  <c r="I95"/>
  <c r="O95" s="1"/>
  <c r="I94"/>
  <c r="O94" s="1"/>
  <c r="N93"/>
  <c r="L93"/>
  <c r="J93"/>
  <c r="I93"/>
  <c r="I147" s="1"/>
  <c r="H91"/>
  <c r="G91"/>
  <c r="F91"/>
  <c r="E91"/>
  <c r="D91"/>
  <c r="C91"/>
  <c r="N90"/>
  <c r="L90"/>
  <c r="J90"/>
  <c r="I90"/>
  <c r="O90" s="1"/>
  <c r="I89"/>
  <c r="O89" s="1"/>
  <c r="N88"/>
  <c r="L88"/>
  <c r="J88"/>
  <c r="I88"/>
  <c r="O88" s="1"/>
  <c r="I87"/>
  <c r="O87" s="1"/>
  <c r="N86"/>
  <c r="L86"/>
  <c r="J86"/>
  <c r="I86"/>
  <c r="O86" s="1"/>
  <c r="I85"/>
  <c r="O85" s="1"/>
  <c r="N84"/>
  <c r="L84"/>
  <c r="J84"/>
  <c r="I84"/>
  <c r="O84" s="1"/>
  <c r="I83"/>
  <c r="O83" s="1"/>
  <c r="N82"/>
  <c r="L82"/>
  <c r="J82"/>
  <c r="I82"/>
  <c r="O82" s="1"/>
  <c r="I81"/>
  <c r="O81" s="1"/>
  <c r="N80"/>
  <c r="L80"/>
  <c r="J80"/>
  <c r="I80"/>
  <c r="O80" s="1"/>
  <c r="I79"/>
  <c r="I91" s="1"/>
  <c r="L77"/>
  <c r="H77"/>
  <c r="O77" s="1"/>
  <c r="G77"/>
  <c r="F77"/>
  <c r="M77" s="1"/>
  <c r="E77"/>
  <c r="D77"/>
  <c r="K77" s="1"/>
  <c r="C77"/>
  <c r="O76"/>
  <c r="K76"/>
  <c r="I76"/>
  <c r="N75"/>
  <c r="L75"/>
  <c r="J75"/>
  <c r="I75"/>
  <c r="I77" s="1"/>
  <c r="N77" s="1"/>
  <c r="G73"/>
  <c r="E73"/>
  <c r="C73"/>
  <c r="H72"/>
  <c r="F72"/>
  <c r="F73" s="1"/>
  <c r="D72"/>
  <c r="N71"/>
  <c r="L71"/>
  <c r="J71"/>
  <c r="I71"/>
  <c r="O71" s="1"/>
  <c r="I70"/>
  <c r="O70" s="1"/>
  <c r="N69"/>
  <c r="L69"/>
  <c r="J69"/>
  <c r="I69"/>
  <c r="O69" s="1"/>
  <c r="I68"/>
  <c r="O68" s="1"/>
  <c r="L67"/>
  <c r="J67"/>
  <c r="I67"/>
  <c r="I66"/>
  <c r="O66" s="1"/>
  <c r="N65"/>
  <c r="L65"/>
  <c r="J65"/>
  <c r="I65"/>
  <c r="O65" s="1"/>
  <c r="I64"/>
  <c r="O64" s="1"/>
  <c r="N63"/>
  <c r="L63"/>
  <c r="J63"/>
  <c r="I63"/>
  <c r="O63" s="1"/>
  <c r="I62"/>
  <c r="O62" s="1"/>
  <c r="N61"/>
  <c r="L61"/>
  <c r="J61"/>
  <c r="I61"/>
  <c r="O61" s="1"/>
  <c r="I60"/>
  <c r="O60" s="1"/>
  <c r="N59"/>
  <c r="L59"/>
  <c r="J59"/>
  <c r="I59"/>
  <c r="O59" s="1"/>
  <c r="I58"/>
  <c r="O58" s="1"/>
  <c r="N57"/>
  <c r="L57"/>
  <c r="J57"/>
  <c r="I57"/>
  <c r="O57" s="1"/>
  <c r="I56"/>
  <c r="O56" s="1"/>
  <c r="N55"/>
  <c r="L55"/>
  <c r="J55"/>
  <c r="I55"/>
  <c r="O55" s="1"/>
  <c r="I54"/>
  <c r="O54" s="1"/>
  <c r="N53"/>
  <c r="L53"/>
  <c r="J53"/>
  <c r="I53"/>
  <c r="O53" s="1"/>
  <c r="I52"/>
  <c r="O52" s="1"/>
  <c r="N51"/>
  <c r="L51"/>
  <c r="J51"/>
  <c r="I51"/>
  <c r="O51" s="1"/>
  <c r="I50"/>
  <c r="O50" s="1"/>
  <c r="N49"/>
  <c r="L49"/>
  <c r="J49"/>
  <c r="I49"/>
  <c r="O49" s="1"/>
  <c r="I48"/>
  <c r="O48" s="1"/>
  <c r="N47"/>
  <c r="L47"/>
  <c r="J47"/>
  <c r="I47"/>
  <c r="O47" s="1"/>
  <c r="I46"/>
  <c r="O46" s="1"/>
  <c r="N45"/>
  <c r="L45"/>
  <c r="J45"/>
  <c r="I45"/>
  <c r="O45" s="1"/>
  <c r="I44"/>
  <c r="O44" s="1"/>
  <c r="N43"/>
  <c r="L43"/>
  <c r="J43"/>
  <c r="I43"/>
  <c r="O43" s="1"/>
  <c r="I42"/>
  <c r="O42" s="1"/>
  <c r="N41"/>
  <c r="L41"/>
  <c r="J41"/>
  <c r="I41"/>
  <c r="O41" s="1"/>
  <c r="I40"/>
  <c r="O40" s="1"/>
  <c r="N39"/>
  <c r="L39"/>
  <c r="J39"/>
  <c r="I39"/>
  <c r="O39" s="1"/>
  <c r="I38"/>
  <c r="O38" s="1"/>
  <c r="N37"/>
  <c r="L37"/>
  <c r="J37"/>
  <c r="I37"/>
  <c r="O37" s="1"/>
  <c r="I36"/>
  <c r="O36" s="1"/>
  <c r="N35"/>
  <c r="L35"/>
  <c r="J35"/>
  <c r="I35"/>
  <c r="O35" s="1"/>
  <c r="I34"/>
  <c r="O34" s="1"/>
  <c r="N33"/>
  <c r="L33"/>
  <c r="J33"/>
  <c r="I33"/>
  <c r="O33" s="1"/>
  <c r="I32"/>
  <c r="O32" s="1"/>
  <c r="N31"/>
  <c r="L31"/>
  <c r="J31"/>
  <c r="I31"/>
  <c r="O31" s="1"/>
  <c r="I30"/>
  <c r="O30" s="1"/>
  <c r="N29"/>
  <c r="L29"/>
  <c r="J29"/>
  <c r="I29"/>
  <c r="O29" s="1"/>
  <c r="I28"/>
  <c r="O28" s="1"/>
  <c r="N27"/>
  <c r="L27"/>
  <c r="J27"/>
  <c r="I27"/>
  <c r="O27" s="1"/>
  <c r="I26"/>
  <c r="O26" s="1"/>
  <c r="N25"/>
  <c r="L25"/>
  <c r="J25"/>
  <c r="I25"/>
  <c r="O25" s="1"/>
  <c r="I24"/>
  <c r="O24" s="1"/>
  <c r="N23"/>
  <c r="L23"/>
  <c r="J23"/>
  <c r="I23"/>
  <c r="O23" s="1"/>
  <c r="I22"/>
  <c r="O22" s="1"/>
  <c r="N21"/>
  <c r="L21"/>
  <c r="J21"/>
  <c r="I21"/>
  <c r="O21" s="1"/>
  <c r="I20"/>
  <c r="O20" s="1"/>
  <c r="N19"/>
  <c r="L19"/>
  <c r="J19"/>
  <c r="I19"/>
  <c r="O19" s="1"/>
  <c r="I18"/>
  <c r="O18" s="1"/>
  <c r="N17"/>
  <c r="L17"/>
  <c r="J17"/>
  <c r="I17"/>
  <c r="O17" s="1"/>
  <c r="I16"/>
  <c r="O16" s="1"/>
  <c r="N15"/>
  <c r="L15"/>
  <c r="J15"/>
  <c r="I15"/>
  <c r="O15" s="1"/>
  <c r="I14"/>
  <c r="O14" s="1"/>
  <c r="N13"/>
  <c r="L13"/>
  <c r="J13"/>
  <c r="I13"/>
  <c r="O13" s="1"/>
  <c r="I12"/>
  <c r="O12" s="1"/>
  <c r="N11"/>
  <c r="L11"/>
  <c r="J11"/>
  <c r="I11"/>
  <c r="O11" s="1"/>
  <c r="I10"/>
  <c r="O10" s="1"/>
  <c r="N9"/>
  <c r="L9"/>
  <c r="J9"/>
  <c r="I9"/>
  <c r="O9" s="1"/>
  <c r="I8"/>
  <c r="O8" s="1"/>
  <c r="N7"/>
  <c r="L7"/>
  <c r="J7"/>
  <c r="I7"/>
  <c r="O7" s="1"/>
  <c r="I6"/>
  <c r="O6" s="1"/>
  <c r="N5"/>
  <c r="L5"/>
  <c r="J5"/>
  <c r="I5"/>
  <c r="O5" s="1"/>
  <c r="I4"/>
  <c r="O4" s="1"/>
  <c r="N3"/>
  <c r="L3"/>
  <c r="J3"/>
  <c r="I3"/>
  <c r="O67" l="1"/>
  <c r="M67"/>
  <c r="N76"/>
  <c r="L76"/>
  <c r="J76"/>
  <c r="K3"/>
  <c r="M3"/>
  <c r="O3"/>
  <c r="J4"/>
  <c r="L4"/>
  <c r="N4"/>
  <c r="K5"/>
  <c r="M5"/>
  <c r="J6"/>
  <c r="L6"/>
  <c r="N6"/>
  <c r="K7"/>
  <c r="M7"/>
  <c r="J8"/>
  <c r="L8"/>
  <c r="N8"/>
  <c r="K9"/>
  <c r="M9"/>
  <c r="J10"/>
  <c r="L10"/>
  <c r="N10"/>
  <c r="K11"/>
  <c r="M11"/>
  <c r="J12"/>
  <c r="L12"/>
  <c r="N12"/>
  <c r="K13"/>
  <c r="M13"/>
  <c r="J14"/>
  <c r="L14"/>
  <c r="N14"/>
  <c r="K15"/>
  <c r="M15"/>
  <c r="J16"/>
  <c r="L16"/>
  <c r="N16"/>
  <c r="K17"/>
  <c r="M17"/>
  <c r="J18"/>
  <c r="L18"/>
  <c r="N18"/>
  <c r="K19"/>
  <c r="M19"/>
  <c r="J20"/>
  <c r="L20"/>
  <c r="N20"/>
  <c r="K21"/>
  <c r="M21"/>
  <c r="J22"/>
  <c r="L22"/>
  <c r="N22"/>
  <c r="K23"/>
  <c r="M23"/>
  <c r="J24"/>
  <c r="L24"/>
  <c r="N24"/>
  <c r="K25"/>
  <c r="M25"/>
  <c r="J26"/>
  <c r="L26"/>
  <c r="N26"/>
  <c r="K27"/>
  <c r="M27"/>
  <c r="J28"/>
  <c r="L28"/>
  <c r="N28"/>
  <c r="K29"/>
  <c r="M29"/>
  <c r="J30"/>
  <c r="L30"/>
  <c r="N30"/>
  <c r="K31"/>
  <c r="M31"/>
  <c r="J32"/>
  <c r="L32"/>
  <c r="N32"/>
  <c r="K33"/>
  <c r="M33"/>
  <c r="J34"/>
  <c r="L34"/>
  <c r="N34"/>
  <c r="K35"/>
  <c r="M35"/>
  <c r="J36"/>
  <c r="L36"/>
  <c r="N36"/>
  <c r="K37"/>
  <c r="M37"/>
  <c r="J38"/>
  <c r="L38"/>
  <c r="N38"/>
  <c r="K39"/>
  <c r="M39"/>
  <c r="J40"/>
  <c r="L40"/>
  <c r="N40"/>
  <c r="K41"/>
  <c r="M41"/>
  <c r="J42"/>
  <c r="L42"/>
  <c r="N42"/>
  <c r="K43"/>
  <c r="M43"/>
  <c r="J44"/>
  <c r="L44"/>
  <c r="N44"/>
  <c r="K45"/>
  <c r="M45"/>
  <c r="J46"/>
  <c r="L46"/>
  <c r="N46"/>
  <c r="K47"/>
  <c r="M47"/>
  <c r="J48"/>
  <c r="L48"/>
  <c r="N48"/>
  <c r="K49"/>
  <c r="M49"/>
  <c r="J50"/>
  <c r="L50"/>
  <c r="N50"/>
  <c r="K51"/>
  <c r="M51"/>
  <c r="J52"/>
  <c r="L52"/>
  <c r="N52"/>
  <c r="K53"/>
  <c r="M53"/>
  <c r="J54"/>
  <c r="L54"/>
  <c r="N54"/>
  <c r="K55"/>
  <c r="M55"/>
  <c r="J56"/>
  <c r="L56"/>
  <c r="N56"/>
  <c r="K57"/>
  <c r="M57"/>
  <c r="J58"/>
  <c r="L58"/>
  <c r="N58"/>
  <c r="K59"/>
  <c r="M59"/>
  <c r="J60"/>
  <c r="L60"/>
  <c r="N60"/>
  <c r="K61"/>
  <c r="M61"/>
  <c r="J62"/>
  <c r="L62"/>
  <c r="N62"/>
  <c r="K63"/>
  <c r="M63"/>
  <c r="J64"/>
  <c r="L64"/>
  <c r="N64"/>
  <c r="K65"/>
  <c r="M65"/>
  <c r="J66"/>
  <c r="L66"/>
  <c r="N66"/>
  <c r="K67"/>
  <c r="N67"/>
  <c r="K68"/>
  <c r="K70"/>
  <c r="M76"/>
  <c r="J77"/>
  <c r="C152"/>
  <c r="E152"/>
  <c r="G152"/>
  <c r="N68"/>
  <c r="L68"/>
  <c r="J68"/>
  <c r="N70"/>
  <c r="L70"/>
  <c r="J70"/>
  <c r="D73"/>
  <c r="I72"/>
  <c r="I73" s="1"/>
  <c r="H73"/>
  <c r="O72"/>
  <c r="O91"/>
  <c r="M91"/>
  <c r="K91"/>
  <c r="K4"/>
  <c r="M4"/>
  <c r="K6"/>
  <c r="M6"/>
  <c r="K8"/>
  <c r="M8"/>
  <c r="K10"/>
  <c r="M10"/>
  <c r="K12"/>
  <c r="M12"/>
  <c r="K14"/>
  <c r="M14"/>
  <c r="K16"/>
  <c r="M16"/>
  <c r="K18"/>
  <c r="M18"/>
  <c r="K20"/>
  <c r="M20"/>
  <c r="K22"/>
  <c r="M22"/>
  <c r="K24"/>
  <c r="M24"/>
  <c r="K26"/>
  <c r="M26"/>
  <c r="K28"/>
  <c r="M28"/>
  <c r="K30"/>
  <c r="M30"/>
  <c r="K32"/>
  <c r="M32"/>
  <c r="K34"/>
  <c r="M34"/>
  <c r="K36"/>
  <c r="M36"/>
  <c r="K38"/>
  <c r="M38"/>
  <c r="K40"/>
  <c r="M40"/>
  <c r="K42"/>
  <c r="M42"/>
  <c r="K44"/>
  <c r="M44"/>
  <c r="K46"/>
  <c r="M46"/>
  <c r="K48"/>
  <c r="M48"/>
  <c r="K50"/>
  <c r="M50"/>
  <c r="K52"/>
  <c r="M52"/>
  <c r="K54"/>
  <c r="M54"/>
  <c r="K56"/>
  <c r="M56"/>
  <c r="K58"/>
  <c r="M58"/>
  <c r="K60"/>
  <c r="M60"/>
  <c r="K62"/>
  <c r="M62"/>
  <c r="K64"/>
  <c r="M64"/>
  <c r="K66"/>
  <c r="M66"/>
  <c r="M68"/>
  <c r="M70"/>
  <c r="J91"/>
  <c r="L91"/>
  <c r="N91"/>
  <c r="D152"/>
  <c r="F152"/>
  <c r="H152"/>
  <c r="K69"/>
  <c r="M69"/>
  <c r="K71"/>
  <c r="M71"/>
  <c r="M72"/>
  <c r="K75"/>
  <c r="M75"/>
  <c r="O75"/>
  <c r="J79"/>
  <c r="L79"/>
  <c r="N79"/>
  <c r="K80"/>
  <c r="M80"/>
  <c r="J81"/>
  <c r="L81"/>
  <c r="N81"/>
  <c r="K82"/>
  <c r="M82"/>
  <c r="J83"/>
  <c r="L83"/>
  <c r="N83"/>
  <c r="K84"/>
  <c r="M84"/>
  <c r="J85"/>
  <c r="L85"/>
  <c r="N85"/>
  <c r="K86"/>
  <c r="M86"/>
  <c r="J87"/>
  <c r="L87"/>
  <c r="N87"/>
  <c r="K88"/>
  <c r="M88"/>
  <c r="J89"/>
  <c r="L89"/>
  <c r="N89"/>
  <c r="K90"/>
  <c r="M90"/>
  <c r="K93"/>
  <c r="M93"/>
  <c r="O93"/>
  <c r="J94"/>
  <c r="L94"/>
  <c r="N94"/>
  <c r="K95"/>
  <c r="M95"/>
  <c r="J96"/>
  <c r="L96"/>
  <c r="N96"/>
  <c r="K97"/>
  <c r="M97"/>
  <c r="J98"/>
  <c r="L98"/>
  <c r="N98"/>
  <c r="K99"/>
  <c r="M99"/>
  <c r="J100"/>
  <c r="L100"/>
  <c r="N100"/>
  <c r="K101"/>
  <c r="M101"/>
  <c r="J102"/>
  <c r="L102"/>
  <c r="N102"/>
  <c r="K103"/>
  <c r="M103"/>
  <c r="J104"/>
  <c r="L104"/>
  <c r="N104"/>
  <c r="K105"/>
  <c r="M105"/>
  <c r="J106"/>
  <c r="L106"/>
  <c r="N106"/>
  <c r="K107"/>
  <c r="M107"/>
  <c r="J108"/>
  <c r="L108"/>
  <c r="N108"/>
  <c r="K109"/>
  <c r="M109"/>
  <c r="J110"/>
  <c r="L110"/>
  <c r="N110"/>
  <c r="K111"/>
  <c r="M111"/>
  <c r="J112"/>
  <c r="L112"/>
  <c r="N112"/>
  <c r="K113"/>
  <c r="M113"/>
  <c r="J114"/>
  <c r="L114"/>
  <c r="N114"/>
  <c r="K115"/>
  <c r="M115"/>
  <c r="J116"/>
  <c r="L116"/>
  <c r="N116"/>
  <c r="K117"/>
  <c r="M117"/>
  <c r="J118"/>
  <c r="L118"/>
  <c r="N118"/>
  <c r="K119"/>
  <c r="M119"/>
  <c r="J120"/>
  <c r="L120"/>
  <c r="N120"/>
  <c r="K121"/>
  <c r="M121"/>
  <c r="J122"/>
  <c r="L122"/>
  <c r="N122"/>
  <c r="K123"/>
  <c r="M123"/>
  <c r="J124"/>
  <c r="L124"/>
  <c r="N124"/>
  <c r="K125"/>
  <c r="M125"/>
  <c r="J126"/>
  <c r="L126"/>
  <c r="N126"/>
  <c r="K127"/>
  <c r="M127"/>
  <c r="J128"/>
  <c r="L128"/>
  <c r="N128"/>
  <c r="K129"/>
  <c r="M129"/>
  <c r="J130"/>
  <c r="L130"/>
  <c r="N130"/>
  <c r="K131"/>
  <c r="M131"/>
  <c r="J132"/>
  <c r="L132"/>
  <c r="N132"/>
  <c r="K133"/>
  <c r="M133"/>
  <c r="J134"/>
  <c r="L134"/>
  <c r="N134"/>
  <c r="K135"/>
  <c r="M135"/>
  <c r="J136"/>
  <c r="L136"/>
  <c r="N136"/>
  <c r="K137"/>
  <c r="M137"/>
  <c r="J138"/>
  <c r="L138"/>
  <c r="N138"/>
  <c r="K139"/>
  <c r="M139"/>
  <c r="J140"/>
  <c r="L140"/>
  <c r="N140"/>
  <c r="K141"/>
  <c r="M141"/>
  <c r="J142"/>
  <c r="L142"/>
  <c r="N142"/>
  <c r="K143"/>
  <c r="M143"/>
  <c r="J144"/>
  <c r="L144"/>
  <c r="N144"/>
  <c r="K145"/>
  <c r="M145"/>
  <c r="J146"/>
  <c r="L146"/>
  <c r="N146"/>
  <c r="K147"/>
  <c r="M147"/>
  <c r="O147"/>
  <c r="J149"/>
  <c r="L149"/>
  <c r="N149"/>
  <c r="I150"/>
  <c r="M150" s="1"/>
  <c r="K79"/>
  <c r="M79"/>
  <c r="O79"/>
  <c r="K81"/>
  <c r="M81"/>
  <c r="K83"/>
  <c r="M83"/>
  <c r="K85"/>
  <c r="M85"/>
  <c r="K87"/>
  <c r="M87"/>
  <c r="K89"/>
  <c r="M89"/>
  <c r="K94"/>
  <c r="M94"/>
  <c r="K96"/>
  <c r="M96"/>
  <c r="K98"/>
  <c r="M98"/>
  <c r="K100"/>
  <c r="M100"/>
  <c r="K102"/>
  <c r="M102"/>
  <c r="K104"/>
  <c r="M104"/>
  <c r="K106"/>
  <c r="M106"/>
  <c r="K108"/>
  <c r="M108"/>
  <c r="K110"/>
  <c r="M110"/>
  <c r="K112"/>
  <c r="M112"/>
  <c r="K114"/>
  <c r="M114"/>
  <c r="K116"/>
  <c r="M116"/>
  <c r="K118"/>
  <c r="M118"/>
  <c r="K120"/>
  <c r="M120"/>
  <c r="K122"/>
  <c r="M122"/>
  <c r="K124"/>
  <c r="M124"/>
  <c r="K126"/>
  <c r="M126"/>
  <c r="K128"/>
  <c r="M128"/>
  <c r="K130"/>
  <c r="M130"/>
  <c r="K132"/>
  <c r="M132"/>
  <c r="K134"/>
  <c r="M134"/>
  <c r="K136"/>
  <c r="M136"/>
  <c r="K138"/>
  <c r="M138"/>
  <c r="K140"/>
  <c r="M140"/>
  <c r="K142"/>
  <c r="M142"/>
  <c r="K144"/>
  <c r="M144"/>
  <c r="K146"/>
  <c r="M146"/>
  <c r="J147"/>
  <c r="L147"/>
  <c r="N147"/>
  <c r="K149"/>
  <c r="M149"/>
  <c r="M73" l="1"/>
  <c r="J73"/>
  <c r="L73"/>
  <c r="N73"/>
  <c r="I152"/>
  <c r="M152"/>
  <c r="L152"/>
  <c r="N150"/>
  <c r="J150"/>
  <c r="O73"/>
  <c r="K72"/>
  <c r="O150"/>
  <c r="K150"/>
  <c r="O152"/>
  <c r="K152"/>
  <c r="L72"/>
  <c r="N72"/>
  <c r="J72"/>
  <c r="N152"/>
  <c r="J152"/>
  <c r="L150"/>
  <c r="K73"/>
</calcChain>
</file>

<file path=xl/sharedStrings.xml><?xml version="1.0" encoding="utf-8"?>
<sst xmlns="http://schemas.openxmlformats.org/spreadsheetml/2006/main" count="168" uniqueCount="165">
  <si>
    <t>2010-2011</t>
  </si>
  <si>
    <t>Other Objects - Object Code 800
Expenditures by Fund Source</t>
  </si>
  <si>
    <t>LEA</t>
  </si>
  <si>
    <t>DISTRICT</t>
  </si>
  <si>
    <t>General Funds</t>
  </si>
  <si>
    <t xml:space="preserve">Special Fund Federal </t>
  </si>
  <si>
    <t>NCLB Federal Funds</t>
  </si>
  <si>
    <t>Other Special Funds</t>
  </si>
  <si>
    <t>Debt Service Funds</t>
  </si>
  <si>
    <t>Capital Project Funds</t>
  </si>
  <si>
    <t>Total Other Objects Expenditures</t>
  </si>
  <si>
    <t>Percent                General Funds</t>
  </si>
  <si>
    <t xml:space="preserve">Percent      Special Fund Federal </t>
  </si>
  <si>
    <t>Percent         NCLB Federal Funds</t>
  </si>
  <si>
    <t>Percent         Other Special Funds</t>
  </si>
  <si>
    <t>Percent               Debt Service Funds</t>
  </si>
  <si>
    <t>Percent          Capital Project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</si>
  <si>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</si>
  <si>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</si>
  <si>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</si>
  <si>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</si>
  <si>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</si>
  <si>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</si>
  <si>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</si>
  <si>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</si>
  <si>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</si>
  <si>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</si>
  <si>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</si>
  <si>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</si>
  <si>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</si>
  <si>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</si>
  <si>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</si>
  <si>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</si>
  <si>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</si>
  <si>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</si>
  <si>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</si>
  <si>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</si>
  <si>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</si>
  <si>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</si>
  <si>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</si>
  <si>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</si>
  <si>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</si>
  <si>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</si>
  <si>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</si>
  <si>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</si>
  <si>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</si>
  <si>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</si>
  <si>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</si>
  <si>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</si>
  <si>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</si>
  <si>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</si>
  <si>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</si>
  <si>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</si>
  <si>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</si>
  <si>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</si>
  <si>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</si>
  <si>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</si>
  <si>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</si>
  <si>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</si>
  <si>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</si>
  <si>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</si>
  <si>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</si>
  <si>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</si>
  <si>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</si>
  <si>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</si>
  <si>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</si>
  <si>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</si>
  <si>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</si>
  <si>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</si>
  <si>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</si>
  <si>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</si>
  <si>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</si>
  <si>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</si>
  <si>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</si>
  <si>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</si>
  <si>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</si>
  <si>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</si>
  <si>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</si>
  <si>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</si>
  <si>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</si>
  <si>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</si>
  <si>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</si>
  <si>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</si>
  <si>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</si>
  <si>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</si>
  <si>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</si>
  <si>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</si>
  <si>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</si>
  <si>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</si>
  <si>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</si>
  <si>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</si>
  <si>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</si>
  <si>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</si>
  <si>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</si>
  <si>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</si>
  <si>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</si>
  <si>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</si>
  <si>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</si>
  <si>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</si>
  <si>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</si>
  <si>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</si>
  <si>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</si>
  <si>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 xml:space="preserve">International High School of New Orleans 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</si>
  <si>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</si>
  <si>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</si>
  <si>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</si>
  <si>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</si>
  <si>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</si>
  <si>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</si>
  <si>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</si>
  <si>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</si>
  <si>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</si>
  <si>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</si>
  <si>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</si>
  <si>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</si>
  <si>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</si>
  <si>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</si>
  <si>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</si>
  <si>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</si>
  <si>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</si>
  <si>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</si>
  <si>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</si>
  <si>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</si>
  <si>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</si>
  <si>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</si>
  <si>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</si>
  <si>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</si>
  <si>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</si>
  <si>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</si>
  <si>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</si>
  <si>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</si>
  <si>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</si>
  <si>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</si>
  <si>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</si>
  <si>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</si>
  <si>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</si>
  <si>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</si>
  <si>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</si>
  <si>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</si>
  <si>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</si>
  <si>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</si>
  <si>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</si>
  <si>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</si>
  <si>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</si>
  <si>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</si>
  <si>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</si>
  <si>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</si>
  <si>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</si>
  <si>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</si>
  <si>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</si>
  <si>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</si>
  <si>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</si>
  <si>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</si>
  <si>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</si>
  <si>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</si>
  <si>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</si>
  <si>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</si>
  <si>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</si>
  <si>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</si>
  <si>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</si>
  <si>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>Office of Juvenile Justice</t>
  </si>
  <si>
    <t>Total Office of Juvenile Justice Schools</t>
  </si>
  <si>
    <t>Total State</t>
  </si>
  <si>
    <t>Includes keypunch code 51130 under Other Uses of Funds</t>
  </si>
  <si>
    <t>* Excludes one-time Hurricane Related expenditures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</si>
</sst>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24">
    <xf numFmtId="0" fontId="0" fillId="0" borderId="0"/>
    <xf numFmtId="0" fontId="6" fillId="0" borderId="0"/>
    <xf numFmtId="0" fontId="9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9" fillId="0" borderId="0"/>
    <xf numFmtId="0" fontId="1" fillId="0" borderId="0"/>
  </cellStyleXfs>
  <cellXfs count="7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3" xfId="1" applyFont="1" applyFill="1" applyBorder="1" applyAlignment="1">
      <alignment wrapText="1"/>
    </xf>
    <xf numFmtId="0" fontId="7" fillId="0" borderId="4" xfId="1" applyFont="1" applyFill="1" applyBorder="1" applyAlignment="1">
      <alignment wrapText="1"/>
    </xf>
    <xf numFmtId="164" fontId="7" fillId="0" borderId="3" xfId="1" applyNumberFormat="1" applyFont="1" applyFill="1" applyBorder="1" applyAlignment="1">
      <alignment horizontal="right" wrapText="1"/>
    </xf>
    <xf numFmtId="164" fontId="7" fillId="2" borderId="3" xfId="1" applyNumberFormat="1" applyFont="1" applyFill="1" applyBorder="1" applyAlignment="1">
      <alignment horizontal="right" wrapText="1"/>
    </xf>
    <xf numFmtId="10" fontId="7" fillId="0" borderId="3" xfId="1" applyNumberFormat="1" applyFont="1" applyFill="1" applyBorder="1" applyAlignment="1">
      <alignment horizontal="right" wrapText="1"/>
    </xf>
    <xf numFmtId="0" fontId="7" fillId="0" borderId="5" xfId="1" applyFont="1" applyFill="1" applyBorder="1" applyAlignment="1">
      <alignment horizontal="right" wrapText="1"/>
    </xf>
    <xf numFmtId="0" fontId="7" fillId="0" borderId="6" xfId="1" applyFont="1" applyFill="1" applyBorder="1" applyAlignment="1">
      <alignment wrapText="1"/>
    </xf>
    <xf numFmtId="164" fontId="7" fillId="0" borderId="5" xfId="1" applyNumberFormat="1" applyFont="1" applyFill="1" applyBorder="1" applyAlignment="1">
      <alignment horizontal="right" wrapText="1"/>
    </xf>
    <xf numFmtId="164" fontId="7" fillId="2" borderId="5" xfId="1" applyNumberFormat="1" applyFont="1" applyFill="1" applyBorder="1" applyAlignment="1">
      <alignment horizontal="right" wrapText="1"/>
    </xf>
    <xf numFmtId="10" fontId="7" fillId="0" borderId="5" xfId="1" applyNumberFormat="1" applyFont="1" applyFill="1" applyBorder="1" applyAlignment="1">
      <alignment horizontal="right" wrapText="1"/>
    </xf>
    <xf numFmtId="0" fontId="7" fillId="0" borderId="7" xfId="1" applyFont="1" applyFill="1" applyBorder="1" applyAlignment="1">
      <alignment horizontal="right" wrapText="1"/>
    </xf>
    <xf numFmtId="0" fontId="7" fillId="0" borderId="8" xfId="1" applyFont="1" applyFill="1" applyBorder="1" applyAlignment="1">
      <alignment horizontal="left" wrapText="1"/>
    </xf>
    <xf numFmtId="164" fontId="5" fillId="0" borderId="7" xfId="0" applyNumberFormat="1" applyFont="1" applyFill="1" applyBorder="1"/>
    <xf numFmtId="164" fontId="5" fillId="2" borderId="7" xfId="0" applyNumberFormat="1" applyFont="1" applyFill="1" applyBorder="1"/>
    <xf numFmtId="10" fontId="5" fillId="0" borderId="7" xfId="0" applyNumberFormat="1" applyFont="1" applyFill="1" applyBorder="1"/>
    <xf numFmtId="0" fontId="5" fillId="0" borderId="9" xfId="0" applyFont="1" applyBorder="1"/>
    <xf numFmtId="0" fontId="4" fillId="0" borderId="10" xfId="0" applyFont="1" applyBorder="1"/>
    <xf numFmtId="164" fontId="4" fillId="0" borderId="2" xfId="0" applyNumberFormat="1" applyFont="1" applyFill="1" applyBorder="1"/>
    <xf numFmtId="164" fontId="4" fillId="2" borderId="2" xfId="0" applyNumberFormat="1" applyFont="1" applyFill="1" applyBorder="1"/>
    <xf numFmtId="10" fontId="4" fillId="0" borderId="2" xfId="0" applyNumberFormat="1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164" fontId="5" fillId="4" borderId="11" xfId="0" applyNumberFormat="1" applyFont="1" applyFill="1" applyBorder="1"/>
    <xf numFmtId="164" fontId="5" fillId="3" borderId="11" xfId="0" applyNumberFormat="1" applyFont="1" applyFill="1" applyBorder="1"/>
    <xf numFmtId="10" fontId="5" fillId="3" borderId="10" xfId="0" applyNumberFormat="1" applyFont="1" applyFill="1" applyBorder="1"/>
    <xf numFmtId="10" fontId="5" fillId="3" borderId="11" xfId="0" applyNumberFormat="1" applyFont="1" applyFill="1" applyBorder="1"/>
    <xf numFmtId="0" fontId="7" fillId="0" borderId="5" xfId="1" applyFont="1" applyFill="1" applyBorder="1" applyAlignment="1">
      <alignment wrapText="1"/>
    </xf>
    <xf numFmtId="0" fontId="5" fillId="0" borderId="0" xfId="0" applyFont="1" applyBorder="1"/>
    <xf numFmtId="0" fontId="7" fillId="0" borderId="12" xfId="1" applyFont="1" applyFill="1" applyBorder="1" applyAlignment="1">
      <alignment horizontal="right" wrapText="1"/>
    </xf>
    <xf numFmtId="0" fontId="7" fillId="0" borderId="13" xfId="1" applyFont="1" applyFill="1" applyBorder="1" applyAlignment="1">
      <alignment horizontal="left" wrapText="1"/>
    </xf>
    <xf numFmtId="164" fontId="7" fillId="0" borderId="7" xfId="1" applyNumberFormat="1" applyFont="1" applyFill="1" applyBorder="1" applyAlignment="1">
      <alignment horizontal="right" wrapText="1"/>
    </xf>
    <xf numFmtId="164" fontId="7" fillId="2" borderId="7" xfId="1" applyNumberFormat="1" applyFont="1" applyFill="1" applyBorder="1" applyAlignment="1">
      <alignment horizontal="right" wrapText="1"/>
    </xf>
    <xf numFmtId="10" fontId="7" fillId="0" borderId="7" xfId="1" applyNumberFormat="1" applyFont="1" applyFill="1" applyBorder="1" applyAlignment="1">
      <alignment horizontal="right" wrapText="1"/>
    </xf>
    <xf numFmtId="0" fontId="5" fillId="0" borderId="13" xfId="0" applyFont="1" applyBorder="1"/>
    <xf numFmtId="0" fontId="4" fillId="0" borderId="14" xfId="0" applyFont="1" applyBorder="1" applyAlignment="1">
      <alignment horizontal="left"/>
    </xf>
    <xf numFmtId="164" fontId="4" fillId="0" borderId="12" xfId="0" applyNumberFormat="1" applyFont="1" applyFill="1" applyBorder="1"/>
    <xf numFmtId="164" fontId="4" fillId="2" borderId="12" xfId="0" applyNumberFormat="1" applyFont="1" applyFill="1" applyBorder="1"/>
    <xf numFmtId="10" fontId="4" fillId="0" borderId="12" xfId="0" applyNumberFormat="1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7" fillId="0" borderId="7" xfId="1" applyFont="1" applyFill="1" applyBorder="1" applyAlignment="1">
      <alignment horizontal="left" wrapText="1"/>
    </xf>
    <xf numFmtId="0" fontId="7" fillId="0" borderId="7" xfId="1" applyFont="1" applyFill="1" applyBorder="1" applyAlignment="1">
      <alignment wrapText="1"/>
    </xf>
    <xf numFmtId="0" fontId="5" fillId="0" borderId="5" xfId="0" applyFont="1" applyBorder="1"/>
    <xf numFmtId="0" fontId="7" fillId="5" borderId="5" xfId="1" applyFont="1" applyFill="1" applyBorder="1" applyAlignment="1">
      <alignment horizontal="right" wrapText="1"/>
    </xf>
    <xf numFmtId="0" fontId="7" fillId="5" borderId="5" xfId="1" applyFont="1" applyFill="1" applyBorder="1" applyAlignment="1">
      <alignment wrapText="1"/>
    </xf>
    <xf numFmtId="0" fontId="7" fillId="5" borderId="7" xfId="1" applyFont="1" applyFill="1" applyBorder="1" applyAlignment="1">
      <alignment horizontal="right" wrapText="1"/>
    </xf>
    <xf numFmtId="0" fontId="7" fillId="5" borderId="7" xfId="1" applyFont="1" applyFill="1" applyBorder="1" applyAlignment="1">
      <alignment wrapText="1"/>
    </xf>
    <xf numFmtId="0" fontId="5" fillId="0" borderId="7" xfId="0" applyFont="1" applyBorder="1"/>
    <xf numFmtId="0" fontId="7" fillId="0" borderId="5" xfId="1" applyFont="1" applyFill="1" applyBorder="1" applyAlignment="1">
      <alignment horizontal="left" wrapText="1"/>
    </xf>
    <xf numFmtId="164" fontId="5" fillId="0" borderId="5" xfId="0" applyNumberFormat="1" applyFont="1" applyFill="1" applyBorder="1"/>
    <xf numFmtId="164" fontId="5" fillId="2" borderId="5" xfId="0" applyNumberFormat="1" applyFont="1" applyFill="1" applyBorder="1"/>
    <xf numFmtId="10" fontId="5" fillId="0" borderId="5" xfId="0" applyNumberFormat="1" applyFont="1" applyFill="1" applyBorder="1"/>
    <xf numFmtId="164" fontId="4" fillId="0" borderId="12" xfId="0" applyNumberFormat="1" applyFont="1" applyBorder="1"/>
    <xf numFmtId="10" fontId="4" fillId="0" borderId="17" xfId="0" applyNumberFormat="1" applyFont="1" applyBorder="1"/>
    <xf numFmtId="10" fontId="4" fillId="0" borderId="7" xfId="0" applyNumberFormat="1" applyFont="1" applyBorder="1"/>
    <xf numFmtId="10" fontId="4" fillId="0" borderId="18" xfId="0" applyNumberFormat="1" applyFont="1" applyBorder="1"/>
    <xf numFmtId="0" fontId="5" fillId="3" borderId="19" xfId="0" applyFont="1" applyFill="1" applyBorder="1"/>
    <xf numFmtId="0" fontId="5" fillId="3" borderId="11" xfId="0" applyFont="1" applyFill="1" applyBorder="1"/>
    <xf numFmtId="164" fontId="8" fillId="2" borderId="7" xfId="1" applyNumberFormat="1" applyFont="1" applyFill="1" applyBorder="1" applyAlignment="1">
      <alignment horizontal="right" wrapText="1"/>
    </xf>
    <xf numFmtId="0" fontId="5" fillId="0" borderId="20" xfId="0" applyFont="1" applyBorder="1"/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/>
    <xf numFmtId="164" fontId="8" fillId="2" borderId="23" xfId="1" applyNumberFormat="1" applyFont="1" applyFill="1" applyBorder="1" applyAlignment="1">
      <alignment horizontal="right" wrapText="1"/>
    </xf>
    <xf numFmtId="10" fontId="4" fillId="0" borderId="24" xfId="0" applyNumberFormat="1" applyFont="1" applyBorder="1"/>
    <xf numFmtId="38" fontId="5" fillId="0" borderId="0" xfId="2" applyNumberFormat="1" applyFont="1" applyFill="1" applyAlignment="1">
      <alignment horizontal="left" vertical="center" wrapText="1"/>
    </xf>
    <xf numFmtId="38" fontId="5" fillId="0" borderId="0" xfId="2" applyNumberFormat="1" applyFont="1" applyFill="1" applyAlignment="1">
      <alignment horizontal="left" vertical="top" wrapText="1"/>
    </xf>
    <xf numFmtId="0" fontId="0" fillId="0" borderId="0" xfId="0" applyAlignment="1"/>
    <xf numFmtId="164" fontId="5" fillId="0" borderId="0" xfId="0" applyNumberFormat="1" applyFont="1"/>
  </cellXfs>
  <cellStyles count="24">
    <cellStyle name="Comma 2 2" xfId="3"/>
    <cellStyle name="Comma 3 2" xfId="4"/>
    <cellStyle name="Comma 4" xfId="5"/>
    <cellStyle name="Normal" xfId="0" builtinId="0"/>
    <cellStyle name="Normal 16 2" xfId="6"/>
    <cellStyle name="Normal 19 2" xfId="7"/>
    <cellStyle name="Normal 2 2" xfId="8"/>
    <cellStyle name="Normal 2 2 2" xfId="9"/>
    <cellStyle name="Normal 2 3" xfId="10"/>
    <cellStyle name="Normal 2 4" xfId="11"/>
    <cellStyle name="Normal 3 2" xfId="12"/>
    <cellStyle name="Normal 38" xfId="13"/>
    <cellStyle name="Normal 38 2" xfId="2"/>
    <cellStyle name="Normal 39" xfId="14"/>
    <cellStyle name="Normal 39 2" xfId="15"/>
    <cellStyle name="Normal 4 2" xfId="16"/>
    <cellStyle name="Normal 4 3" xfId="17"/>
    <cellStyle name="Normal 4 4" xfId="18"/>
    <cellStyle name="Normal 4 5" xfId="19"/>
    <cellStyle name="Normal 4 6" xfId="20"/>
    <cellStyle name="Normal 46" xfId="21"/>
    <cellStyle name="Normal 46 2" xfId="22"/>
    <cellStyle name="Normal 47" xfId="2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Fund/29-FY10-11%20Object%20by%20Fund%20-%20800%20Other%20Objec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800 - Othr Obj  - by fund"/>
      <sheetName val="AFR Data"/>
      <sheetName val="Hurricane Data"/>
      <sheetName val="RSD Adjs."/>
    </sheetNames>
    <sheetDataSet>
      <sheetData sheetId="0"/>
      <sheetData sheetId="1"/>
      <sheetData sheetId="2">
        <row r="13">
          <cell r="F13">
            <v>-2040</v>
          </cell>
          <cell r="H13">
            <v>261</v>
          </cell>
          <cell r="J13">
            <v>19118</v>
          </cell>
        </row>
      </sheetData>
      <sheetData sheetId="3">
        <row r="54">
          <cell r="C54">
            <v>9529.619999999999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view="pageBreakPreview" zoomScale="80" zoomScaleNormal="100" zoomScaleSheetLayoutView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157" sqref="A157:IV157"/>
    </sheetView>
  </sheetViews>
  <sheetFormatPr defaultRowHeight="12.75"/>
  <cols>
    <col min="1" max="1" width="6.5703125" style="8" customWidth="1"/>
    <col min="2" max="2" width="42.140625" style="8" customWidth="1"/>
    <col min="3" max="9" width="12.28515625" style="8" customWidth="1"/>
    <col min="10" max="15" width="11.7109375" style="8" customWidth="1"/>
    <col min="16" max="16384" width="9.140625" style="8"/>
  </cols>
  <sheetData>
    <row r="1" spans="1:15" s="4" customFormat="1" ht="64.5" customHeight="1">
      <c r="A1" s="1" t="s">
        <v>0</v>
      </c>
      <c r="B1" s="1"/>
      <c r="C1" s="2" t="s">
        <v>1</v>
      </c>
      <c r="D1" s="3"/>
      <c r="E1" s="3"/>
      <c r="F1" s="3"/>
      <c r="G1" s="3"/>
      <c r="H1" s="3"/>
      <c r="I1" s="3"/>
      <c r="J1" s="2" t="s">
        <v>1</v>
      </c>
      <c r="K1" s="3"/>
      <c r="L1" s="3"/>
      <c r="M1" s="3"/>
      <c r="N1" s="3"/>
      <c r="O1" s="3"/>
    </row>
    <row r="2" spans="1:15" ht="38.25">
      <c r="A2" s="5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</row>
    <row r="3" spans="1:15">
      <c r="A3" s="9">
        <v>1</v>
      </c>
      <c r="B3" s="10" t="s">
        <v>17</v>
      </c>
      <c r="C3" s="11">
        <v>237034</v>
      </c>
      <c r="D3" s="11">
        <v>710263</v>
      </c>
      <c r="E3" s="11">
        <v>0</v>
      </c>
      <c r="F3" s="11">
        <v>33639</v>
      </c>
      <c r="G3" s="11">
        <v>85142</v>
      </c>
      <c r="H3" s="11">
        <v>0</v>
      </c>
      <c r="I3" s="12">
        <f>SUM(C3:H3)</f>
        <v>1066078</v>
      </c>
      <c r="J3" s="13">
        <f t="shared" ref="J3:O18" si="0">C3/$I3</f>
        <v>0.22234208003541955</v>
      </c>
      <c r="K3" s="13">
        <f t="shared" si="0"/>
        <v>0.66623924328238648</v>
      </c>
      <c r="L3" s="13">
        <f t="shared" si="0"/>
        <v>0</v>
      </c>
      <c r="M3" s="13">
        <f t="shared" si="0"/>
        <v>3.1553976350698544E-2</v>
      </c>
      <c r="N3" s="13">
        <f t="shared" si="0"/>
        <v>7.9864700331495439E-2</v>
      </c>
      <c r="O3" s="13">
        <f t="shared" si="0"/>
        <v>0</v>
      </c>
    </row>
    <row r="4" spans="1:15">
      <c r="A4" s="14">
        <v>2</v>
      </c>
      <c r="B4" s="15" t="s">
        <v>18</v>
      </c>
      <c r="C4" s="16">
        <v>286058</v>
      </c>
      <c r="D4" s="16">
        <v>0</v>
      </c>
      <c r="E4" s="16">
        <v>3208</v>
      </c>
      <c r="F4" s="16">
        <v>16364</v>
      </c>
      <c r="G4" s="16">
        <v>346390</v>
      </c>
      <c r="H4" s="16">
        <v>126614</v>
      </c>
      <c r="I4" s="17">
        <f t="shared" ref="I4:I67" si="1">SUM(C4:H4)</f>
        <v>778634</v>
      </c>
      <c r="J4" s="18">
        <f t="shared" si="0"/>
        <v>0.36738441938060756</v>
      </c>
      <c r="K4" s="18">
        <f t="shared" si="0"/>
        <v>0</v>
      </c>
      <c r="L4" s="18">
        <f t="shared" si="0"/>
        <v>4.1200358576686863E-3</v>
      </c>
      <c r="M4" s="18">
        <f t="shared" si="0"/>
        <v>2.1016292635564336E-2</v>
      </c>
      <c r="N4" s="18">
        <f t="shared" si="0"/>
        <v>0.44486883439459363</v>
      </c>
      <c r="O4" s="18">
        <f t="shared" si="0"/>
        <v>0.16261041773156579</v>
      </c>
    </row>
    <row r="5" spans="1:15">
      <c r="A5" s="14">
        <v>3</v>
      </c>
      <c r="B5" s="15" t="s">
        <v>19</v>
      </c>
      <c r="C5" s="16">
        <v>3670673</v>
      </c>
      <c r="D5" s="16">
        <v>6962</v>
      </c>
      <c r="E5" s="16">
        <v>0</v>
      </c>
      <c r="F5" s="16">
        <v>5302</v>
      </c>
      <c r="G5" s="16">
        <v>4301335</v>
      </c>
      <c r="H5" s="16">
        <v>727265</v>
      </c>
      <c r="I5" s="17">
        <f t="shared" si="1"/>
        <v>8711537</v>
      </c>
      <c r="J5" s="18">
        <f t="shared" si="0"/>
        <v>0.42135767775537197</v>
      </c>
      <c r="K5" s="18">
        <f t="shared" si="0"/>
        <v>7.9917011200204965E-4</v>
      </c>
      <c r="L5" s="18">
        <f t="shared" si="0"/>
        <v>0</v>
      </c>
      <c r="M5" s="18">
        <f t="shared" si="0"/>
        <v>6.0861820365338518E-4</v>
      </c>
      <c r="N5" s="18">
        <f t="shared" si="0"/>
        <v>0.4937515618656042</v>
      </c>
      <c r="O5" s="18">
        <f t="shared" si="0"/>
        <v>8.3482972063368382E-2</v>
      </c>
    </row>
    <row r="6" spans="1:15">
      <c r="A6" s="14">
        <v>4</v>
      </c>
      <c r="B6" s="15" t="s">
        <v>20</v>
      </c>
      <c r="C6" s="16">
        <v>402556</v>
      </c>
      <c r="D6" s="16">
        <v>999</v>
      </c>
      <c r="E6" s="16">
        <v>6135</v>
      </c>
      <c r="F6" s="16">
        <v>23368</v>
      </c>
      <c r="G6" s="16">
        <v>92809</v>
      </c>
      <c r="H6" s="16">
        <v>4659</v>
      </c>
      <c r="I6" s="17">
        <f t="shared" si="1"/>
        <v>530526</v>
      </c>
      <c r="J6" s="18">
        <f t="shared" si="0"/>
        <v>0.7587865627697794</v>
      </c>
      <c r="K6" s="18">
        <f t="shared" si="0"/>
        <v>1.8830368351409733E-3</v>
      </c>
      <c r="L6" s="18">
        <f t="shared" si="0"/>
        <v>1.1563994978568439E-2</v>
      </c>
      <c r="M6" s="18">
        <f t="shared" si="0"/>
        <v>4.4046851615189453E-2</v>
      </c>
      <c r="N6" s="18">
        <f t="shared" si="0"/>
        <v>0.17493770333593453</v>
      </c>
      <c r="O6" s="18">
        <f t="shared" si="0"/>
        <v>8.7818504653871809E-3</v>
      </c>
    </row>
    <row r="7" spans="1:15">
      <c r="A7" s="19">
        <v>5</v>
      </c>
      <c r="B7" s="20" t="s">
        <v>21</v>
      </c>
      <c r="C7" s="21">
        <v>28640</v>
      </c>
      <c r="D7" s="21">
        <v>0</v>
      </c>
      <c r="E7" s="21">
        <v>66242</v>
      </c>
      <c r="F7" s="21">
        <v>20462</v>
      </c>
      <c r="G7" s="21">
        <v>985</v>
      </c>
      <c r="H7" s="21">
        <v>0</v>
      </c>
      <c r="I7" s="22">
        <f t="shared" si="1"/>
        <v>116329</v>
      </c>
      <c r="J7" s="23">
        <f t="shared" si="0"/>
        <v>0.24619828245751274</v>
      </c>
      <c r="K7" s="23">
        <f t="shared" si="0"/>
        <v>0</v>
      </c>
      <c r="L7" s="23">
        <f t="shared" si="0"/>
        <v>0.56943668388793856</v>
      </c>
      <c r="M7" s="23">
        <f t="shared" si="0"/>
        <v>0.17589766954069921</v>
      </c>
      <c r="N7" s="23">
        <f t="shared" si="0"/>
        <v>8.4673641138495129E-3</v>
      </c>
      <c r="O7" s="23">
        <f t="shared" si="0"/>
        <v>0</v>
      </c>
    </row>
    <row r="8" spans="1:15">
      <c r="A8" s="9">
        <v>6</v>
      </c>
      <c r="B8" s="10" t="s">
        <v>22</v>
      </c>
      <c r="C8" s="11">
        <v>12206</v>
      </c>
      <c r="D8" s="11">
        <v>26447</v>
      </c>
      <c r="E8" s="11">
        <v>30921</v>
      </c>
      <c r="F8" s="11">
        <v>150</v>
      </c>
      <c r="G8" s="11">
        <v>1591275</v>
      </c>
      <c r="H8" s="11">
        <v>776</v>
      </c>
      <c r="I8" s="12">
        <f t="shared" si="1"/>
        <v>1661775</v>
      </c>
      <c r="J8" s="13">
        <f t="shared" si="0"/>
        <v>7.3451580388440071E-3</v>
      </c>
      <c r="K8" s="13">
        <f t="shared" si="0"/>
        <v>1.591491026161785E-2</v>
      </c>
      <c r="L8" s="13">
        <f t="shared" si="0"/>
        <v>1.8607212167712234E-2</v>
      </c>
      <c r="M8" s="13">
        <f t="shared" si="0"/>
        <v>9.0264927562395627E-5</v>
      </c>
      <c r="N8" s="13">
        <f t="shared" si="0"/>
        <v>0.95757548404567405</v>
      </c>
      <c r="O8" s="13">
        <f t="shared" si="0"/>
        <v>4.6697055858946004E-4</v>
      </c>
    </row>
    <row r="9" spans="1:15">
      <c r="A9" s="14">
        <v>7</v>
      </c>
      <c r="B9" s="15" t="s">
        <v>23</v>
      </c>
      <c r="C9" s="16">
        <v>34180</v>
      </c>
      <c r="D9" s="16">
        <v>0</v>
      </c>
      <c r="E9" s="16">
        <v>0</v>
      </c>
      <c r="F9" s="16">
        <v>16669</v>
      </c>
      <c r="G9" s="16">
        <v>288672</v>
      </c>
      <c r="H9" s="16">
        <v>0</v>
      </c>
      <c r="I9" s="17">
        <f t="shared" si="1"/>
        <v>339521</v>
      </c>
      <c r="J9" s="18">
        <f t="shared" si="0"/>
        <v>0.10067123977603741</v>
      </c>
      <c r="K9" s="18">
        <f t="shared" si="0"/>
        <v>0</v>
      </c>
      <c r="L9" s="18">
        <f t="shared" si="0"/>
        <v>0</v>
      </c>
      <c r="M9" s="18">
        <f t="shared" si="0"/>
        <v>4.9095637677787234E-2</v>
      </c>
      <c r="N9" s="18">
        <f t="shared" si="0"/>
        <v>0.85023312254617534</v>
      </c>
      <c r="O9" s="18">
        <f t="shared" si="0"/>
        <v>0</v>
      </c>
    </row>
    <row r="10" spans="1:15">
      <c r="A10" s="14">
        <v>8</v>
      </c>
      <c r="B10" s="15" t="s">
        <v>24</v>
      </c>
      <c r="C10" s="16">
        <v>606598</v>
      </c>
      <c r="D10" s="16">
        <v>0</v>
      </c>
      <c r="E10" s="16">
        <v>0</v>
      </c>
      <c r="F10" s="16">
        <v>2156</v>
      </c>
      <c r="G10" s="16">
        <v>5940657</v>
      </c>
      <c r="H10" s="16">
        <v>14632</v>
      </c>
      <c r="I10" s="17">
        <f t="shared" si="1"/>
        <v>6564043</v>
      </c>
      <c r="J10" s="18">
        <f t="shared" si="0"/>
        <v>9.2412252631495564E-2</v>
      </c>
      <c r="K10" s="18">
        <f t="shared" si="0"/>
        <v>0</v>
      </c>
      <c r="L10" s="18">
        <f t="shared" si="0"/>
        <v>0</v>
      </c>
      <c r="M10" s="18">
        <f t="shared" si="0"/>
        <v>3.2845610548255094E-4</v>
      </c>
      <c r="N10" s="18">
        <f t="shared" si="0"/>
        <v>0.90503017728555402</v>
      </c>
      <c r="O10" s="18">
        <f t="shared" si="0"/>
        <v>2.2291139774678502E-3</v>
      </c>
    </row>
    <row r="11" spans="1:15">
      <c r="A11" s="14">
        <v>9</v>
      </c>
      <c r="B11" s="15" t="s">
        <v>25</v>
      </c>
      <c r="C11" s="16">
        <v>408066</v>
      </c>
      <c r="D11" s="16">
        <v>33898</v>
      </c>
      <c r="E11" s="16">
        <v>275791</v>
      </c>
      <c r="F11" s="16">
        <v>3584</v>
      </c>
      <c r="G11" s="16">
        <v>4924811</v>
      </c>
      <c r="H11" s="16">
        <v>0</v>
      </c>
      <c r="I11" s="17">
        <f t="shared" si="1"/>
        <v>5646150</v>
      </c>
      <c r="J11" s="18">
        <f t="shared" si="0"/>
        <v>7.2273318987274515E-2</v>
      </c>
      <c r="K11" s="18">
        <f t="shared" si="0"/>
        <v>6.0037370597663892E-3</v>
      </c>
      <c r="L11" s="18">
        <f t="shared" si="0"/>
        <v>4.8845850712432366E-2</v>
      </c>
      <c r="M11" s="18">
        <f t="shared" si="0"/>
        <v>6.3476882477440379E-4</v>
      </c>
      <c r="N11" s="18">
        <f t="shared" si="0"/>
        <v>0.87224232441575233</v>
      </c>
      <c r="O11" s="18">
        <f t="shared" si="0"/>
        <v>0</v>
      </c>
    </row>
    <row r="12" spans="1:15">
      <c r="A12" s="19">
        <v>10</v>
      </c>
      <c r="B12" s="20" t="s">
        <v>26</v>
      </c>
      <c r="C12" s="21">
        <v>585875</v>
      </c>
      <c r="D12" s="21">
        <v>115109</v>
      </c>
      <c r="E12" s="21">
        <v>183468</v>
      </c>
      <c r="F12" s="21">
        <v>0</v>
      </c>
      <c r="G12" s="21">
        <v>9517339</v>
      </c>
      <c r="H12" s="21">
        <v>762535</v>
      </c>
      <c r="I12" s="22">
        <f t="shared" si="1"/>
        <v>11164326</v>
      </c>
      <c r="J12" s="23">
        <f t="shared" si="0"/>
        <v>5.2477417803815471E-2</v>
      </c>
      <c r="K12" s="23">
        <f t="shared" si="0"/>
        <v>1.0310429845921733E-2</v>
      </c>
      <c r="L12" s="23">
        <f t="shared" si="0"/>
        <v>1.6433414789213428E-2</v>
      </c>
      <c r="M12" s="23">
        <f t="shared" si="0"/>
        <v>0</v>
      </c>
      <c r="N12" s="23">
        <f t="shared" si="0"/>
        <v>0.85247770443106019</v>
      </c>
      <c r="O12" s="23">
        <f t="shared" si="0"/>
        <v>6.8301033129989211E-2</v>
      </c>
    </row>
    <row r="13" spans="1:15">
      <c r="A13" s="9">
        <v>11</v>
      </c>
      <c r="B13" s="10" t="s">
        <v>27</v>
      </c>
      <c r="C13" s="11">
        <v>53332</v>
      </c>
      <c r="D13" s="11">
        <v>1028</v>
      </c>
      <c r="E13" s="11">
        <v>0</v>
      </c>
      <c r="F13" s="11">
        <v>36319</v>
      </c>
      <c r="G13" s="11">
        <v>601280</v>
      </c>
      <c r="H13" s="11">
        <v>0</v>
      </c>
      <c r="I13" s="12">
        <f t="shared" si="1"/>
        <v>691959</v>
      </c>
      <c r="J13" s="13">
        <f t="shared" si="0"/>
        <v>7.7073930680864045E-2</v>
      </c>
      <c r="K13" s="13">
        <f t="shared" si="0"/>
        <v>1.4856371548025245E-3</v>
      </c>
      <c r="L13" s="13">
        <f t="shared" si="0"/>
        <v>0</v>
      </c>
      <c r="M13" s="13">
        <f t="shared" si="0"/>
        <v>5.2487213837814087E-2</v>
      </c>
      <c r="N13" s="13">
        <f t="shared" si="0"/>
        <v>0.86895321832651939</v>
      </c>
      <c r="O13" s="13">
        <f t="shared" si="0"/>
        <v>0</v>
      </c>
    </row>
    <row r="14" spans="1:15">
      <c r="A14" s="14">
        <v>12</v>
      </c>
      <c r="B14" s="15" t="s">
        <v>28</v>
      </c>
      <c r="C14" s="16">
        <v>77379</v>
      </c>
      <c r="D14" s="16">
        <v>0</v>
      </c>
      <c r="E14" s="16">
        <v>1948</v>
      </c>
      <c r="F14" s="16">
        <v>12717</v>
      </c>
      <c r="G14" s="16">
        <v>229362</v>
      </c>
      <c r="H14" s="16">
        <v>0</v>
      </c>
      <c r="I14" s="17">
        <f t="shared" si="1"/>
        <v>321406</v>
      </c>
      <c r="J14" s="18">
        <f t="shared" si="0"/>
        <v>0.24075157277711057</v>
      </c>
      <c r="K14" s="18">
        <f t="shared" si="0"/>
        <v>0</v>
      </c>
      <c r="L14" s="18">
        <f t="shared" si="0"/>
        <v>6.0608700522081106E-3</v>
      </c>
      <c r="M14" s="18">
        <f t="shared" si="0"/>
        <v>3.9566778467110132E-2</v>
      </c>
      <c r="N14" s="18">
        <f t="shared" si="0"/>
        <v>0.71362077870357121</v>
      </c>
      <c r="O14" s="18">
        <f t="shared" si="0"/>
        <v>0</v>
      </c>
    </row>
    <row r="15" spans="1:15">
      <c r="A15" s="14">
        <v>13</v>
      </c>
      <c r="B15" s="15" t="s">
        <v>29</v>
      </c>
      <c r="C15" s="16">
        <v>28547</v>
      </c>
      <c r="D15" s="16">
        <v>70267</v>
      </c>
      <c r="E15" s="16">
        <v>0</v>
      </c>
      <c r="F15" s="16">
        <v>46466</v>
      </c>
      <c r="G15" s="16">
        <v>28054</v>
      </c>
      <c r="H15" s="16">
        <v>0</v>
      </c>
      <c r="I15" s="17">
        <f t="shared" si="1"/>
        <v>173334</v>
      </c>
      <c r="J15" s="18">
        <f t="shared" si="0"/>
        <v>0.16469359733231795</v>
      </c>
      <c r="K15" s="18">
        <f t="shared" si="0"/>
        <v>0.40538497928854123</v>
      </c>
      <c r="L15" s="18">
        <f t="shared" si="0"/>
        <v>0</v>
      </c>
      <c r="M15" s="18">
        <f t="shared" si="0"/>
        <v>0.2680720458767466</v>
      </c>
      <c r="N15" s="18">
        <f t="shared" si="0"/>
        <v>0.16184937750239423</v>
      </c>
      <c r="O15" s="18">
        <f t="shared" si="0"/>
        <v>0</v>
      </c>
    </row>
    <row r="16" spans="1:15">
      <c r="A16" s="14">
        <v>14</v>
      </c>
      <c r="B16" s="15" t="s">
        <v>30</v>
      </c>
      <c r="C16" s="16">
        <v>43291</v>
      </c>
      <c r="D16" s="16">
        <v>0</v>
      </c>
      <c r="E16" s="16">
        <v>1226</v>
      </c>
      <c r="F16" s="16">
        <v>15506</v>
      </c>
      <c r="G16" s="16">
        <v>256501</v>
      </c>
      <c r="H16" s="16">
        <v>0</v>
      </c>
      <c r="I16" s="17">
        <f t="shared" si="1"/>
        <v>316524</v>
      </c>
      <c r="J16" s="18">
        <f t="shared" si="0"/>
        <v>0.13677003955466252</v>
      </c>
      <c r="K16" s="18">
        <f t="shared" si="0"/>
        <v>0</v>
      </c>
      <c r="L16" s="18">
        <f t="shared" si="0"/>
        <v>3.8733239817517785E-3</v>
      </c>
      <c r="M16" s="18">
        <f t="shared" si="0"/>
        <v>4.8988386346690928E-2</v>
      </c>
      <c r="N16" s="18">
        <f t="shared" si="0"/>
        <v>0.81036825011689473</v>
      </c>
      <c r="O16" s="18">
        <f t="shared" si="0"/>
        <v>0</v>
      </c>
    </row>
    <row r="17" spans="1:15">
      <c r="A17" s="19">
        <v>15</v>
      </c>
      <c r="B17" s="20" t="s">
        <v>31</v>
      </c>
      <c r="C17" s="21">
        <v>17472</v>
      </c>
      <c r="D17" s="21">
        <v>0</v>
      </c>
      <c r="E17" s="21">
        <v>0</v>
      </c>
      <c r="F17" s="21">
        <v>29108</v>
      </c>
      <c r="G17" s="21">
        <v>84200</v>
      </c>
      <c r="H17" s="21">
        <v>0</v>
      </c>
      <c r="I17" s="22">
        <f t="shared" si="1"/>
        <v>130780</v>
      </c>
      <c r="J17" s="23">
        <f t="shared" si="0"/>
        <v>0.13359840954274355</v>
      </c>
      <c r="K17" s="23">
        <f t="shared" si="0"/>
        <v>0</v>
      </c>
      <c r="L17" s="23">
        <f t="shared" si="0"/>
        <v>0</v>
      </c>
      <c r="M17" s="23">
        <f t="shared" si="0"/>
        <v>0.22257225875516135</v>
      </c>
      <c r="N17" s="23">
        <f t="shared" si="0"/>
        <v>0.64382933170209511</v>
      </c>
      <c r="O17" s="23">
        <f t="shared" si="0"/>
        <v>0</v>
      </c>
    </row>
    <row r="18" spans="1:15">
      <c r="A18" s="9">
        <v>16</v>
      </c>
      <c r="B18" s="10" t="s">
        <v>32</v>
      </c>
      <c r="C18" s="11">
        <v>921473</v>
      </c>
      <c r="D18" s="11">
        <v>62874</v>
      </c>
      <c r="E18" s="11">
        <v>67841</v>
      </c>
      <c r="F18" s="11">
        <v>46071</v>
      </c>
      <c r="G18" s="11">
        <v>1641142</v>
      </c>
      <c r="H18" s="11">
        <v>0</v>
      </c>
      <c r="I18" s="12">
        <f t="shared" si="1"/>
        <v>2739401</v>
      </c>
      <c r="J18" s="13">
        <f t="shared" si="0"/>
        <v>0.33637755115078077</v>
      </c>
      <c r="K18" s="13">
        <f t="shared" si="0"/>
        <v>2.2951732878830081E-2</v>
      </c>
      <c r="L18" s="13">
        <f t="shared" si="0"/>
        <v>2.4764902984265539E-2</v>
      </c>
      <c r="M18" s="13">
        <f t="shared" si="0"/>
        <v>1.6817910192775721E-2</v>
      </c>
      <c r="N18" s="13">
        <f t="shared" si="0"/>
        <v>0.59908790279334789</v>
      </c>
      <c r="O18" s="13">
        <f t="shared" si="0"/>
        <v>0</v>
      </c>
    </row>
    <row r="19" spans="1:15">
      <c r="A19" s="14">
        <v>17</v>
      </c>
      <c r="B19" s="15" t="s">
        <v>33</v>
      </c>
      <c r="C19" s="16">
        <v>1192507</v>
      </c>
      <c r="D19" s="16">
        <v>5957</v>
      </c>
      <c r="E19" s="16">
        <v>12754</v>
      </c>
      <c r="F19" s="16">
        <v>1005</v>
      </c>
      <c r="G19" s="16">
        <v>0</v>
      </c>
      <c r="H19" s="16">
        <v>0</v>
      </c>
      <c r="I19" s="17">
        <f t="shared" si="1"/>
        <v>1212223</v>
      </c>
      <c r="J19" s="18">
        <f t="shared" ref="J19:O82" si="2">C19/$I19</f>
        <v>0.98373566579746463</v>
      </c>
      <c r="K19" s="18">
        <f t="shared" si="2"/>
        <v>4.9141123374164654E-3</v>
      </c>
      <c r="L19" s="18">
        <f t="shared" si="2"/>
        <v>1.0521166485044418E-2</v>
      </c>
      <c r="M19" s="18">
        <f t="shared" si="2"/>
        <v>8.2905538007445822E-4</v>
      </c>
      <c r="N19" s="18">
        <f t="shared" si="2"/>
        <v>0</v>
      </c>
      <c r="O19" s="18">
        <f t="shared" si="2"/>
        <v>0</v>
      </c>
    </row>
    <row r="20" spans="1:15">
      <c r="A20" s="14">
        <v>18</v>
      </c>
      <c r="B20" s="15" t="s">
        <v>34</v>
      </c>
      <c r="C20" s="16">
        <v>54667</v>
      </c>
      <c r="D20" s="16">
        <v>0</v>
      </c>
      <c r="E20" s="16">
        <v>0</v>
      </c>
      <c r="F20" s="16">
        <v>15294</v>
      </c>
      <c r="G20" s="16">
        <v>0</v>
      </c>
      <c r="H20" s="16">
        <v>0</v>
      </c>
      <c r="I20" s="17">
        <f t="shared" si="1"/>
        <v>69961</v>
      </c>
      <c r="J20" s="18">
        <f t="shared" si="2"/>
        <v>0.78139249010162803</v>
      </c>
      <c r="K20" s="18">
        <f t="shared" si="2"/>
        <v>0</v>
      </c>
      <c r="L20" s="18">
        <f t="shared" si="2"/>
        <v>0</v>
      </c>
      <c r="M20" s="18">
        <f t="shared" si="2"/>
        <v>0.21860750989837194</v>
      </c>
      <c r="N20" s="18">
        <f t="shared" si="2"/>
        <v>0</v>
      </c>
      <c r="O20" s="18">
        <f t="shared" si="2"/>
        <v>0</v>
      </c>
    </row>
    <row r="21" spans="1:15">
      <c r="A21" s="14">
        <v>19</v>
      </c>
      <c r="B21" s="15" t="s">
        <v>35</v>
      </c>
      <c r="C21" s="16">
        <v>34595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7">
        <f t="shared" si="1"/>
        <v>34595</v>
      </c>
      <c r="J21" s="18">
        <f t="shared" si="2"/>
        <v>1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 t="shared" si="2"/>
        <v>0</v>
      </c>
      <c r="O21" s="18">
        <f t="shared" si="2"/>
        <v>0</v>
      </c>
    </row>
    <row r="22" spans="1:15">
      <c r="A22" s="19">
        <v>20</v>
      </c>
      <c r="B22" s="20" t="s">
        <v>36</v>
      </c>
      <c r="C22" s="21">
        <v>94299</v>
      </c>
      <c r="D22" s="21">
        <v>9983</v>
      </c>
      <c r="E22" s="21">
        <v>3205</v>
      </c>
      <c r="F22" s="21">
        <v>31390</v>
      </c>
      <c r="G22" s="21">
        <v>205987</v>
      </c>
      <c r="H22" s="21">
        <v>0</v>
      </c>
      <c r="I22" s="22">
        <f t="shared" si="1"/>
        <v>344864</v>
      </c>
      <c r="J22" s="23">
        <f t="shared" si="2"/>
        <v>0.2734382249234481</v>
      </c>
      <c r="K22" s="23">
        <f t="shared" si="2"/>
        <v>2.8947643128885588E-2</v>
      </c>
      <c r="L22" s="23">
        <f t="shared" si="2"/>
        <v>9.2935186044353722E-3</v>
      </c>
      <c r="M22" s="23">
        <f t="shared" si="2"/>
        <v>9.1021388141412266E-2</v>
      </c>
      <c r="N22" s="23">
        <f t="shared" si="2"/>
        <v>0.59729922520181866</v>
      </c>
      <c r="O22" s="23">
        <f t="shared" si="2"/>
        <v>0</v>
      </c>
    </row>
    <row r="23" spans="1:15">
      <c r="A23" s="9">
        <v>21</v>
      </c>
      <c r="B23" s="10" t="s">
        <v>37</v>
      </c>
      <c r="C23" s="11">
        <v>61836</v>
      </c>
      <c r="D23" s="11">
        <v>42980</v>
      </c>
      <c r="E23" s="11">
        <v>0</v>
      </c>
      <c r="F23" s="11">
        <v>0</v>
      </c>
      <c r="G23" s="11">
        <v>159959</v>
      </c>
      <c r="H23" s="11">
        <v>7172</v>
      </c>
      <c r="I23" s="12">
        <f t="shared" si="1"/>
        <v>271947</v>
      </c>
      <c r="J23" s="13">
        <f t="shared" si="2"/>
        <v>0.22738254145109157</v>
      </c>
      <c r="K23" s="13">
        <f t="shared" si="2"/>
        <v>0.15804550151316249</v>
      </c>
      <c r="L23" s="13">
        <f t="shared" si="2"/>
        <v>0</v>
      </c>
      <c r="M23" s="13">
        <f t="shared" si="2"/>
        <v>0</v>
      </c>
      <c r="N23" s="13">
        <f t="shared" si="2"/>
        <v>0.58819917116202791</v>
      </c>
      <c r="O23" s="13">
        <f t="shared" si="2"/>
        <v>2.6372785873718042E-2</v>
      </c>
    </row>
    <row r="24" spans="1:15">
      <c r="A24" s="14">
        <v>22</v>
      </c>
      <c r="B24" s="15" t="s">
        <v>38</v>
      </c>
      <c r="C24" s="16">
        <v>10174</v>
      </c>
      <c r="D24" s="16">
        <v>0</v>
      </c>
      <c r="E24" s="16">
        <v>0</v>
      </c>
      <c r="F24" s="16">
        <v>11565</v>
      </c>
      <c r="G24" s="16">
        <v>502621</v>
      </c>
      <c r="H24" s="16">
        <v>0</v>
      </c>
      <c r="I24" s="17">
        <f t="shared" si="1"/>
        <v>524360</v>
      </c>
      <c r="J24" s="18">
        <f t="shared" si="2"/>
        <v>1.9402700434815776E-2</v>
      </c>
      <c r="K24" s="18">
        <f t="shared" si="2"/>
        <v>0</v>
      </c>
      <c r="L24" s="18">
        <f t="shared" si="2"/>
        <v>0</v>
      </c>
      <c r="M24" s="18">
        <f t="shared" si="2"/>
        <v>2.2055458082233581E-2</v>
      </c>
      <c r="N24" s="18">
        <f t="shared" si="2"/>
        <v>0.95854184148295063</v>
      </c>
      <c r="O24" s="18">
        <f t="shared" si="2"/>
        <v>0</v>
      </c>
    </row>
    <row r="25" spans="1:15">
      <c r="A25" s="14">
        <v>23</v>
      </c>
      <c r="B25" s="15" t="s">
        <v>39</v>
      </c>
      <c r="C25" s="16">
        <v>262773</v>
      </c>
      <c r="D25" s="16">
        <v>38634</v>
      </c>
      <c r="E25" s="16">
        <v>277369</v>
      </c>
      <c r="F25" s="16">
        <v>621</v>
      </c>
      <c r="G25" s="16">
        <v>4685559</v>
      </c>
      <c r="H25" s="16">
        <v>86706</v>
      </c>
      <c r="I25" s="17">
        <f t="shared" si="1"/>
        <v>5351662</v>
      </c>
      <c r="J25" s="18">
        <f t="shared" si="2"/>
        <v>4.9101195105371004E-2</v>
      </c>
      <c r="K25" s="18">
        <f t="shared" si="2"/>
        <v>7.219065778070439E-3</v>
      </c>
      <c r="L25" s="18">
        <f t="shared" si="2"/>
        <v>5.1828572133292422E-2</v>
      </c>
      <c r="M25" s="18">
        <f t="shared" si="2"/>
        <v>1.1603871843924373E-4</v>
      </c>
      <c r="N25" s="18">
        <f t="shared" si="2"/>
        <v>0.87553343241781711</v>
      </c>
      <c r="O25" s="18">
        <f t="shared" si="2"/>
        <v>1.620169584700977E-2</v>
      </c>
    </row>
    <row r="26" spans="1:15">
      <c r="A26" s="14">
        <v>24</v>
      </c>
      <c r="B26" s="15" t="s">
        <v>40</v>
      </c>
      <c r="C26" s="16">
        <v>88795</v>
      </c>
      <c r="D26" s="16">
        <v>14796</v>
      </c>
      <c r="E26" s="16">
        <v>29003</v>
      </c>
      <c r="F26" s="16">
        <v>1046460</v>
      </c>
      <c r="G26" s="16">
        <v>1794968</v>
      </c>
      <c r="H26" s="16">
        <v>0</v>
      </c>
      <c r="I26" s="17">
        <f t="shared" si="1"/>
        <v>2974022</v>
      </c>
      <c r="J26" s="18">
        <f t="shared" si="2"/>
        <v>2.9856873957220222E-2</v>
      </c>
      <c r="K26" s="18">
        <f t="shared" si="2"/>
        <v>4.9750808837325348E-3</v>
      </c>
      <c r="L26" s="18">
        <f t="shared" si="2"/>
        <v>9.7521134678896122E-3</v>
      </c>
      <c r="M26" s="18">
        <f t="shared" si="2"/>
        <v>0.35186693306236472</v>
      </c>
      <c r="N26" s="18">
        <f t="shared" si="2"/>
        <v>0.60354899862879297</v>
      </c>
      <c r="O26" s="18">
        <f t="shared" si="2"/>
        <v>0</v>
      </c>
    </row>
    <row r="27" spans="1:15">
      <c r="A27" s="19">
        <v>25</v>
      </c>
      <c r="B27" s="20" t="s">
        <v>41</v>
      </c>
      <c r="C27" s="21">
        <v>248174</v>
      </c>
      <c r="D27" s="21">
        <v>1535</v>
      </c>
      <c r="E27" s="21">
        <v>0</v>
      </c>
      <c r="F27" s="21">
        <v>15542</v>
      </c>
      <c r="G27" s="21">
        <v>124133</v>
      </c>
      <c r="H27" s="21">
        <v>4588</v>
      </c>
      <c r="I27" s="22">
        <f t="shared" si="1"/>
        <v>393972</v>
      </c>
      <c r="J27" s="23">
        <f t="shared" si="2"/>
        <v>0.62992801518889663</v>
      </c>
      <c r="K27" s="23">
        <f t="shared" si="2"/>
        <v>3.8962159747393216E-3</v>
      </c>
      <c r="L27" s="23">
        <f t="shared" si="2"/>
        <v>0</v>
      </c>
      <c r="M27" s="23">
        <f t="shared" si="2"/>
        <v>3.9449504025666798E-2</v>
      </c>
      <c r="N27" s="23">
        <f t="shared" si="2"/>
        <v>0.31508076716111805</v>
      </c>
      <c r="O27" s="23">
        <f t="shared" si="2"/>
        <v>1.1645497649579157E-2</v>
      </c>
    </row>
    <row r="28" spans="1:15">
      <c r="A28" s="9">
        <v>26</v>
      </c>
      <c r="B28" s="10" t="s">
        <v>42</v>
      </c>
      <c r="C28" s="11">
        <v>2474905</v>
      </c>
      <c r="D28" s="11">
        <v>908504</v>
      </c>
      <c r="E28" s="11">
        <v>414269</v>
      </c>
      <c r="F28" s="11">
        <v>1052883</v>
      </c>
      <c r="G28" s="11">
        <v>10462423</v>
      </c>
      <c r="H28" s="11">
        <v>235691</v>
      </c>
      <c r="I28" s="12">
        <f t="shared" si="1"/>
        <v>15548675</v>
      </c>
      <c r="J28" s="13">
        <f t="shared" si="2"/>
        <v>0.15917144065330324</v>
      </c>
      <c r="K28" s="13">
        <f t="shared" si="2"/>
        <v>5.8429673267979425E-2</v>
      </c>
      <c r="L28" s="13">
        <f t="shared" si="2"/>
        <v>2.664336350203474E-2</v>
      </c>
      <c r="M28" s="13">
        <f t="shared" si="2"/>
        <v>6.7715287637049454E-2</v>
      </c>
      <c r="N28" s="13">
        <f t="shared" si="2"/>
        <v>0.67288196582667015</v>
      </c>
      <c r="O28" s="13">
        <f t="shared" si="2"/>
        <v>1.5158269112963002E-2</v>
      </c>
    </row>
    <row r="29" spans="1:15">
      <c r="A29" s="14">
        <v>27</v>
      </c>
      <c r="B29" s="15" t="s">
        <v>43</v>
      </c>
      <c r="C29" s="16">
        <v>47756</v>
      </c>
      <c r="D29" s="16">
        <v>0</v>
      </c>
      <c r="E29" s="16">
        <v>0</v>
      </c>
      <c r="F29" s="16">
        <v>1325</v>
      </c>
      <c r="G29" s="16">
        <v>1223604</v>
      </c>
      <c r="H29" s="16">
        <v>0</v>
      </c>
      <c r="I29" s="17">
        <f t="shared" si="1"/>
        <v>1272685</v>
      </c>
      <c r="J29" s="18">
        <f t="shared" si="2"/>
        <v>3.7523817755375444E-2</v>
      </c>
      <c r="K29" s="18">
        <f t="shared" si="2"/>
        <v>0</v>
      </c>
      <c r="L29" s="18">
        <f t="shared" si="2"/>
        <v>0</v>
      </c>
      <c r="M29" s="18">
        <f t="shared" si="2"/>
        <v>1.0411060081638426E-3</v>
      </c>
      <c r="N29" s="18">
        <f t="shared" si="2"/>
        <v>0.96143507623646074</v>
      </c>
      <c r="O29" s="18">
        <f t="shared" si="2"/>
        <v>0</v>
      </c>
    </row>
    <row r="30" spans="1:15">
      <c r="A30" s="14">
        <v>28</v>
      </c>
      <c r="B30" s="15" t="s">
        <v>44</v>
      </c>
      <c r="C30" s="16">
        <v>501740</v>
      </c>
      <c r="D30" s="16">
        <v>0</v>
      </c>
      <c r="E30" s="16">
        <v>381</v>
      </c>
      <c r="F30" s="16">
        <v>250</v>
      </c>
      <c r="G30" s="16">
        <v>2764770</v>
      </c>
      <c r="H30" s="16">
        <v>2430</v>
      </c>
      <c r="I30" s="17">
        <f t="shared" si="1"/>
        <v>3269571</v>
      </c>
      <c r="J30" s="18">
        <f t="shared" si="2"/>
        <v>0.15345744135851461</v>
      </c>
      <c r="K30" s="18">
        <f t="shared" si="2"/>
        <v>0</v>
      </c>
      <c r="L30" s="18">
        <f t="shared" si="2"/>
        <v>1.1652904922388901E-4</v>
      </c>
      <c r="M30" s="18">
        <f t="shared" si="2"/>
        <v>7.6462630724336624E-5</v>
      </c>
      <c r="N30" s="18">
        <f t="shared" si="2"/>
        <v>0.84560635019089658</v>
      </c>
      <c r="O30" s="18">
        <f t="shared" si="2"/>
        <v>7.4321677064055191E-4</v>
      </c>
    </row>
    <row r="31" spans="1:15">
      <c r="A31" s="14">
        <v>29</v>
      </c>
      <c r="B31" s="15" t="s">
        <v>45</v>
      </c>
      <c r="C31" s="16">
        <v>254858</v>
      </c>
      <c r="D31" s="16">
        <v>159394</v>
      </c>
      <c r="E31" s="16">
        <v>133986</v>
      </c>
      <c r="F31" s="16">
        <v>148676</v>
      </c>
      <c r="G31" s="16">
        <v>4097669</v>
      </c>
      <c r="H31" s="16">
        <v>0</v>
      </c>
      <c r="I31" s="17">
        <f t="shared" si="1"/>
        <v>4794583</v>
      </c>
      <c r="J31" s="18">
        <f t="shared" si="2"/>
        <v>5.3155404755742056E-2</v>
      </c>
      <c r="K31" s="18">
        <f t="shared" si="2"/>
        <v>3.324460125103685E-2</v>
      </c>
      <c r="L31" s="18">
        <f t="shared" si="2"/>
        <v>2.7945287421241846E-2</v>
      </c>
      <c r="M31" s="18">
        <f t="shared" si="2"/>
        <v>3.1009161797803896E-2</v>
      </c>
      <c r="N31" s="18">
        <f t="shared" si="2"/>
        <v>0.85464554477417531</v>
      </c>
      <c r="O31" s="18">
        <f t="shared" si="2"/>
        <v>0</v>
      </c>
    </row>
    <row r="32" spans="1:15">
      <c r="A32" s="19">
        <v>30</v>
      </c>
      <c r="B32" s="20" t="s">
        <v>46</v>
      </c>
      <c r="C32" s="21">
        <v>41178</v>
      </c>
      <c r="D32" s="21">
        <v>0</v>
      </c>
      <c r="E32" s="21">
        <v>0</v>
      </c>
      <c r="F32" s="21">
        <v>10431</v>
      </c>
      <c r="G32" s="21">
        <v>372768</v>
      </c>
      <c r="H32" s="21">
        <v>3585</v>
      </c>
      <c r="I32" s="22">
        <f t="shared" si="1"/>
        <v>427962</v>
      </c>
      <c r="J32" s="23">
        <f t="shared" si="2"/>
        <v>9.621882316654283E-2</v>
      </c>
      <c r="K32" s="23">
        <f t="shared" si="2"/>
        <v>0</v>
      </c>
      <c r="L32" s="23">
        <f t="shared" si="2"/>
        <v>0</v>
      </c>
      <c r="M32" s="23">
        <f t="shared" si="2"/>
        <v>2.4373659343586582E-2</v>
      </c>
      <c r="N32" s="23">
        <f t="shared" si="2"/>
        <v>0.87103060552105094</v>
      </c>
      <c r="O32" s="23">
        <f t="shared" si="2"/>
        <v>8.3769119688196624E-3</v>
      </c>
    </row>
    <row r="33" spans="1:15">
      <c r="A33" s="9">
        <v>31</v>
      </c>
      <c r="B33" s="10" t="s">
        <v>47</v>
      </c>
      <c r="C33" s="11">
        <v>588576</v>
      </c>
      <c r="D33" s="11">
        <v>94932</v>
      </c>
      <c r="E33" s="11">
        <v>4715</v>
      </c>
      <c r="F33" s="11">
        <v>13136</v>
      </c>
      <c r="G33" s="11">
        <v>1672357</v>
      </c>
      <c r="H33" s="11">
        <v>0</v>
      </c>
      <c r="I33" s="12">
        <f t="shared" si="1"/>
        <v>2373716</v>
      </c>
      <c r="J33" s="13">
        <f t="shared" si="2"/>
        <v>0.24795552627188763</v>
      </c>
      <c r="K33" s="13">
        <f t="shared" si="2"/>
        <v>3.999298989432603E-2</v>
      </c>
      <c r="L33" s="13">
        <f t="shared" si="2"/>
        <v>1.9863370344219782E-3</v>
      </c>
      <c r="M33" s="13">
        <f t="shared" si="2"/>
        <v>5.5339391907035214E-3</v>
      </c>
      <c r="N33" s="13">
        <f t="shared" si="2"/>
        <v>0.70453120760866084</v>
      </c>
      <c r="O33" s="13">
        <f t="shared" si="2"/>
        <v>0</v>
      </c>
    </row>
    <row r="34" spans="1:15">
      <c r="A34" s="14">
        <v>32</v>
      </c>
      <c r="B34" s="15" t="s">
        <v>48</v>
      </c>
      <c r="C34" s="16">
        <v>1401923</v>
      </c>
      <c r="D34" s="16">
        <v>0</v>
      </c>
      <c r="E34" s="16">
        <v>0</v>
      </c>
      <c r="F34" s="16">
        <v>191291</v>
      </c>
      <c r="G34" s="16">
        <v>2899549</v>
      </c>
      <c r="H34" s="16">
        <v>0</v>
      </c>
      <c r="I34" s="17">
        <f t="shared" si="1"/>
        <v>4492763</v>
      </c>
      <c r="J34" s="18">
        <f t="shared" si="2"/>
        <v>0.31204027454820116</v>
      </c>
      <c r="K34" s="18">
        <f t="shared" si="2"/>
        <v>0</v>
      </c>
      <c r="L34" s="18">
        <f t="shared" si="2"/>
        <v>0</v>
      </c>
      <c r="M34" s="18">
        <f t="shared" si="2"/>
        <v>4.2577585330007391E-2</v>
      </c>
      <c r="N34" s="18">
        <f t="shared" si="2"/>
        <v>0.6453821401217914</v>
      </c>
      <c r="O34" s="18">
        <f t="shared" si="2"/>
        <v>0</v>
      </c>
    </row>
    <row r="35" spans="1:15">
      <c r="A35" s="14">
        <v>33</v>
      </c>
      <c r="B35" s="15" t="s">
        <v>49</v>
      </c>
      <c r="C35" s="16">
        <v>597404</v>
      </c>
      <c r="D35" s="16">
        <v>28499</v>
      </c>
      <c r="E35" s="16">
        <v>991</v>
      </c>
      <c r="F35" s="16">
        <v>10967</v>
      </c>
      <c r="G35" s="16">
        <v>1174437</v>
      </c>
      <c r="H35" s="16">
        <v>32270</v>
      </c>
      <c r="I35" s="17">
        <f t="shared" si="1"/>
        <v>1844568</v>
      </c>
      <c r="J35" s="18">
        <f t="shared" si="2"/>
        <v>0.32387203941519099</v>
      </c>
      <c r="K35" s="18">
        <f t="shared" si="2"/>
        <v>1.5450230080972889E-2</v>
      </c>
      <c r="L35" s="18">
        <f t="shared" si="2"/>
        <v>5.3725316713723755E-4</v>
      </c>
      <c r="M35" s="18">
        <f t="shared" si="2"/>
        <v>5.9455655741615385E-3</v>
      </c>
      <c r="N35" s="18">
        <f t="shared" si="2"/>
        <v>0.6367003005581795</v>
      </c>
      <c r="O35" s="18">
        <f t="shared" si="2"/>
        <v>1.7494611204357878E-2</v>
      </c>
    </row>
    <row r="36" spans="1:15">
      <c r="A36" s="14">
        <v>34</v>
      </c>
      <c r="B36" s="15" t="s">
        <v>50</v>
      </c>
      <c r="C36" s="16">
        <v>190603</v>
      </c>
      <c r="D36" s="16">
        <v>141563</v>
      </c>
      <c r="E36" s="16">
        <v>0</v>
      </c>
      <c r="F36" s="16">
        <v>403</v>
      </c>
      <c r="G36" s="16">
        <v>772174</v>
      </c>
      <c r="H36" s="16">
        <v>3680</v>
      </c>
      <c r="I36" s="17">
        <f t="shared" si="1"/>
        <v>1108423</v>
      </c>
      <c r="J36" s="18">
        <f t="shared" si="2"/>
        <v>0.17195871973064436</v>
      </c>
      <c r="K36" s="18">
        <f t="shared" si="2"/>
        <v>0.12771568255079513</v>
      </c>
      <c r="L36" s="18">
        <f t="shared" si="2"/>
        <v>0</v>
      </c>
      <c r="M36" s="18">
        <f t="shared" si="2"/>
        <v>3.6357960814598761E-4</v>
      </c>
      <c r="N36" s="18">
        <f t="shared" si="2"/>
        <v>0.69664198595662485</v>
      </c>
      <c r="O36" s="18">
        <f t="shared" si="2"/>
        <v>3.3200321537896634E-3</v>
      </c>
    </row>
    <row r="37" spans="1:15">
      <c r="A37" s="19">
        <v>35</v>
      </c>
      <c r="B37" s="20" t="s">
        <v>51</v>
      </c>
      <c r="C37" s="21">
        <v>95343</v>
      </c>
      <c r="D37" s="21">
        <v>0</v>
      </c>
      <c r="E37" s="21">
        <v>95929</v>
      </c>
      <c r="F37" s="21">
        <v>21868</v>
      </c>
      <c r="G37" s="21">
        <v>751316</v>
      </c>
      <c r="H37" s="21">
        <v>0</v>
      </c>
      <c r="I37" s="22">
        <f t="shared" si="1"/>
        <v>964456</v>
      </c>
      <c r="J37" s="23">
        <f t="shared" si="2"/>
        <v>9.8856764849822074E-2</v>
      </c>
      <c r="K37" s="23">
        <f t="shared" si="2"/>
        <v>0</v>
      </c>
      <c r="L37" s="23">
        <f t="shared" si="2"/>
        <v>9.9464361256501072E-2</v>
      </c>
      <c r="M37" s="23">
        <f t="shared" si="2"/>
        <v>2.2673921879277022E-2</v>
      </c>
      <c r="N37" s="23">
        <f t="shared" si="2"/>
        <v>0.77900495201439979</v>
      </c>
      <c r="O37" s="23">
        <f t="shared" si="2"/>
        <v>0</v>
      </c>
    </row>
    <row r="38" spans="1:15" ht="12.75" customHeight="1">
      <c r="A38" s="9">
        <v>36</v>
      </c>
      <c r="B38" s="10" t="s">
        <v>52</v>
      </c>
      <c r="C38" s="11">
        <v>2318456</v>
      </c>
      <c r="D38" s="11">
        <v>77910</v>
      </c>
      <c r="E38" s="11">
        <v>8410</v>
      </c>
      <c r="F38" s="11">
        <v>10112</v>
      </c>
      <c r="G38" s="11">
        <v>15776056</v>
      </c>
      <c r="H38" s="11">
        <v>342</v>
      </c>
      <c r="I38" s="12">
        <f t="shared" si="1"/>
        <v>18191286</v>
      </c>
      <c r="J38" s="13">
        <f t="shared" si="2"/>
        <v>0.12744871363135074</v>
      </c>
      <c r="K38" s="13">
        <f t="shared" si="2"/>
        <v>4.2828198072417754E-3</v>
      </c>
      <c r="L38" s="13">
        <f t="shared" si="2"/>
        <v>4.6230926169815592E-4</v>
      </c>
      <c r="M38" s="13">
        <f t="shared" si="2"/>
        <v>5.5587054153290758E-4</v>
      </c>
      <c r="N38" s="13">
        <f t="shared" si="2"/>
        <v>0.86723148654800986</v>
      </c>
      <c r="O38" s="13">
        <f t="shared" si="2"/>
        <v>1.8800210166559967E-5</v>
      </c>
    </row>
    <row r="39" spans="1:15">
      <c r="A39" s="14">
        <v>37</v>
      </c>
      <c r="B39" s="15" t="s">
        <v>53</v>
      </c>
      <c r="C39" s="16">
        <v>131478</v>
      </c>
      <c r="D39" s="16">
        <v>20379</v>
      </c>
      <c r="E39" s="16">
        <v>5503</v>
      </c>
      <c r="F39" s="16">
        <v>32657</v>
      </c>
      <c r="G39" s="16">
        <v>5785567</v>
      </c>
      <c r="H39" s="16">
        <v>130511</v>
      </c>
      <c r="I39" s="17">
        <f t="shared" si="1"/>
        <v>6106095</v>
      </c>
      <c r="J39" s="18">
        <f t="shared" si="2"/>
        <v>2.1532255885308042E-2</v>
      </c>
      <c r="K39" s="18">
        <f t="shared" si="2"/>
        <v>3.3374849228516752E-3</v>
      </c>
      <c r="L39" s="18">
        <f t="shared" si="2"/>
        <v>9.0123065559903669E-4</v>
      </c>
      <c r="M39" s="18">
        <f t="shared" si="2"/>
        <v>5.3482626785203964E-3</v>
      </c>
      <c r="N39" s="18">
        <f t="shared" si="2"/>
        <v>0.94750687632603159</v>
      </c>
      <c r="O39" s="18">
        <f t="shared" si="2"/>
        <v>2.1373889531689238E-2</v>
      </c>
    </row>
    <row r="40" spans="1:15">
      <c r="A40" s="14">
        <v>38</v>
      </c>
      <c r="B40" s="15" t="s">
        <v>54</v>
      </c>
      <c r="C40" s="16">
        <v>118924</v>
      </c>
      <c r="D40" s="16">
        <v>16722</v>
      </c>
      <c r="E40" s="16">
        <v>-1</v>
      </c>
      <c r="F40" s="16">
        <v>48939</v>
      </c>
      <c r="G40" s="16">
        <v>7994583</v>
      </c>
      <c r="H40" s="16">
        <v>0</v>
      </c>
      <c r="I40" s="17">
        <f t="shared" si="1"/>
        <v>8179167</v>
      </c>
      <c r="J40" s="18">
        <f t="shared" si="2"/>
        <v>1.4539866957111892E-2</v>
      </c>
      <c r="K40" s="18">
        <f t="shared" si="2"/>
        <v>2.0444624739903222E-3</v>
      </c>
      <c r="L40" s="18">
        <f t="shared" si="2"/>
        <v>-1.2226183913349611E-7</v>
      </c>
      <c r="M40" s="18">
        <f t="shared" si="2"/>
        <v>5.983372145354166E-3</v>
      </c>
      <c r="N40" s="18">
        <f t="shared" si="2"/>
        <v>0.97743242068538272</v>
      </c>
      <c r="O40" s="18">
        <f t="shared" si="2"/>
        <v>0</v>
      </c>
    </row>
    <row r="41" spans="1:15">
      <c r="A41" s="14">
        <v>39</v>
      </c>
      <c r="B41" s="15" t="s">
        <v>55</v>
      </c>
      <c r="C41" s="16">
        <v>134257</v>
      </c>
      <c r="D41" s="16">
        <v>21390</v>
      </c>
      <c r="E41" s="16">
        <v>0</v>
      </c>
      <c r="F41" s="16">
        <v>9389</v>
      </c>
      <c r="G41" s="16">
        <v>82700</v>
      </c>
      <c r="H41" s="16">
        <v>0</v>
      </c>
      <c r="I41" s="17">
        <f t="shared" si="1"/>
        <v>247736</v>
      </c>
      <c r="J41" s="18">
        <f t="shared" si="2"/>
        <v>0.54193577033616436</v>
      </c>
      <c r="K41" s="18">
        <f t="shared" si="2"/>
        <v>8.6341912358316925E-2</v>
      </c>
      <c r="L41" s="18">
        <f t="shared" si="2"/>
        <v>0</v>
      </c>
      <c r="M41" s="18">
        <f t="shared" si="2"/>
        <v>3.7899215293699745E-2</v>
      </c>
      <c r="N41" s="18">
        <f t="shared" si="2"/>
        <v>0.33382310201181903</v>
      </c>
      <c r="O41" s="18">
        <f t="shared" si="2"/>
        <v>0</v>
      </c>
    </row>
    <row r="42" spans="1:15">
      <c r="A42" s="19">
        <v>40</v>
      </c>
      <c r="B42" s="20" t="s">
        <v>56</v>
      </c>
      <c r="C42" s="21">
        <v>949587</v>
      </c>
      <c r="D42" s="21">
        <v>489789</v>
      </c>
      <c r="E42" s="21">
        <v>225797</v>
      </c>
      <c r="F42" s="21">
        <v>859070</v>
      </c>
      <c r="G42" s="21">
        <v>2928977</v>
      </c>
      <c r="H42" s="21">
        <v>27753</v>
      </c>
      <c r="I42" s="22">
        <f t="shared" si="1"/>
        <v>5480973</v>
      </c>
      <c r="J42" s="23">
        <f t="shared" si="2"/>
        <v>0.17325153763756909</v>
      </c>
      <c r="K42" s="23">
        <f t="shared" si="2"/>
        <v>8.93616881528152E-2</v>
      </c>
      <c r="L42" s="23">
        <f t="shared" si="2"/>
        <v>4.1196517479651883E-2</v>
      </c>
      <c r="M42" s="23">
        <f t="shared" si="2"/>
        <v>0.15673676918313592</v>
      </c>
      <c r="N42" s="23">
        <f t="shared" si="2"/>
        <v>0.53438997053990234</v>
      </c>
      <c r="O42" s="23">
        <f t="shared" si="2"/>
        <v>5.0635170069255955E-3</v>
      </c>
    </row>
    <row r="43" spans="1:15">
      <c r="A43" s="9">
        <v>41</v>
      </c>
      <c r="B43" s="10" t="s">
        <v>57</v>
      </c>
      <c r="C43" s="11">
        <v>89650</v>
      </c>
      <c r="D43" s="11">
        <v>0</v>
      </c>
      <c r="E43" s="11">
        <v>0</v>
      </c>
      <c r="F43" s="11">
        <v>6663</v>
      </c>
      <c r="G43" s="11">
        <v>216813</v>
      </c>
      <c r="H43" s="11">
        <v>0</v>
      </c>
      <c r="I43" s="12">
        <f t="shared" si="1"/>
        <v>313126</v>
      </c>
      <c r="J43" s="13">
        <f t="shared" si="2"/>
        <v>0.28630647087753813</v>
      </c>
      <c r="K43" s="13">
        <f t="shared" si="2"/>
        <v>0</v>
      </c>
      <c r="L43" s="13">
        <f t="shared" si="2"/>
        <v>0</v>
      </c>
      <c r="M43" s="13">
        <f t="shared" si="2"/>
        <v>2.1278973959364601E-2</v>
      </c>
      <c r="N43" s="13">
        <f t="shared" si="2"/>
        <v>0.69241455516309725</v>
      </c>
      <c r="O43" s="13">
        <f t="shared" si="2"/>
        <v>0</v>
      </c>
    </row>
    <row r="44" spans="1:15">
      <c r="A44" s="14">
        <v>42</v>
      </c>
      <c r="B44" s="15" t="s">
        <v>58</v>
      </c>
      <c r="C44" s="16">
        <v>142733</v>
      </c>
      <c r="D44" s="16">
        <v>0</v>
      </c>
      <c r="E44" s="16">
        <v>0</v>
      </c>
      <c r="F44" s="16">
        <v>2210</v>
      </c>
      <c r="G44" s="16">
        <v>536930</v>
      </c>
      <c r="H44" s="16">
        <v>6750</v>
      </c>
      <c r="I44" s="17">
        <f t="shared" si="1"/>
        <v>688623</v>
      </c>
      <c r="J44" s="18">
        <f t="shared" si="2"/>
        <v>0.20727306523308109</v>
      </c>
      <c r="K44" s="18">
        <f t="shared" si="2"/>
        <v>0</v>
      </c>
      <c r="L44" s="18">
        <f t="shared" si="2"/>
        <v>0</v>
      </c>
      <c r="M44" s="18">
        <f t="shared" si="2"/>
        <v>3.2093032036397272E-3</v>
      </c>
      <c r="N44" s="18">
        <f t="shared" si="2"/>
        <v>0.77971546114492252</v>
      </c>
      <c r="O44" s="18">
        <f t="shared" si="2"/>
        <v>9.802170418356633E-3</v>
      </c>
    </row>
    <row r="45" spans="1:15">
      <c r="A45" s="14">
        <v>43</v>
      </c>
      <c r="B45" s="15" t="s">
        <v>59</v>
      </c>
      <c r="C45" s="16">
        <v>118020</v>
      </c>
      <c r="D45" s="16">
        <v>17037</v>
      </c>
      <c r="E45" s="16">
        <v>29776</v>
      </c>
      <c r="F45" s="16">
        <v>19491</v>
      </c>
      <c r="G45" s="16">
        <v>516937</v>
      </c>
      <c r="H45" s="16">
        <v>2496</v>
      </c>
      <c r="I45" s="17">
        <f t="shared" si="1"/>
        <v>703757</v>
      </c>
      <c r="J45" s="18">
        <f t="shared" si="2"/>
        <v>0.16769993051578883</v>
      </c>
      <c r="K45" s="18">
        <f t="shared" si="2"/>
        <v>2.420864019825025E-2</v>
      </c>
      <c r="L45" s="18">
        <f t="shared" si="2"/>
        <v>4.2310058727657418E-2</v>
      </c>
      <c r="M45" s="18">
        <f t="shared" si="2"/>
        <v>2.7695639261847486E-2</v>
      </c>
      <c r="N45" s="18">
        <f t="shared" si="2"/>
        <v>0.7345390525422838</v>
      </c>
      <c r="O45" s="18">
        <f t="shared" si="2"/>
        <v>3.54667875417225E-3</v>
      </c>
    </row>
    <row r="46" spans="1:15">
      <c r="A46" s="14">
        <v>44</v>
      </c>
      <c r="B46" s="15" t="s">
        <v>60</v>
      </c>
      <c r="C46" s="16">
        <v>52158</v>
      </c>
      <c r="D46" s="16">
        <v>0</v>
      </c>
      <c r="E46" s="16">
        <v>652</v>
      </c>
      <c r="F46" s="16">
        <v>0</v>
      </c>
      <c r="G46" s="16">
        <v>666550</v>
      </c>
      <c r="H46" s="16">
        <v>0</v>
      </c>
      <c r="I46" s="17">
        <f t="shared" si="1"/>
        <v>719360</v>
      </c>
      <c r="J46" s="18">
        <f t="shared" si="2"/>
        <v>7.2506116548042704E-2</v>
      </c>
      <c r="K46" s="18">
        <f t="shared" si="2"/>
        <v>0</v>
      </c>
      <c r="L46" s="18">
        <f t="shared" si="2"/>
        <v>9.0636120996441278E-4</v>
      </c>
      <c r="M46" s="18">
        <f t="shared" si="2"/>
        <v>0</v>
      </c>
      <c r="N46" s="18">
        <f t="shared" si="2"/>
        <v>0.92658752224199292</v>
      </c>
      <c r="O46" s="18">
        <f t="shared" si="2"/>
        <v>0</v>
      </c>
    </row>
    <row r="47" spans="1:15">
      <c r="A47" s="19">
        <v>45</v>
      </c>
      <c r="B47" s="20" t="s">
        <v>61</v>
      </c>
      <c r="C47" s="21">
        <v>3706304</v>
      </c>
      <c r="D47" s="21">
        <v>35131</v>
      </c>
      <c r="E47" s="21">
        <v>7639</v>
      </c>
      <c r="F47" s="21">
        <v>106256</v>
      </c>
      <c r="G47" s="21">
        <v>1514883</v>
      </c>
      <c r="H47" s="21">
        <v>221320</v>
      </c>
      <c r="I47" s="22">
        <f t="shared" si="1"/>
        <v>5591533</v>
      </c>
      <c r="J47" s="23">
        <f t="shared" si="2"/>
        <v>0.66284219372397513</v>
      </c>
      <c r="K47" s="23">
        <f t="shared" si="2"/>
        <v>6.2828923660112534E-3</v>
      </c>
      <c r="L47" s="23">
        <f t="shared" si="2"/>
        <v>1.3661727472591147E-3</v>
      </c>
      <c r="M47" s="23">
        <f t="shared" si="2"/>
        <v>1.9003017598215016E-2</v>
      </c>
      <c r="N47" s="23">
        <f t="shared" si="2"/>
        <v>0.27092444952037303</v>
      </c>
      <c r="O47" s="23">
        <f t="shared" si="2"/>
        <v>3.958127404416642E-2</v>
      </c>
    </row>
    <row r="48" spans="1:15">
      <c r="A48" s="9">
        <v>46</v>
      </c>
      <c r="B48" s="10" t="s">
        <v>62</v>
      </c>
      <c r="C48" s="11">
        <v>29569</v>
      </c>
      <c r="D48" s="11">
        <v>1149</v>
      </c>
      <c r="E48" s="11">
        <v>0</v>
      </c>
      <c r="F48" s="11">
        <v>1906</v>
      </c>
      <c r="G48" s="11">
        <v>6145</v>
      </c>
      <c r="H48" s="11">
        <v>1537</v>
      </c>
      <c r="I48" s="12">
        <f t="shared" si="1"/>
        <v>40306</v>
      </c>
      <c r="J48" s="13">
        <f t="shared" si="2"/>
        <v>0.73361286160869355</v>
      </c>
      <c r="K48" s="13">
        <f t="shared" si="2"/>
        <v>2.8506922046345456E-2</v>
      </c>
      <c r="L48" s="13">
        <f t="shared" si="2"/>
        <v>0</v>
      </c>
      <c r="M48" s="13">
        <f t="shared" si="2"/>
        <v>4.7288244926313699E-2</v>
      </c>
      <c r="N48" s="13">
        <f t="shared" si="2"/>
        <v>0.15245869101374485</v>
      </c>
      <c r="O48" s="13">
        <f t="shared" si="2"/>
        <v>3.8133280404902499E-2</v>
      </c>
    </row>
    <row r="49" spans="1:15">
      <c r="A49" s="14">
        <v>47</v>
      </c>
      <c r="B49" s="15" t="s">
        <v>63</v>
      </c>
      <c r="C49" s="16">
        <v>279029</v>
      </c>
      <c r="D49" s="16">
        <v>0</v>
      </c>
      <c r="E49" s="16">
        <v>337</v>
      </c>
      <c r="F49" s="16">
        <v>3000</v>
      </c>
      <c r="G49" s="16">
        <v>1016462</v>
      </c>
      <c r="H49" s="16">
        <v>0</v>
      </c>
      <c r="I49" s="17">
        <f t="shared" si="1"/>
        <v>1298828</v>
      </c>
      <c r="J49" s="18">
        <f t="shared" si="2"/>
        <v>0.21483137105144023</v>
      </c>
      <c r="K49" s="18">
        <f t="shared" si="2"/>
        <v>0</v>
      </c>
      <c r="L49" s="18">
        <f t="shared" si="2"/>
        <v>2.5946468662517284E-4</v>
      </c>
      <c r="M49" s="18">
        <f t="shared" si="2"/>
        <v>2.3097746583843281E-3</v>
      </c>
      <c r="N49" s="18">
        <f t="shared" si="2"/>
        <v>0.78259938960355024</v>
      </c>
      <c r="O49" s="18">
        <f t="shared" si="2"/>
        <v>0</v>
      </c>
    </row>
    <row r="50" spans="1:15">
      <c r="A50" s="14">
        <v>48</v>
      </c>
      <c r="B50" s="15" t="s">
        <v>64</v>
      </c>
      <c r="C50" s="16">
        <v>123223</v>
      </c>
      <c r="D50" s="16">
        <v>26897</v>
      </c>
      <c r="E50" s="16">
        <v>21397</v>
      </c>
      <c r="F50" s="16">
        <v>4398</v>
      </c>
      <c r="G50" s="16">
        <v>2043741</v>
      </c>
      <c r="H50" s="16">
        <v>0</v>
      </c>
      <c r="I50" s="17">
        <f t="shared" si="1"/>
        <v>2219656</v>
      </c>
      <c r="J50" s="18">
        <f t="shared" si="2"/>
        <v>5.5514458096209501E-2</v>
      </c>
      <c r="K50" s="18">
        <f t="shared" si="2"/>
        <v>1.2117643454661443E-2</v>
      </c>
      <c r="L50" s="18">
        <f t="shared" si="2"/>
        <v>9.6397820202770157E-3</v>
      </c>
      <c r="M50" s="18">
        <f t="shared" si="2"/>
        <v>1.9813881069859472E-3</v>
      </c>
      <c r="N50" s="18">
        <f t="shared" si="2"/>
        <v>0.9207467283218661</v>
      </c>
      <c r="O50" s="18">
        <f t="shared" si="2"/>
        <v>0</v>
      </c>
    </row>
    <row r="51" spans="1:15">
      <c r="A51" s="14">
        <v>49</v>
      </c>
      <c r="B51" s="15" t="s">
        <v>65</v>
      </c>
      <c r="C51" s="16">
        <v>587714</v>
      </c>
      <c r="D51" s="16">
        <v>1891</v>
      </c>
      <c r="E51" s="16">
        <v>4780</v>
      </c>
      <c r="F51" s="16">
        <v>1221</v>
      </c>
      <c r="G51" s="16">
        <v>0</v>
      </c>
      <c r="H51" s="16">
        <v>0</v>
      </c>
      <c r="I51" s="17">
        <f t="shared" si="1"/>
        <v>595606</v>
      </c>
      <c r="J51" s="18">
        <f t="shared" si="2"/>
        <v>0.98674962978882008</v>
      </c>
      <c r="K51" s="18">
        <f t="shared" si="2"/>
        <v>3.1749176469008035E-3</v>
      </c>
      <c r="L51" s="18">
        <f t="shared" si="2"/>
        <v>8.0254396362696139E-3</v>
      </c>
      <c r="M51" s="18">
        <f t="shared" si="2"/>
        <v>2.0500129280094561E-3</v>
      </c>
      <c r="N51" s="18">
        <f t="shared" si="2"/>
        <v>0</v>
      </c>
      <c r="O51" s="18">
        <f t="shared" si="2"/>
        <v>0</v>
      </c>
    </row>
    <row r="52" spans="1:15">
      <c r="A52" s="19">
        <v>50</v>
      </c>
      <c r="B52" s="20" t="s">
        <v>66</v>
      </c>
      <c r="C52" s="21">
        <v>52471</v>
      </c>
      <c r="D52" s="21">
        <v>0</v>
      </c>
      <c r="E52" s="21">
        <v>0</v>
      </c>
      <c r="F52" s="21">
        <v>35572</v>
      </c>
      <c r="G52" s="21">
        <v>1698094</v>
      </c>
      <c r="H52" s="21">
        <v>8594</v>
      </c>
      <c r="I52" s="22">
        <f t="shared" si="1"/>
        <v>1794731</v>
      </c>
      <c r="J52" s="23">
        <f t="shared" si="2"/>
        <v>2.9236136223200024E-2</v>
      </c>
      <c r="K52" s="23">
        <f t="shared" si="2"/>
        <v>0</v>
      </c>
      <c r="L52" s="23">
        <f t="shared" si="2"/>
        <v>0</v>
      </c>
      <c r="M52" s="23">
        <f t="shared" si="2"/>
        <v>1.9820240470577486E-2</v>
      </c>
      <c r="N52" s="23">
        <f t="shared" si="2"/>
        <v>0.9461551619713483</v>
      </c>
      <c r="O52" s="23">
        <f t="shared" si="2"/>
        <v>4.7884613348741396E-3</v>
      </c>
    </row>
    <row r="53" spans="1:15">
      <c r="A53" s="9">
        <v>51</v>
      </c>
      <c r="B53" s="10" t="s">
        <v>67</v>
      </c>
      <c r="C53" s="11">
        <v>192303</v>
      </c>
      <c r="D53" s="11">
        <v>191</v>
      </c>
      <c r="E53" s="11">
        <v>4147</v>
      </c>
      <c r="F53" s="11">
        <v>5641</v>
      </c>
      <c r="G53" s="11">
        <v>1180725</v>
      </c>
      <c r="H53" s="11">
        <v>2000</v>
      </c>
      <c r="I53" s="12">
        <f t="shared" si="1"/>
        <v>1385007</v>
      </c>
      <c r="J53" s="13">
        <f t="shared" si="2"/>
        <v>0.13884622965804505</v>
      </c>
      <c r="K53" s="13">
        <f t="shared" si="2"/>
        <v>1.3790544018911095E-4</v>
      </c>
      <c r="L53" s="13">
        <f t="shared" si="2"/>
        <v>2.9942086935300688E-3</v>
      </c>
      <c r="M53" s="13">
        <f t="shared" si="2"/>
        <v>4.072903602653272E-3</v>
      </c>
      <c r="N53" s="13">
        <f t="shared" si="2"/>
        <v>0.85250471658265992</v>
      </c>
      <c r="O53" s="13">
        <f t="shared" si="2"/>
        <v>1.4440360229226279E-3</v>
      </c>
    </row>
    <row r="54" spans="1:15">
      <c r="A54" s="14">
        <v>52</v>
      </c>
      <c r="B54" s="15" t="s">
        <v>68</v>
      </c>
      <c r="C54" s="16">
        <v>595715</v>
      </c>
      <c r="D54" s="16">
        <v>0</v>
      </c>
      <c r="E54" s="16">
        <v>0</v>
      </c>
      <c r="F54" s="16">
        <v>23390</v>
      </c>
      <c r="G54" s="16">
        <v>10526169</v>
      </c>
      <c r="H54" s="16">
        <v>1374</v>
      </c>
      <c r="I54" s="17">
        <f t="shared" si="1"/>
        <v>11146648</v>
      </c>
      <c r="J54" s="18">
        <f t="shared" si="2"/>
        <v>5.344342083826456E-2</v>
      </c>
      <c r="K54" s="18">
        <f t="shared" si="2"/>
        <v>0</v>
      </c>
      <c r="L54" s="18">
        <f t="shared" si="2"/>
        <v>0</v>
      </c>
      <c r="M54" s="18">
        <f t="shared" si="2"/>
        <v>2.0983886815121463E-3</v>
      </c>
      <c r="N54" s="18">
        <f t="shared" si="2"/>
        <v>0.94433492472355818</v>
      </c>
      <c r="O54" s="18">
        <f t="shared" si="2"/>
        <v>1.2326575666514274E-4</v>
      </c>
    </row>
    <row r="55" spans="1:15">
      <c r="A55" s="14">
        <v>53</v>
      </c>
      <c r="B55" s="15" t="s">
        <v>69</v>
      </c>
      <c r="C55" s="16">
        <v>102272</v>
      </c>
      <c r="D55" s="16">
        <v>11100</v>
      </c>
      <c r="E55" s="16">
        <v>3037</v>
      </c>
      <c r="F55" s="16">
        <v>225682</v>
      </c>
      <c r="G55" s="16">
        <v>589986</v>
      </c>
      <c r="H55" s="16">
        <v>0</v>
      </c>
      <c r="I55" s="17">
        <f t="shared" si="1"/>
        <v>932077</v>
      </c>
      <c r="J55" s="18">
        <f t="shared" si="2"/>
        <v>0.10972484032971525</v>
      </c>
      <c r="K55" s="18">
        <f t="shared" si="2"/>
        <v>1.190888735587296E-2</v>
      </c>
      <c r="L55" s="18">
        <f t="shared" si="2"/>
        <v>3.2583144954762321E-3</v>
      </c>
      <c r="M55" s="18">
        <f t="shared" si="2"/>
        <v>0.24212806452685776</v>
      </c>
      <c r="N55" s="18">
        <f t="shared" si="2"/>
        <v>0.63297989329207782</v>
      </c>
      <c r="O55" s="18">
        <f t="shared" si="2"/>
        <v>0</v>
      </c>
    </row>
    <row r="56" spans="1:15">
      <c r="A56" s="14">
        <v>54</v>
      </c>
      <c r="B56" s="15" t="s">
        <v>70</v>
      </c>
      <c r="C56" s="16">
        <v>26070</v>
      </c>
      <c r="D56" s="16">
        <v>765</v>
      </c>
      <c r="E56" s="16">
        <v>22166</v>
      </c>
      <c r="F56" s="16">
        <v>198</v>
      </c>
      <c r="G56" s="16">
        <v>12299</v>
      </c>
      <c r="H56" s="16">
        <v>0</v>
      </c>
      <c r="I56" s="17">
        <f t="shared" si="1"/>
        <v>61498</v>
      </c>
      <c r="J56" s="18">
        <f t="shared" si="2"/>
        <v>0.4239162249178835</v>
      </c>
      <c r="K56" s="18">
        <f t="shared" si="2"/>
        <v>1.2439428924517871E-2</v>
      </c>
      <c r="L56" s="18">
        <f t="shared" si="2"/>
        <v>0.3604344856743309</v>
      </c>
      <c r="M56" s="18">
        <f t="shared" si="2"/>
        <v>3.2196168981105076E-3</v>
      </c>
      <c r="N56" s="18">
        <f t="shared" si="2"/>
        <v>0.19999024358515724</v>
      </c>
      <c r="O56" s="18">
        <f t="shared" si="2"/>
        <v>0</v>
      </c>
    </row>
    <row r="57" spans="1:15">
      <c r="A57" s="19">
        <v>55</v>
      </c>
      <c r="B57" s="20" t="s">
        <v>71</v>
      </c>
      <c r="C57" s="21">
        <v>221826</v>
      </c>
      <c r="D57" s="21">
        <v>134</v>
      </c>
      <c r="E57" s="21">
        <v>0</v>
      </c>
      <c r="F57" s="21">
        <v>0</v>
      </c>
      <c r="G57" s="21">
        <v>0</v>
      </c>
      <c r="H57" s="21">
        <v>8087</v>
      </c>
      <c r="I57" s="22">
        <f t="shared" si="1"/>
        <v>230047</v>
      </c>
      <c r="J57" s="23">
        <f t="shared" si="2"/>
        <v>0.96426382434893743</v>
      </c>
      <c r="K57" s="23">
        <f t="shared" si="2"/>
        <v>5.8248966515538124E-4</v>
      </c>
      <c r="L57" s="23">
        <f t="shared" si="2"/>
        <v>0</v>
      </c>
      <c r="M57" s="23">
        <f t="shared" si="2"/>
        <v>0</v>
      </c>
      <c r="N57" s="23">
        <f t="shared" si="2"/>
        <v>0</v>
      </c>
      <c r="O57" s="23">
        <f t="shared" si="2"/>
        <v>3.5153685985907228E-2</v>
      </c>
    </row>
    <row r="58" spans="1:15">
      <c r="A58" s="9">
        <v>56</v>
      </c>
      <c r="B58" s="10" t="s">
        <v>72</v>
      </c>
      <c r="C58" s="11">
        <v>155830</v>
      </c>
      <c r="D58" s="11">
        <v>9835</v>
      </c>
      <c r="E58" s="11">
        <v>49642</v>
      </c>
      <c r="F58" s="11">
        <v>9552</v>
      </c>
      <c r="G58" s="11">
        <v>0</v>
      </c>
      <c r="H58" s="11">
        <v>0</v>
      </c>
      <c r="I58" s="12">
        <f t="shared" si="1"/>
        <v>224859</v>
      </c>
      <c r="J58" s="13">
        <f t="shared" si="2"/>
        <v>0.69301206533872339</v>
      </c>
      <c r="K58" s="13">
        <f t="shared" si="2"/>
        <v>4.3738520584010426E-2</v>
      </c>
      <c r="L58" s="13">
        <f t="shared" si="2"/>
        <v>0.22076945997269401</v>
      </c>
      <c r="M58" s="13">
        <f t="shared" si="2"/>
        <v>4.2479954104572198E-2</v>
      </c>
      <c r="N58" s="13">
        <f t="shared" si="2"/>
        <v>0</v>
      </c>
      <c r="O58" s="13">
        <f t="shared" si="2"/>
        <v>0</v>
      </c>
    </row>
    <row r="59" spans="1:15">
      <c r="A59" s="14">
        <v>57</v>
      </c>
      <c r="B59" s="15" t="s">
        <v>73</v>
      </c>
      <c r="C59" s="16">
        <v>551852</v>
      </c>
      <c r="D59" s="16">
        <v>170945</v>
      </c>
      <c r="E59" s="16">
        <v>1746</v>
      </c>
      <c r="F59" s="16">
        <v>31376</v>
      </c>
      <c r="G59" s="16">
        <v>102983</v>
      </c>
      <c r="H59" s="16">
        <v>0</v>
      </c>
      <c r="I59" s="17">
        <f t="shared" si="1"/>
        <v>858902</v>
      </c>
      <c r="J59" s="18">
        <f t="shared" si="2"/>
        <v>0.64250869132916211</v>
      </c>
      <c r="K59" s="18">
        <f t="shared" si="2"/>
        <v>0.19902736284232661</v>
      </c>
      <c r="L59" s="18">
        <f t="shared" si="2"/>
        <v>2.0328279594179544E-3</v>
      </c>
      <c r="M59" s="18">
        <f t="shared" si="2"/>
        <v>3.6530360856069727E-2</v>
      </c>
      <c r="N59" s="18">
        <f t="shared" si="2"/>
        <v>0.11990075701302361</v>
      </c>
      <c r="O59" s="18">
        <f t="shared" si="2"/>
        <v>0</v>
      </c>
    </row>
    <row r="60" spans="1:15">
      <c r="A60" s="14">
        <v>58</v>
      </c>
      <c r="B60" s="15" t="s">
        <v>74</v>
      </c>
      <c r="C60" s="16">
        <v>79045</v>
      </c>
      <c r="D60" s="16">
        <v>277534</v>
      </c>
      <c r="E60" s="16">
        <v>0</v>
      </c>
      <c r="F60" s="16">
        <v>20538</v>
      </c>
      <c r="G60" s="16">
        <v>1197150</v>
      </c>
      <c r="H60" s="16">
        <v>0</v>
      </c>
      <c r="I60" s="17">
        <f t="shared" si="1"/>
        <v>1574267</v>
      </c>
      <c r="J60" s="18">
        <f t="shared" si="2"/>
        <v>5.0210669473475592E-2</v>
      </c>
      <c r="K60" s="18">
        <f t="shared" si="2"/>
        <v>0.17629411021129199</v>
      </c>
      <c r="L60" s="18">
        <f t="shared" si="2"/>
        <v>0</v>
      </c>
      <c r="M60" s="18">
        <f t="shared" si="2"/>
        <v>1.3046071600306682E-2</v>
      </c>
      <c r="N60" s="18">
        <f t="shared" si="2"/>
        <v>0.76044914871492575</v>
      </c>
      <c r="O60" s="18">
        <f t="shared" si="2"/>
        <v>0</v>
      </c>
    </row>
    <row r="61" spans="1:15">
      <c r="A61" s="14">
        <v>59</v>
      </c>
      <c r="B61" s="15" t="s">
        <v>75</v>
      </c>
      <c r="C61" s="16">
        <v>280880</v>
      </c>
      <c r="D61" s="16">
        <v>38331</v>
      </c>
      <c r="E61" s="16">
        <v>23811</v>
      </c>
      <c r="F61" s="16">
        <v>17934</v>
      </c>
      <c r="G61" s="16">
        <v>753624</v>
      </c>
      <c r="H61" s="16">
        <v>20</v>
      </c>
      <c r="I61" s="17">
        <f t="shared" si="1"/>
        <v>1114600</v>
      </c>
      <c r="J61" s="18">
        <f t="shared" si="2"/>
        <v>0.25200071774627669</v>
      </c>
      <c r="K61" s="18">
        <f t="shared" si="2"/>
        <v>3.438991566481249E-2</v>
      </c>
      <c r="L61" s="18">
        <f t="shared" si="2"/>
        <v>2.1362820742867397E-2</v>
      </c>
      <c r="M61" s="18">
        <f t="shared" ref="M61:O124" si="3">F61/$I61</f>
        <v>1.6090077157724744E-2</v>
      </c>
      <c r="N61" s="18">
        <f t="shared" si="3"/>
        <v>0.67613852503140137</v>
      </c>
      <c r="O61" s="18">
        <f t="shared" si="3"/>
        <v>1.7943656917279743E-5</v>
      </c>
    </row>
    <row r="62" spans="1:15">
      <c r="A62" s="19">
        <v>60</v>
      </c>
      <c r="B62" s="20" t="s">
        <v>76</v>
      </c>
      <c r="C62" s="21">
        <v>211549</v>
      </c>
      <c r="D62" s="21">
        <v>5506</v>
      </c>
      <c r="E62" s="21">
        <v>9436</v>
      </c>
      <c r="F62" s="21">
        <v>55359</v>
      </c>
      <c r="G62" s="21">
        <v>3175419</v>
      </c>
      <c r="H62" s="21">
        <v>902</v>
      </c>
      <c r="I62" s="22">
        <f t="shared" si="1"/>
        <v>3458171</v>
      </c>
      <c r="J62" s="23">
        <f t="shared" ref="J62:O125" si="4">C62/$I62</f>
        <v>6.117366665789517E-2</v>
      </c>
      <c r="K62" s="23">
        <f t="shared" si="4"/>
        <v>1.5921711216709642E-3</v>
      </c>
      <c r="L62" s="23">
        <f t="shared" si="4"/>
        <v>2.728610008007123E-3</v>
      </c>
      <c r="M62" s="23">
        <f t="shared" si="3"/>
        <v>1.6008173106535219E-2</v>
      </c>
      <c r="N62" s="23">
        <f t="shared" si="3"/>
        <v>0.9182365475854144</v>
      </c>
      <c r="O62" s="23">
        <f t="shared" si="3"/>
        <v>2.6083152047715394E-4</v>
      </c>
    </row>
    <row r="63" spans="1:15">
      <c r="A63" s="9">
        <v>61</v>
      </c>
      <c r="B63" s="10" t="s">
        <v>77</v>
      </c>
      <c r="C63" s="11">
        <v>34386</v>
      </c>
      <c r="D63" s="11">
        <v>450</v>
      </c>
      <c r="E63" s="11">
        <v>3000</v>
      </c>
      <c r="F63" s="11">
        <v>0</v>
      </c>
      <c r="G63" s="11">
        <v>177500</v>
      </c>
      <c r="H63" s="11">
        <v>0</v>
      </c>
      <c r="I63" s="12">
        <f t="shared" si="1"/>
        <v>215336</v>
      </c>
      <c r="J63" s="13">
        <f t="shared" si="4"/>
        <v>0.15968532897425419</v>
      </c>
      <c r="K63" s="13">
        <f t="shared" si="4"/>
        <v>2.0897574023851099E-3</v>
      </c>
      <c r="L63" s="13">
        <f t="shared" si="4"/>
        <v>1.3931716015900732E-2</v>
      </c>
      <c r="M63" s="13">
        <f t="shared" si="3"/>
        <v>0</v>
      </c>
      <c r="N63" s="13">
        <f t="shared" si="3"/>
        <v>0.82429319760746</v>
      </c>
      <c r="O63" s="13">
        <f t="shared" si="3"/>
        <v>0</v>
      </c>
    </row>
    <row r="64" spans="1:15">
      <c r="A64" s="14">
        <v>62</v>
      </c>
      <c r="B64" s="15" t="s">
        <v>78</v>
      </c>
      <c r="C64" s="16">
        <v>106446</v>
      </c>
      <c r="D64" s="16">
        <v>3133</v>
      </c>
      <c r="E64" s="16">
        <v>71639</v>
      </c>
      <c r="F64" s="16">
        <v>104771</v>
      </c>
      <c r="G64" s="16">
        <v>0</v>
      </c>
      <c r="H64" s="16">
        <v>0</v>
      </c>
      <c r="I64" s="17">
        <f t="shared" si="1"/>
        <v>285989</v>
      </c>
      <c r="J64" s="18">
        <f t="shared" si="4"/>
        <v>0.37220312669368405</v>
      </c>
      <c r="K64" s="18">
        <f t="shared" si="4"/>
        <v>1.0954966799422355E-2</v>
      </c>
      <c r="L64" s="18">
        <f t="shared" si="4"/>
        <v>0.25049564843403066</v>
      </c>
      <c r="M64" s="18">
        <f t="shared" si="3"/>
        <v>0.36634625807286292</v>
      </c>
      <c r="N64" s="18">
        <f t="shared" si="3"/>
        <v>0</v>
      </c>
      <c r="O64" s="18">
        <f t="shared" si="3"/>
        <v>0</v>
      </c>
    </row>
    <row r="65" spans="1:15">
      <c r="A65" s="14">
        <v>63</v>
      </c>
      <c r="B65" s="15" t="s">
        <v>79</v>
      </c>
      <c r="C65" s="16">
        <v>118005</v>
      </c>
      <c r="D65" s="16">
        <v>39045</v>
      </c>
      <c r="E65" s="16">
        <v>0</v>
      </c>
      <c r="F65" s="16">
        <v>9814</v>
      </c>
      <c r="G65" s="16">
        <v>223950</v>
      </c>
      <c r="H65" s="16">
        <v>0</v>
      </c>
      <c r="I65" s="17">
        <f t="shared" si="1"/>
        <v>390814</v>
      </c>
      <c r="J65" s="18">
        <f t="shared" si="4"/>
        <v>0.30194670610571783</v>
      </c>
      <c r="K65" s="18">
        <f t="shared" si="4"/>
        <v>9.9906861064342628E-2</v>
      </c>
      <c r="L65" s="18">
        <f t="shared" si="4"/>
        <v>0</v>
      </c>
      <c r="M65" s="18">
        <f t="shared" si="3"/>
        <v>2.5111689959929788E-2</v>
      </c>
      <c r="N65" s="18">
        <f t="shared" si="3"/>
        <v>0.57303474287000977</v>
      </c>
      <c r="O65" s="18">
        <f t="shared" si="3"/>
        <v>0</v>
      </c>
    </row>
    <row r="66" spans="1:15">
      <c r="A66" s="14">
        <v>64</v>
      </c>
      <c r="B66" s="15" t="s">
        <v>80</v>
      </c>
      <c r="C66" s="16">
        <v>91939</v>
      </c>
      <c r="D66" s="16">
        <v>0</v>
      </c>
      <c r="E66" s="16">
        <v>0</v>
      </c>
      <c r="F66" s="16">
        <v>0</v>
      </c>
      <c r="G66" s="16">
        <v>482270</v>
      </c>
      <c r="H66" s="16">
        <v>0</v>
      </c>
      <c r="I66" s="17">
        <f t="shared" si="1"/>
        <v>574209</v>
      </c>
      <c r="J66" s="18">
        <f t="shared" si="4"/>
        <v>0.16011417445564247</v>
      </c>
      <c r="K66" s="18">
        <f t="shared" si="4"/>
        <v>0</v>
      </c>
      <c r="L66" s="18">
        <f t="shared" si="4"/>
        <v>0</v>
      </c>
      <c r="M66" s="18">
        <f t="shared" si="3"/>
        <v>0</v>
      </c>
      <c r="N66" s="18">
        <f t="shared" si="3"/>
        <v>0.83988582554435753</v>
      </c>
      <c r="O66" s="18">
        <f t="shared" si="3"/>
        <v>0</v>
      </c>
    </row>
    <row r="67" spans="1:15">
      <c r="A67" s="19">
        <v>65</v>
      </c>
      <c r="B67" s="20" t="s">
        <v>81</v>
      </c>
      <c r="C67" s="21">
        <v>354383</v>
      </c>
      <c r="D67" s="21">
        <v>33783</v>
      </c>
      <c r="E67" s="21">
        <v>145692</v>
      </c>
      <c r="F67" s="21">
        <v>199648</v>
      </c>
      <c r="G67" s="21">
        <v>1515394</v>
      </c>
      <c r="H67" s="21">
        <v>7317</v>
      </c>
      <c r="I67" s="22">
        <f t="shared" si="1"/>
        <v>2256217</v>
      </c>
      <c r="J67" s="23">
        <f t="shared" si="4"/>
        <v>0.15706955492313018</v>
      </c>
      <c r="K67" s="23">
        <f t="shared" si="4"/>
        <v>1.4973293792219454E-2</v>
      </c>
      <c r="L67" s="23">
        <f t="shared" si="4"/>
        <v>6.4573576034574684E-2</v>
      </c>
      <c r="M67" s="23">
        <f t="shared" si="3"/>
        <v>8.84879424275236E-2</v>
      </c>
      <c r="N67" s="23">
        <f t="shared" si="3"/>
        <v>0.67165259369998542</v>
      </c>
      <c r="O67" s="23">
        <f t="shared" si="3"/>
        <v>3.2430391225666678E-3</v>
      </c>
    </row>
    <row r="68" spans="1:15">
      <c r="A68" s="9">
        <v>66</v>
      </c>
      <c r="B68" s="10" t="s">
        <v>82</v>
      </c>
      <c r="C68" s="11">
        <v>96731</v>
      </c>
      <c r="D68" s="11">
        <v>58592</v>
      </c>
      <c r="E68" s="11">
        <v>155112</v>
      </c>
      <c r="F68" s="11">
        <v>10596</v>
      </c>
      <c r="G68" s="11">
        <v>0</v>
      </c>
      <c r="H68" s="11">
        <v>0</v>
      </c>
      <c r="I68" s="12">
        <f>SUM(C68:H68)</f>
        <v>321031</v>
      </c>
      <c r="J68" s="13">
        <f t="shared" si="4"/>
        <v>0.30131358030844374</v>
      </c>
      <c r="K68" s="13">
        <f t="shared" si="4"/>
        <v>0.18251196924907565</v>
      </c>
      <c r="L68" s="13">
        <f t="shared" si="4"/>
        <v>0.48316829215870116</v>
      </c>
      <c r="M68" s="13">
        <f t="shared" si="4"/>
        <v>3.3006158283779445E-2</v>
      </c>
      <c r="N68" s="13">
        <f t="shared" si="4"/>
        <v>0</v>
      </c>
      <c r="O68" s="13">
        <f t="shared" si="4"/>
        <v>0</v>
      </c>
    </row>
    <row r="69" spans="1:15">
      <c r="A69" s="14">
        <v>67</v>
      </c>
      <c r="B69" s="15" t="s">
        <v>83</v>
      </c>
      <c r="C69" s="16">
        <v>179837</v>
      </c>
      <c r="D69" s="16">
        <v>0</v>
      </c>
      <c r="E69" s="16">
        <v>0</v>
      </c>
      <c r="F69" s="16">
        <v>44320</v>
      </c>
      <c r="G69" s="16">
        <v>2807585</v>
      </c>
      <c r="H69" s="16">
        <v>0</v>
      </c>
      <c r="I69" s="17">
        <f>SUM(C69:H69)</f>
        <v>3031742</v>
      </c>
      <c r="J69" s="18">
        <f t="shared" si="4"/>
        <v>5.9318042234464539E-2</v>
      </c>
      <c r="K69" s="18">
        <f t="shared" si="4"/>
        <v>0</v>
      </c>
      <c r="L69" s="18">
        <f t="shared" si="4"/>
        <v>0</v>
      </c>
      <c r="M69" s="18">
        <f t="shared" si="4"/>
        <v>1.4618658183974757E-2</v>
      </c>
      <c r="N69" s="18">
        <f t="shared" si="4"/>
        <v>0.92606329958156075</v>
      </c>
      <c r="O69" s="18">
        <f t="shared" si="4"/>
        <v>0</v>
      </c>
    </row>
    <row r="70" spans="1:15">
      <c r="A70" s="14">
        <v>68</v>
      </c>
      <c r="B70" s="15" t="s">
        <v>84</v>
      </c>
      <c r="C70" s="16">
        <v>200293</v>
      </c>
      <c r="D70" s="16">
        <v>0</v>
      </c>
      <c r="E70" s="16">
        <v>159</v>
      </c>
      <c r="F70" s="16">
        <v>1179</v>
      </c>
      <c r="G70" s="16">
        <v>0</v>
      </c>
      <c r="H70" s="16">
        <v>0</v>
      </c>
      <c r="I70" s="17">
        <f>SUM(C70:H70)</f>
        <v>201631</v>
      </c>
      <c r="J70" s="18">
        <f t="shared" si="4"/>
        <v>0.99336411563698046</v>
      </c>
      <c r="K70" s="18">
        <f t="shared" si="4"/>
        <v>0</v>
      </c>
      <c r="L70" s="18">
        <f t="shared" si="4"/>
        <v>7.8856921802698994E-4</v>
      </c>
      <c r="M70" s="18">
        <f t="shared" si="4"/>
        <v>5.8473151449925853E-3</v>
      </c>
      <c r="N70" s="18">
        <f t="shared" si="4"/>
        <v>0</v>
      </c>
      <c r="O70" s="18">
        <f t="shared" si="4"/>
        <v>0</v>
      </c>
    </row>
    <row r="71" spans="1:15">
      <c r="A71" s="14">
        <v>69</v>
      </c>
      <c r="B71" s="15" t="s">
        <v>85</v>
      </c>
      <c r="C71" s="16">
        <v>51964</v>
      </c>
      <c r="D71" s="16">
        <v>0</v>
      </c>
      <c r="E71" s="16">
        <v>0</v>
      </c>
      <c r="F71" s="16">
        <v>43834</v>
      </c>
      <c r="G71" s="16">
        <v>2175723</v>
      </c>
      <c r="H71" s="16">
        <v>23141</v>
      </c>
      <c r="I71" s="17">
        <f>SUM(C71:H71)</f>
        <v>2294662</v>
      </c>
      <c r="J71" s="18">
        <f t="shared" si="4"/>
        <v>2.2645600964325028E-2</v>
      </c>
      <c r="K71" s="18">
        <f t="shared" si="4"/>
        <v>0</v>
      </c>
      <c r="L71" s="18">
        <f t="shared" si="4"/>
        <v>0</v>
      </c>
      <c r="M71" s="18">
        <f t="shared" si="4"/>
        <v>1.910259550208266E-2</v>
      </c>
      <c r="N71" s="18">
        <f t="shared" si="4"/>
        <v>0.94816709389008058</v>
      </c>
      <c r="O71" s="18">
        <f t="shared" si="4"/>
        <v>1.0084709643511767E-2</v>
      </c>
    </row>
    <row r="72" spans="1:15" ht="12.75" customHeight="1">
      <c r="A72" s="19">
        <v>396</v>
      </c>
      <c r="B72" s="20" t="s">
        <v>86</v>
      </c>
      <c r="C72" s="16">
        <v>52669</v>
      </c>
      <c r="D72" s="16">
        <f>-29321-'[1]Hurricane Data'!F13</f>
        <v>-27281</v>
      </c>
      <c r="E72" s="16">
        <v>65921</v>
      </c>
      <c r="F72" s="16">
        <f>16707-'[1]Hurricane Data'!H13-'[1]RSD Adjs.'!C54</f>
        <v>6916.380000000001</v>
      </c>
      <c r="G72" s="16">
        <v>0</v>
      </c>
      <c r="H72" s="16">
        <f>19118-'[1]Hurricane Data'!J13</f>
        <v>0</v>
      </c>
      <c r="I72" s="22">
        <f>SUM(C72:H72)</f>
        <v>98225.38</v>
      </c>
      <c r="J72" s="23">
        <f t="shared" si="4"/>
        <v>0.53620561203224659</v>
      </c>
      <c r="K72" s="23">
        <f t="shared" si="4"/>
        <v>-0.27773880844238014</v>
      </c>
      <c r="L72" s="23">
        <f t="shared" si="4"/>
        <v>0.67111982666801595</v>
      </c>
      <c r="M72" s="23">
        <f t="shared" si="4"/>
        <v>7.0413369742117579E-2</v>
      </c>
      <c r="N72" s="23">
        <f t="shared" si="4"/>
        <v>0</v>
      </c>
      <c r="O72" s="23">
        <f t="shared" si="4"/>
        <v>0</v>
      </c>
    </row>
    <row r="73" spans="1:15">
      <c r="A73" s="24"/>
      <c r="B73" s="25" t="s">
        <v>87</v>
      </c>
      <c r="C73" s="26">
        <f t="shared" ref="C73:I73" si="5">SUM(C3:C72)</f>
        <v>28193054</v>
      </c>
      <c r="D73" s="26">
        <f t="shared" si="5"/>
        <v>3804982</v>
      </c>
      <c r="E73" s="26">
        <f t="shared" si="5"/>
        <v>2469180</v>
      </c>
      <c r="F73" s="26">
        <f t="shared" si="5"/>
        <v>4832620.38</v>
      </c>
      <c r="G73" s="26">
        <f t="shared" si="5"/>
        <v>129299463</v>
      </c>
      <c r="H73" s="26">
        <f t="shared" si="5"/>
        <v>2454747</v>
      </c>
      <c r="I73" s="27">
        <f t="shared" si="5"/>
        <v>171054046.38</v>
      </c>
      <c r="J73" s="28">
        <f t="shared" si="4"/>
        <v>0.1648195678304421</v>
      </c>
      <c r="K73" s="28">
        <f t="shared" si="4"/>
        <v>2.2244326167807547E-2</v>
      </c>
      <c r="L73" s="28">
        <f t="shared" si="4"/>
        <v>1.4435086759156033E-2</v>
      </c>
      <c r="M73" s="28">
        <f t="shared" si="4"/>
        <v>2.8252008545090111E-2</v>
      </c>
      <c r="N73" s="28">
        <f t="shared" si="4"/>
        <v>0.75589830077891673</v>
      </c>
      <c r="O73" s="28">
        <f t="shared" si="4"/>
        <v>1.4350709918587546E-2</v>
      </c>
    </row>
    <row r="74" spans="1:15">
      <c r="A74" s="29"/>
      <c r="B74" s="30"/>
      <c r="C74" s="31"/>
      <c r="D74" s="31"/>
      <c r="E74" s="31"/>
      <c r="F74" s="31"/>
      <c r="G74" s="31"/>
      <c r="H74" s="31"/>
      <c r="I74" s="32"/>
      <c r="J74" s="33"/>
      <c r="K74" s="33"/>
      <c r="L74" s="33"/>
      <c r="M74" s="33"/>
      <c r="N74" s="33"/>
      <c r="O74" s="34"/>
    </row>
    <row r="75" spans="1:15" s="36" customFormat="1">
      <c r="A75" s="14">
        <v>318</v>
      </c>
      <c r="B75" s="35" t="s">
        <v>88</v>
      </c>
      <c r="C75" s="16">
        <v>93007</v>
      </c>
      <c r="D75" s="16">
        <v>0</v>
      </c>
      <c r="E75" s="16">
        <v>0</v>
      </c>
      <c r="F75" s="16">
        <v>5543</v>
      </c>
      <c r="G75" s="16">
        <v>511579</v>
      </c>
      <c r="H75" s="16">
        <v>0</v>
      </c>
      <c r="I75" s="17">
        <f>SUM(C75:H75)</f>
        <v>610129</v>
      </c>
      <c r="J75" s="18">
        <f t="shared" ref="J75:O77" si="6">C75/$I75</f>
        <v>0.1524382548608573</v>
      </c>
      <c r="K75" s="18">
        <f t="shared" si="6"/>
        <v>0</v>
      </c>
      <c r="L75" s="18">
        <f t="shared" si="6"/>
        <v>0</v>
      </c>
      <c r="M75" s="18">
        <f t="shared" si="6"/>
        <v>9.0849639994165163E-3</v>
      </c>
      <c r="N75" s="18">
        <f t="shared" si="6"/>
        <v>0.83847678113972623</v>
      </c>
      <c r="O75" s="18">
        <f t="shared" si="6"/>
        <v>0</v>
      </c>
    </row>
    <row r="76" spans="1:15">
      <c r="A76" s="37">
        <v>319</v>
      </c>
      <c r="B76" s="38" t="s">
        <v>89</v>
      </c>
      <c r="C76" s="39">
        <v>26356</v>
      </c>
      <c r="D76" s="39">
        <v>0</v>
      </c>
      <c r="E76" s="39">
        <v>0</v>
      </c>
      <c r="F76" s="39">
        <v>9655</v>
      </c>
      <c r="G76" s="39">
        <v>0</v>
      </c>
      <c r="H76" s="39">
        <v>0</v>
      </c>
      <c r="I76" s="40">
        <f>SUM(C76:H76)</f>
        <v>36011</v>
      </c>
      <c r="J76" s="41">
        <f t="shared" si="6"/>
        <v>0.73188747882591432</v>
      </c>
      <c r="K76" s="41">
        <f t="shared" si="6"/>
        <v>0</v>
      </c>
      <c r="L76" s="41">
        <f t="shared" si="6"/>
        <v>0</v>
      </c>
      <c r="M76" s="41">
        <f t="shared" si="6"/>
        <v>0.26811252117408568</v>
      </c>
      <c r="N76" s="41">
        <f t="shared" si="6"/>
        <v>0</v>
      </c>
      <c r="O76" s="41">
        <f t="shared" si="6"/>
        <v>0</v>
      </c>
    </row>
    <row r="77" spans="1:15">
      <c r="A77" s="42"/>
      <c r="B77" s="43" t="s">
        <v>90</v>
      </c>
      <c r="C77" s="44">
        <f>SUM(C75:C76)</f>
        <v>119363</v>
      </c>
      <c r="D77" s="44">
        <f t="shared" ref="D77:I77" si="7">SUM(D75:D76)</f>
        <v>0</v>
      </c>
      <c r="E77" s="44">
        <f t="shared" si="7"/>
        <v>0</v>
      </c>
      <c r="F77" s="44">
        <f t="shared" si="7"/>
        <v>15198</v>
      </c>
      <c r="G77" s="44">
        <f t="shared" si="7"/>
        <v>511579</v>
      </c>
      <c r="H77" s="44">
        <f t="shared" si="7"/>
        <v>0</v>
      </c>
      <c r="I77" s="45">
        <f t="shared" si="7"/>
        <v>646140</v>
      </c>
      <c r="J77" s="46">
        <f t="shared" si="6"/>
        <v>0.18473241093261522</v>
      </c>
      <c r="K77" s="46">
        <f t="shared" si="6"/>
        <v>0</v>
      </c>
      <c r="L77" s="46">
        <f t="shared" si="6"/>
        <v>0</v>
      </c>
      <c r="M77" s="46">
        <f t="shared" si="6"/>
        <v>2.3521218311820968E-2</v>
      </c>
      <c r="N77" s="46">
        <f t="shared" si="6"/>
        <v>0.79174637075556376</v>
      </c>
      <c r="O77" s="46">
        <f t="shared" si="6"/>
        <v>0</v>
      </c>
    </row>
    <row r="78" spans="1:15">
      <c r="A78" s="47"/>
      <c r="B78" s="48"/>
      <c r="C78" s="31"/>
      <c r="D78" s="31"/>
      <c r="E78" s="31"/>
      <c r="F78" s="31"/>
      <c r="G78" s="31"/>
      <c r="H78" s="31"/>
      <c r="I78" s="32"/>
      <c r="J78" s="33"/>
      <c r="K78" s="33"/>
      <c r="L78" s="33"/>
      <c r="M78" s="33"/>
      <c r="N78" s="33"/>
      <c r="O78" s="34"/>
    </row>
    <row r="79" spans="1:15">
      <c r="A79" s="9">
        <v>321001</v>
      </c>
      <c r="B79" s="9" t="s">
        <v>91</v>
      </c>
      <c r="C79" s="11">
        <v>23583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2">
        <f t="shared" ref="I79:I90" si="8">SUM(C79:H79)</f>
        <v>23583</v>
      </c>
      <c r="J79" s="13">
        <f t="shared" ref="J79:O91" si="9">C79/$I79</f>
        <v>1</v>
      </c>
      <c r="K79" s="13">
        <f t="shared" si="9"/>
        <v>0</v>
      </c>
      <c r="L79" s="13">
        <f t="shared" si="9"/>
        <v>0</v>
      </c>
      <c r="M79" s="13">
        <f t="shared" si="9"/>
        <v>0</v>
      </c>
      <c r="N79" s="13">
        <f t="shared" si="9"/>
        <v>0</v>
      </c>
      <c r="O79" s="13">
        <f t="shared" si="9"/>
        <v>0</v>
      </c>
    </row>
    <row r="80" spans="1:15" s="36" customFormat="1">
      <c r="A80" s="14">
        <v>329001</v>
      </c>
      <c r="B80" s="35" t="s">
        <v>92</v>
      </c>
      <c r="C80" s="16">
        <v>105351</v>
      </c>
      <c r="D80" s="16">
        <v>700</v>
      </c>
      <c r="E80" s="16">
        <v>300</v>
      </c>
      <c r="F80" s="16">
        <v>3960</v>
      </c>
      <c r="G80" s="16">
        <v>0</v>
      </c>
      <c r="H80" s="16">
        <v>0</v>
      </c>
      <c r="I80" s="17">
        <f t="shared" si="8"/>
        <v>110311</v>
      </c>
      <c r="J80" s="18">
        <f t="shared" si="9"/>
        <v>0.95503621578990305</v>
      </c>
      <c r="K80" s="18">
        <f t="shared" si="9"/>
        <v>6.3456953522314187E-3</v>
      </c>
      <c r="L80" s="18">
        <f t="shared" si="9"/>
        <v>2.7195837223848935E-3</v>
      </c>
      <c r="M80" s="18">
        <f t="shared" si="9"/>
        <v>3.5898505135480596E-2</v>
      </c>
      <c r="N80" s="18">
        <f t="shared" si="9"/>
        <v>0</v>
      </c>
      <c r="O80" s="18">
        <f t="shared" si="9"/>
        <v>0</v>
      </c>
    </row>
    <row r="81" spans="1:15" s="36" customFormat="1">
      <c r="A81" s="14">
        <v>331001</v>
      </c>
      <c r="B81" s="35" t="s">
        <v>93</v>
      </c>
      <c r="C81" s="16">
        <v>98512</v>
      </c>
      <c r="D81" s="16">
        <v>1981</v>
      </c>
      <c r="E81" s="16">
        <v>0</v>
      </c>
      <c r="F81" s="16">
        <v>15887</v>
      </c>
      <c r="G81" s="16">
        <v>0</v>
      </c>
      <c r="H81" s="16">
        <v>0</v>
      </c>
      <c r="I81" s="17">
        <f t="shared" si="8"/>
        <v>116380</v>
      </c>
      <c r="J81" s="18">
        <f t="shared" si="9"/>
        <v>0.846468465372057</v>
      </c>
      <c r="K81" s="18">
        <f t="shared" si="9"/>
        <v>1.7021825055851522E-2</v>
      </c>
      <c r="L81" s="18">
        <f t="shared" si="9"/>
        <v>0</v>
      </c>
      <c r="M81" s="18">
        <f t="shared" si="9"/>
        <v>0.13650970957209144</v>
      </c>
      <c r="N81" s="18">
        <f t="shared" si="9"/>
        <v>0</v>
      </c>
      <c r="O81" s="18">
        <f t="shared" si="9"/>
        <v>0</v>
      </c>
    </row>
    <row r="82" spans="1:15" s="36" customFormat="1">
      <c r="A82" s="14">
        <v>333001</v>
      </c>
      <c r="B82" s="35" t="s">
        <v>94</v>
      </c>
      <c r="C82" s="16">
        <v>612627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7">
        <f t="shared" si="8"/>
        <v>612627</v>
      </c>
      <c r="J82" s="18">
        <f t="shared" si="9"/>
        <v>1</v>
      </c>
      <c r="K82" s="18">
        <f t="shared" si="9"/>
        <v>0</v>
      </c>
      <c r="L82" s="18">
        <f t="shared" si="9"/>
        <v>0</v>
      </c>
      <c r="M82" s="18">
        <f t="shared" si="9"/>
        <v>0</v>
      </c>
      <c r="N82" s="18">
        <f t="shared" si="9"/>
        <v>0</v>
      </c>
      <c r="O82" s="18">
        <f t="shared" si="9"/>
        <v>0</v>
      </c>
    </row>
    <row r="83" spans="1:15">
      <c r="A83" s="19">
        <v>336001</v>
      </c>
      <c r="B83" s="49" t="s">
        <v>95</v>
      </c>
      <c r="C83" s="21">
        <v>502971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2">
        <f t="shared" si="8"/>
        <v>502971</v>
      </c>
      <c r="J83" s="23">
        <f t="shared" si="9"/>
        <v>1</v>
      </c>
      <c r="K83" s="23">
        <f t="shared" si="9"/>
        <v>0</v>
      </c>
      <c r="L83" s="23">
        <f t="shared" si="9"/>
        <v>0</v>
      </c>
      <c r="M83" s="23">
        <f t="shared" si="9"/>
        <v>0</v>
      </c>
      <c r="N83" s="23">
        <f t="shared" si="9"/>
        <v>0</v>
      </c>
      <c r="O83" s="23">
        <f t="shared" si="9"/>
        <v>0</v>
      </c>
    </row>
    <row r="84" spans="1:15">
      <c r="A84" s="9">
        <v>337001</v>
      </c>
      <c r="B84" s="9" t="s">
        <v>96</v>
      </c>
      <c r="C84" s="11">
        <v>1274318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2">
        <f t="shared" si="8"/>
        <v>1274318</v>
      </c>
      <c r="J84" s="13">
        <f t="shared" si="9"/>
        <v>1</v>
      </c>
      <c r="K84" s="13">
        <f t="shared" si="9"/>
        <v>0</v>
      </c>
      <c r="L84" s="13">
        <f t="shared" si="9"/>
        <v>0</v>
      </c>
      <c r="M84" s="13">
        <f t="shared" si="9"/>
        <v>0</v>
      </c>
      <c r="N84" s="13">
        <f t="shared" si="9"/>
        <v>0</v>
      </c>
      <c r="O84" s="13">
        <f t="shared" si="9"/>
        <v>0</v>
      </c>
    </row>
    <row r="85" spans="1:15" s="36" customFormat="1">
      <c r="A85" s="14">
        <v>339001</v>
      </c>
      <c r="B85" s="35" t="s">
        <v>97</v>
      </c>
      <c r="C85" s="16">
        <v>64676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7">
        <f>SUM(C85:H85)</f>
        <v>64676</v>
      </c>
      <c r="J85" s="18">
        <f t="shared" si="9"/>
        <v>1</v>
      </c>
      <c r="K85" s="18">
        <f t="shared" si="9"/>
        <v>0</v>
      </c>
      <c r="L85" s="18">
        <f t="shared" si="9"/>
        <v>0</v>
      </c>
      <c r="M85" s="18">
        <f t="shared" si="9"/>
        <v>0</v>
      </c>
      <c r="N85" s="18">
        <f t="shared" si="9"/>
        <v>0</v>
      </c>
      <c r="O85" s="18">
        <f t="shared" si="9"/>
        <v>0</v>
      </c>
    </row>
    <row r="86" spans="1:15">
      <c r="A86" s="14">
        <v>340001</v>
      </c>
      <c r="B86" s="35" t="s">
        <v>98</v>
      </c>
      <c r="C86" s="16">
        <v>10276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7">
        <f t="shared" si="8"/>
        <v>10276</v>
      </c>
      <c r="J86" s="18">
        <f t="shared" si="9"/>
        <v>1</v>
      </c>
      <c r="K86" s="18">
        <f t="shared" si="9"/>
        <v>0</v>
      </c>
      <c r="L86" s="18">
        <f t="shared" si="9"/>
        <v>0</v>
      </c>
      <c r="M86" s="18">
        <f t="shared" si="9"/>
        <v>0</v>
      </c>
      <c r="N86" s="18">
        <f t="shared" si="9"/>
        <v>0</v>
      </c>
      <c r="O86" s="18">
        <f t="shared" si="9"/>
        <v>0</v>
      </c>
    </row>
    <row r="87" spans="1:15">
      <c r="A87" s="14">
        <v>341001</v>
      </c>
      <c r="B87" s="35" t="s">
        <v>99</v>
      </c>
      <c r="C87" s="16">
        <v>41296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7">
        <f t="shared" si="8"/>
        <v>41296</v>
      </c>
      <c r="J87" s="18">
        <f t="shared" si="9"/>
        <v>1</v>
      </c>
      <c r="K87" s="18">
        <f t="shared" si="9"/>
        <v>0</v>
      </c>
      <c r="L87" s="18">
        <f t="shared" si="9"/>
        <v>0</v>
      </c>
      <c r="M87" s="18">
        <f t="shared" si="9"/>
        <v>0</v>
      </c>
      <c r="N87" s="18">
        <f t="shared" si="9"/>
        <v>0</v>
      </c>
      <c r="O87" s="18">
        <f t="shared" si="9"/>
        <v>0</v>
      </c>
    </row>
    <row r="88" spans="1:15">
      <c r="A88" s="19">
        <v>342001</v>
      </c>
      <c r="B88" s="49" t="s">
        <v>100</v>
      </c>
      <c r="C88" s="21">
        <v>28370</v>
      </c>
      <c r="D88" s="21">
        <v>9669</v>
      </c>
      <c r="E88" s="21">
        <v>0</v>
      </c>
      <c r="F88" s="21">
        <v>0</v>
      </c>
      <c r="G88" s="21">
        <v>0</v>
      </c>
      <c r="H88" s="21">
        <v>0</v>
      </c>
      <c r="I88" s="22">
        <f t="shared" si="8"/>
        <v>38039</v>
      </c>
      <c r="J88" s="23">
        <f t="shared" si="9"/>
        <v>0.74581350718998918</v>
      </c>
      <c r="K88" s="23">
        <f t="shared" si="9"/>
        <v>0.25418649281001077</v>
      </c>
      <c r="L88" s="23">
        <f t="shared" si="9"/>
        <v>0</v>
      </c>
      <c r="M88" s="23">
        <f t="shared" si="9"/>
        <v>0</v>
      </c>
      <c r="N88" s="23">
        <f t="shared" si="9"/>
        <v>0</v>
      </c>
      <c r="O88" s="23">
        <f t="shared" si="9"/>
        <v>0</v>
      </c>
    </row>
    <row r="89" spans="1:15" s="36" customFormat="1">
      <c r="A89" s="9">
        <v>343001</v>
      </c>
      <c r="B89" s="9" t="s">
        <v>101</v>
      </c>
      <c r="C89" s="11">
        <v>39303</v>
      </c>
      <c r="D89" s="11">
        <v>28832</v>
      </c>
      <c r="E89" s="11">
        <v>0</v>
      </c>
      <c r="F89" s="11">
        <v>10000</v>
      </c>
      <c r="G89" s="11">
        <v>0</v>
      </c>
      <c r="H89" s="11">
        <v>0</v>
      </c>
      <c r="I89" s="12">
        <f>SUM(C89:H89)</f>
        <v>78135</v>
      </c>
      <c r="J89" s="13">
        <f t="shared" si="9"/>
        <v>0.50301401420618164</v>
      </c>
      <c r="K89" s="13">
        <f t="shared" si="9"/>
        <v>0.36900236769693479</v>
      </c>
      <c r="L89" s="13">
        <f t="shared" si="9"/>
        <v>0</v>
      </c>
      <c r="M89" s="13">
        <f t="shared" si="9"/>
        <v>0.12798361809688361</v>
      </c>
      <c r="N89" s="13">
        <f t="shared" si="9"/>
        <v>0</v>
      </c>
      <c r="O89" s="13">
        <f t="shared" si="9"/>
        <v>0</v>
      </c>
    </row>
    <row r="90" spans="1:15">
      <c r="A90" s="50">
        <v>344001</v>
      </c>
      <c r="B90" s="50" t="s">
        <v>102</v>
      </c>
      <c r="C90" s="39">
        <v>9513</v>
      </c>
      <c r="D90" s="39">
        <v>958</v>
      </c>
      <c r="E90" s="39">
        <v>0</v>
      </c>
      <c r="F90" s="39">
        <v>2003</v>
      </c>
      <c r="G90" s="39">
        <v>0</v>
      </c>
      <c r="H90" s="39">
        <v>0</v>
      </c>
      <c r="I90" s="40">
        <f t="shared" si="8"/>
        <v>12474</v>
      </c>
      <c r="J90" s="41">
        <f t="shared" si="9"/>
        <v>0.76262626262626265</v>
      </c>
      <c r="K90" s="41">
        <f t="shared" si="9"/>
        <v>7.6799743466410136E-2</v>
      </c>
      <c r="L90" s="41">
        <f t="shared" si="9"/>
        <v>0</v>
      </c>
      <c r="M90" s="41">
        <f t="shared" si="9"/>
        <v>0.16057399390732724</v>
      </c>
      <c r="N90" s="41">
        <f t="shared" si="9"/>
        <v>0</v>
      </c>
      <c r="O90" s="41">
        <f t="shared" si="9"/>
        <v>0</v>
      </c>
    </row>
    <row r="91" spans="1:15">
      <c r="A91" s="42"/>
      <c r="B91" s="43" t="s">
        <v>103</v>
      </c>
      <c r="C91" s="44">
        <f t="shared" ref="C91:I91" si="10">SUM(C79:C90)</f>
        <v>2810796</v>
      </c>
      <c r="D91" s="44">
        <f t="shared" si="10"/>
        <v>42140</v>
      </c>
      <c r="E91" s="44">
        <f t="shared" si="10"/>
        <v>300</v>
      </c>
      <c r="F91" s="44">
        <f t="shared" si="10"/>
        <v>31850</v>
      </c>
      <c r="G91" s="44">
        <f t="shared" si="10"/>
        <v>0</v>
      </c>
      <c r="H91" s="44">
        <f t="shared" si="10"/>
        <v>0</v>
      </c>
      <c r="I91" s="45">
        <f t="shared" si="10"/>
        <v>2885086</v>
      </c>
      <c r="J91" s="46">
        <f>C91/$I91</f>
        <v>0.97425033430545915</v>
      </c>
      <c r="K91" s="46">
        <f t="shared" si="9"/>
        <v>1.4606150388584604E-2</v>
      </c>
      <c r="L91" s="46">
        <f t="shared" si="9"/>
        <v>1.0398303551436595E-4</v>
      </c>
      <c r="M91" s="46">
        <f t="shared" si="9"/>
        <v>1.1039532270441852E-2</v>
      </c>
      <c r="N91" s="46">
        <f t="shared" si="9"/>
        <v>0</v>
      </c>
      <c r="O91" s="46">
        <f t="shared" si="9"/>
        <v>0</v>
      </c>
    </row>
    <row r="92" spans="1:15">
      <c r="A92" s="29"/>
      <c r="B92" s="48"/>
      <c r="C92" s="31"/>
      <c r="D92" s="31"/>
      <c r="E92" s="31"/>
      <c r="F92" s="31"/>
      <c r="G92" s="31"/>
      <c r="H92" s="31"/>
      <c r="I92" s="32"/>
      <c r="J92" s="33"/>
      <c r="K92" s="33"/>
      <c r="L92" s="33"/>
      <c r="M92" s="33"/>
      <c r="N92" s="33"/>
      <c r="O92" s="34"/>
    </row>
    <row r="93" spans="1:15" s="51" customFormat="1">
      <c r="A93" s="9">
        <v>300001</v>
      </c>
      <c r="B93" s="9" t="s">
        <v>104</v>
      </c>
      <c r="C93" s="11">
        <v>59965</v>
      </c>
      <c r="D93" s="11">
        <v>10000</v>
      </c>
      <c r="E93" s="11">
        <v>0</v>
      </c>
      <c r="F93" s="11">
        <v>0</v>
      </c>
      <c r="G93" s="11">
        <v>0</v>
      </c>
      <c r="H93" s="11">
        <v>0</v>
      </c>
      <c r="I93" s="12">
        <f>SUM(C93:H93)</f>
        <v>69965</v>
      </c>
      <c r="J93" s="13">
        <f t="shared" ref="J93:O108" si="11">C93/$I93</f>
        <v>0.8570713928392768</v>
      </c>
      <c r="K93" s="13">
        <f t="shared" si="11"/>
        <v>0.14292860716072323</v>
      </c>
      <c r="L93" s="13">
        <f t="shared" si="11"/>
        <v>0</v>
      </c>
      <c r="M93" s="13">
        <f t="shared" si="11"/>
        <v>0</v>
      </c>
      <c r="N93" s="13">
        <f t="shared" si="11"/>
        <v>0</v>
      </c>
      <c r="O93" s="13">
        <f t="shared" si="11"/>
        <v>0</v>
      </c>
    </row>
    <row r="94" spans="1:15" s="51" customFormat="1">
      <c r="A94" s="14">
        <v>300002</v>
      </c>
      <c r="B94" s="35" t="s">
        <v>105</v>
      </c>
      <c r="C94" s="16">
        <v>57837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7">
        <f>SUM(C94:H94)</f>
        <v>57837</v>
      </c>
      <c r="J94" s="18">
        <f t="shared" si="11"/>
        <v>1</v>
      </c>
      <c r="K94" s="18">
        <f t="shared" si="11"/>
        <v>0</v>
      </c>
      <c r="L94" s="18">
        <f t="shared" si="11"/>
        <v>0</v>
      </c>
      <c r="M94" s="18">
        <f t="shared" si="11"/>
        <v>0</v>
      </c>
      <c r="N94" s="18">
        <f t="shared" si="11"/>
        <v>0</v>
      </c>
      <c r="O94" s="18">
        <f t="shared" si="11"/>
        <v>0</v>
      </c>
    </row>
    <row r="95" spans="1:15" s="51" customFormat="1">
      <c r="A95" s="14">
        <v>300003</v>
      </c>
      <c r="B95" s="35" t="s">
        <v>106</v>
      </c>
      <c r="C95" s="16">
        <v>60858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7">
        <f t="shared" ref="I95:I146" si="12">SUM(C95:H95)</f>
        <v>60858</v>
      </c>
      <c r="J95" s="18">
        <f t="shared" si="11"/>
        <v>1</v>
      </c>
      <c r="K95" s="18">
        <f t="shared" si="11"/>
        <v>0</v>
      </c>
      <c r="L95" s="18">
        <f t="shared" si="11"/>
        <v>0</v>
      </c>
      <c r="M95" s="18">
        <f t="shared" si="11"/>
        <v>0</v>
      </c>
      <c r="N95" s="18">
        <f t="shared" si="11"/>
        <v>0</v>
      </c>
      <c r="O95" s="18">
        <f t="shared" si="11"/>
        <v>0</v>
      </c>
    </row>
    <row r="96" spans="1:15" s="51" customFormat="1">
      <c r="A96" s="52">
        <v>300004</v>
      </c>
      <c r="B96" s="53" t="s">
        <v>107</v>
      </c>
      <c r="C96" s="16">
        <v>58863</v>
      </c>
      <c r="D96" s="16">
        <v>0</v>
      </c>
      <c r="E96" s="16">
        <v>0</v>
      </c>
      <c r="F96" s="16">
        <v>175</v>
      </c>
      <c r="G96" s="16">
        <v>0</v>
      </c>
      <c r="H96" s="16">
        <v>0</v>
      </c>
      <c r="I96" s="17">
        <f t="shared" si="12"/>
        <v>59038</v>
      </c>
      <c r="J96" s="18">
        <f t="shared" si="11"/>
        <v>0.99703580744605169</v>
      </c>
      <c r="K96" s="18">
        <f t="shared" si="11"/>
        <v>0</v>
      </c>
      <c r="L96" s="18">
        <f t="shared" si="11"/>
        <v>0</v>
      </c>
      <c r="M96" s="18">
        <f t="shared" si="11"/>
        <v>2.9641925539483044E-3</v>
      </c>
      <c r="N96" s="18">
        <f t="shared" si="11"/>
        <v>0</v>
      </c>
      <c r="O96" s="18">
        <f t="shared" si="11"/>
        <v>0</v>
      </c>
    </row>
    <row r="97" spans="1:15" s="56" customFormat="1">
      <c r="A97" s="54">
        <v>366001</v>
      </c>
      <c r="B97" s="55" t="s">
        <v>108</v>
      </c>
      <c r="C97" s="21">
        <v>33475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2">
        <f t="shared" si="12"/>
        <v>33475</v>
      </c>
      <c r="J97" s="23">
        <f t="shared" si="11"/>
        <v>1</v>
      </c>
      <c r="K97" s="23">
        <f t="shared" si="11"/>
        <v>0</v>
      </c>
      <c r="L97" s="23">
        <f t="shared" si="11"/>
        <v>0</v>
      </c>
      <c r="M97" s="23">
        <f t="shared" si="11"/>
        <v>0</v>
      </c>
      <c r="N97" s="23">
        <f t="shared" si="11"/>
        <v>0</v>
      </c>
      <c r="O97" s="23">
        <f t="shared" si="11"/>
        <v>0</v>
      </c>
    </row>
    <row r="98" spans="1:15" s="51" customFormat="1">
      <c r="A98" s="52">
        <v>367001</v>
      </c>
      <c r="B98" s="53" t="s">
        <v>109</v>
      </c>
      <c r="C98" s="16">
        <v>90758</v>
      </c>
      <c r="D98" s="16">
        <v>0</v>
      </c>
      <c r="E98" s="16">
        <v>1500</v>
      </c>
      <c r="F98" s="16">
        <v>0</v>
      </c>
      <c r="G98" s="16">
        <v>0</v>
      </c>
      <c r="H98" s="16">
        <v>0</v>
      </c>
      <c r="I98" s="17">
        <f t="shared" si="12"/>
        <v>92258</v>
      </c>
      <c r="J98" s="18">
        <f t="shared" si="11"/>
        <v>0.9837412473715017</v>
      </c>
      <c r="K98" s="18">
        <f t="shared" si="11"/>
        <v>0</v>
      </c>
      <c r="L98" s="18">
        <f t="shared" si="11"/>
        <v>1.6258752628498341E-2</v>
      </c>
      <c r="M98" s="18">
        <f t="shared" si="11"/>
        <v>0</v>
      </c>
      <c r="N98" s="18">
        <f t="shared" si="11"/>
        <v>0</v>
      </c>
      <c r="O98" s="18">
        <f t="shared" si="11"/>
        <v>0</v>
      </c>
    </row>
    <row r="99" spans="1:15" s="51" customFormat="1">
      <c r="A99" s="52">
        <v>368001</v>
      </c>
      <c r="B99" s="53" t="s">
        <v>110</v>
      </c>
      <c r="C99" s="16">
        <v>49913</v>
      </c>
      <c r="D99" s="16">
        <v>1330</v>
      </c>
      <c r="E99" s="16">
        <v>885</v>
      </c>
      <c r="F99" s="16">
        <v>0</v>
      </c>
      <c r="G99" s="16">
        <v>0</v>
      </c>
      <c r="H99" s="16">
        <v>0</v>
      </c>
      <c r="I99" s="17">
        <f t="shared" si="12"/>
        <v>52128</v>
      </c>
      <c r="J99" s="18">
        <f t="shared" si="11"/>
        <v>0.95750844076120323</v>
      </c>
      <c r="K99" s="18">
        <f t="shared" si="11"/>
        <v>2.5514119091467159E-2</v>
      </c>
      <c r="L99" s="18">
        <f t="shared" si="11"/>
        <v>1.6977440147329648E-2</v>
      </c>
      <c r="M99" s="18">
        <f t="shared" si="11"/>
        <v>0</v>
      </c>
      <c r="N99" s="18">
        <f t="shared" si="11"/>
        <v>0</v>
      </c>
      <c r="O99" s="18">
        <f t="shared" si="11"/>
        <v>0</v>
      </c>
    </row>
    <row r="100" spans="1:15" s="51" customFormat="1">
      <c r="A100" s="52">
        <v>369001</v>
      </c>
      <c r="B100" s="53" t="s">
        <v>111</v>
      </c>
      <c r="C100" s="16">
        <v>124467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7">
        <f t="shared" si="12"/>
        <v>124467</v>
      </c>
      <c r="J100" s="18">
        <f t="shared" si="11"/>
        <v>1</v>
      </c>
      <c r="K100" s="18">
        <f t="shared" si="11"/>
        <v>0</v>
      </c>
      <c r="L100" s="18">
        <f t="shared" si="11"/>
        <v>0</v>
      </c>
      <c r="M100" s="18">
        <f t="shared" si="11"/>
        <v>0</v>
      </c>
      <c r="N100" s="18">
        <f t="shared" si="11"/>
        <v>0</v>
      </c>
      <c r="O100" s="18">
        <f t="shared" si="11"/>
        <v>0</v>
      </c>
    </row>
    <row r="101" spans="1:15" s="51" customFormat="1">
      <c r="A101" s="52">
        <v>369002</v>
      </c>
      <c r="B101" s="53" t="s">
        <v>112</v>
      </c>
      <c r="C101" s="16">
        <v>131518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7">
        <f t="shared" si="12"/>
        <v>131518</v>
      </c>
      <c r="J101" s="18">
        <f t="shared" si="11"/>
        <v>1</v>
      </c>
      <c r="K101" s="18">
        <f t="shared" si="11"/>
        <v>0</v>
      </c>
      <c r="L101" s="18">
        <f t="shared" si="11"/>
        <v>0</v>
      </c>
      <c r="M101" s="18">
        <f t="shared" si="11"/>
        <v>0</v>
      </c>
      <c r="N101" s="18">
        <f t="shared" si="11"/>
        <v>0</v>
      </c>
      <c r="O101" s="18">
        <f t="shared" si="11"/>
        <v>0</v>
      </c>
    </row>
    <row r="102" spans="1:15" s="56" customFormat="1">
      <c r="A102" s="19">
        <v>371001</v>
      </c>
      <c r="B102" s="49" t="s">
        <v>113</v>
      </c>
      <c r="C102" s="21">
        <v>103874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2">
        <f t="shared" si="12"/>
        <v>103874</v>
      </c>
      <c r="J102" s="23">
        <f t="shared" si="11"/>
        <v>1</v>
      </c>
      <c r="K102" s="23">
        <f t="shared" si="11"/>
        <v>0</v>
      </c>
      <c r="L102" s="23">
        <f t="shared" si="11"/>
        <v>0</v>
      </c>
      <c r="M102" s="23">
        <f t="shared" si="11"/>
        <v>0</v>
      </c>
      <c r="N102" s="23">
        <f t="shared" si="11"/>
        <v>0</v>
      </c>
      <c r="O102" s="23">
        <f t="shared" si="11"/>
        <v>0</v>
      </c>
    </row>
    <row r="103" spans="1:15" s="51" customFormat="1">
      <c r="A103" s="35">
        <v>372001</v>
      </c>
      <c r="B103" s="35" t="s">
        <v>114</v>
      </c>
      <c r="C103" s="16">
        <v>111282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7">
        <f t="shared" si="12"/>
        <v>111282</v>
      </c>
      <c r="J103" s="18">
        <f t="shared" si="11"/>
        <v>1</v>
      </c>
      <c r="K103" s="18">
        <f t="shared" si="11"/>
        <v>0</v>
      </c>
      <c r="L103" s="18">
        <f t="shared" si="11"/>
        <v>0</v>
      </c>
      <c r="M103" s="18">
        <f t="shared" si="11"/>
        <v>0</v>
      </c>
      <c r="N103" s="18">
        <f t="shared" si="11"/>
        <v>0</v>
      </c>
      <c r="O103" s="18">
        <f t="shared" si="11"/>
        <v>0</v>
      </c>
    </row>
    <row r="104" spans="1:15" s="51" customFormat="1">
      <c r="A104" s="14">
        <v>373001</v>
      </c>
      <c r="B104" s="35" t="s">
        <v>115</v>
      </c>
      <c r="C104" s="16">
        <v>49147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7">
        <f t="shared" si="12"/>
        <v>49147</v>
      </c>
      <c r="J104" s="18">
        <f t="shared" si="11"/>
        <v>1</v>
      </c>
      <c r="K104" s="18">
        <f t="shared" si="11"/>
        <v>0</v>
      </c>
      <c r="L104" s="18">
        <f t="shared" si="11"/>
        <v>0</v>
      </c>
      <c r="M104" s="18">
        <f t="shared" si="11"/>
        <v>0</v>
      </c>
      <c r="N104" s="18">
        <f t="shared" si="11"/>
        <v>0</v>
      </c>
      <c r="O104" s="18">
        <f t="shared" si="11"/>
        <v>0</v>
      </c>
    </row>
    <row r="105" spans="1:15" s="51" customFormat="1">
      <c r="A105" s="14">
        <v>374001</v>
      </c>
      <c r="B105" s="35" t="s">
        <v>116</v>
      </c>
      <c r="C105" s="16">
        <v>80874</v>
      </c>
      <c r="D105" s="16">
        <v>3411</v>
      </c>
      <c r="E105" s="16">
        <v>0</v>
      </c>
      <c r="F105" s="16">
        <v>0</v>
      </c>
      <c r="G105" s="16">
        <v>0</v>
      </c>
      <c r="H105" s="16">
        <v>0</v>
      </c>
      <c r="I105" s="17">
        <f t="shared" si="12"/>
        <v>84285</v>
      </c>
      <c r="J105" s="18">
        <f t="shared" si="11"/>
        <v>0.95953016550987724</v>
      </c>
      <c r="K105" s="18">
        <f t="shared" si="11"/>
        <v>4.04698344901228E-2</v>
      </c>
      <c r="L105" s="18">
        <f t="shared" si="11"/>
        <v>0</v>
      </c>
      <c r="M105" s="18">
        <f t="shared" si="11"/>
        <v>0</v>
      </c>
      <c r="N105" s="18">
        <f t="shared" si="11"/>
        <v>0</v>
      </c>
      <c r="O105" s="18">
        <f t="shared" si="11"/>
        <v>0</v>
      </c>
    </row>
    <row r="106" spans="1:15" s="51" customFormat="1">
      <c r="A106" s="14">
        <v>375001</v>
      </c>
      <c r="B106" s="35" t="s">
        <v>117</v>
      </c>
      <c r="C106" s="16">
        <v>47916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7">
        <f t="shared" si="12"/>
        <v>47916</v>
      </c>
      <c r="J106" s="18">
        <f t="shared" si="11"/>
        <v>1</v>
      </c>
      <c r="K106" s="18">
        <f t="shared" si="11"/>
        <v>0</v>
      </c>
      <c r="L106" s="18">
        <f t="shared" si="11"/>
        <v>0</v>
      </c>
      <c r="M106" s="18">
        <f t="shared" si="11"/>
        <v>0</v>
      </c>
      <c r="N106" s="18">
        <f t="shared" si="11"/>
        <v>0</v>
      </c>
      <c r="O106" s="18">
        <f t="shared" si="11"/>
        <v>0</v>
      </c>
    </row>
    <row r="107" spans="1:15" s="56" customFormat="1">
      <c r="A107" s="19">
        <v>376001</v>
      </c>
      <c r="B107" s="49" t="s">
        <v>118</v>
      </c>
      <c r="C107" s="21">
        <v>71286</v>
      </c>
      <c r="D107" s="21">
        <v>1720</v>
      </c>
      <c r="E107" s="21">
        <v>0</v>
      </c>
      <c r="F107" s="21">
        <v>0</v>
      </c>
      <c r="G107" s="21">
        <v>0</v>
      </c>
      <c r="H107" s="21">
        <v>0</v>
      </c>
      <c r="I107" s="22">
        <f t="shared" si="12"/>
        <v>73006</v>
      </c>
      <c r="J107" s="23">
        <f t="shared" si="11"/>
        <v>0.97644029257869214</v>
      </c>
      <c r="K107" s="23">
        <f t="shared" si="11"/>
        <v>2.3559707421307838E-2</v>
      </c>
      <c r="L107" s="23">
        <f t="shared" si="11"/>
        <v>0</v>
      </c>
      <c r="M107" s="23">
        <f t="shared" si="11"/>
        <v>0</v>
      </c>
      <c r="N107" s="23">
        <f t="shared" si="11"/>
        <v>0</v>
      </c>
      <c r="O107" s="23">
        <f t="shared" si="11"/>
        <v>0</v>
      </c>
    </row>
    <row r="108" spans="1:15" s="51" customFormat="1">
      <c r="A108" s="35">
        <v>377001</v>
      </c>
      <c r="B108" s="35" t="s">
        <v>119</v>
      </c>
      <c r="C108" s="16">
        <v>49939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7">
        <f t="shared" si="12"/>
        <v>49939</v>
      </c>
      <c r="J108" s="18">
        <f t="shared" si="11"/>
        <v>1</v>
      </c>
      <c r="K108" s="18">
        <f t="shared" si="11"/>
        <v>0</v>
      </c>
      <c r="L108" s="18">
        <f t="shared" si="11"/>
        <v>0</v>
      </c>
      <c r="M108" s="18">
        <f t="shared" si="11"/>
        <v>0</v>
      </c>
      <c r="N108" s="18">
        <f t="shared" si="11"/>
        <v>0</v>
      </c>
      <c r="O108" s="18">
        <f t="shared" si="11"/>
        <v>0</v>
      </c>
    </row>
    <row r="109" spans="1:15" s="51" customFormat="1">
      <c r="A109" s="14">
        <v>377002</v>
      </c>
      <c r="B109" s="35" t="s">
        <v>120</v>
      </c>
      <c r="C109" s="16">
        <v>49903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7">
        <f t="shared" si="12"/>
        <v>49903</v>
      </c>
      <c r="J109" s="18">
        <f t="shared" ref="J109:O160" si="13">C109/$I109</f>
        <v>1</v>
      </c>
      <c r="K109" s="18">
        <f t="shared" si="13"/>
        <v>0</v>
      </c>
      <c r="L109" s="18">
        <f t="shared" si="13"/>
        <v>0</v>
      </c>
      <c r="M109" s="18">
        <f t="shared" si="13"/>
        <v>0</v>
      </c>
      <c r="N109" s="18">
        <f t="shared" si="13"/>
        <v>0</v>
      </c>
      <c r="O109" s="18">
        <f t="shared" si="13"/>
        <v>0</v>
      </c>
    </row>
    <row r="110" spans="1:15" s="51" customFormat="1">
      <c r="A110" s="14">
        <v>377003</v>
      </c>
      <c r="B110" s="35" t="s">
        <v>121</v>
      </c>
      <c r="C110" s="16">
        <v>50748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7">
        <f t="shared" si="12"/>
        <v>50748</v>
      </c>
      <c r="J110" s="18">
        <f t="shared" si="13"/>
        <v>1</v>
      </c>
      <c r="K110" s="18">
        <f t="shared" si="13"/>
        <v>0</v>
      </c>
      <c r="L110" s="18">
        <f t="shared" si="13"/>
        <v>0</v>
      </c>
      <c r="M110" s="18">
        <f t="shared" si="13"/>
        <v>0</v>
      </c>
      <c r="N110" s="18">
        <f t="shared" si="13"/>
        <v>0</v>
      </c>
      <c r="O110" s="18">
        <f t="shared" si="13"/>
        <v>0</v>
      </c>
    </row>
    <row r="111" spans="1:15" s="51" customFormat="1">
      <c r="A111" s="14">
        <v>377004</v>
      </c>
      <c r="B111" s="35" t="s">
        <v>122</v>
      </c>
      <c r="C111" s="16">
        <v>63666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7">
        <f t="shared" si="12"/>
        <v>63666</v>
      </c>
      <c r="J111" s="18">
        <f t="shared" si="13"/>
        <v>1</v>
      </c>
      <c r="K111" s="18">
        <f t="shared" si="13"/>
        <v>0</v>
      </c>
      <c r="L111" s="18">
        <f t="shared" si="13"/>
        <v>0</v>
      </c>
      <c r="M111" s="18">
        <f t="shared" si="13"/>
        <v>0</v>
      </c>
      <c r="N111" s="18">
        <f t="shared" si="13"/>
        <v>0</v>
      </c>
      <c r="O111" s="18">
        <f t="shared" si="13"/>
        <v>0</v>
      </c>
    </row>
    <row r="112" spans="1:15" s="56" customFormat="1">
      <c r="A112" s="19">
        <v>377005</v>
      </c>
      <c r="B112" s="49" t="s">
        <v>123</v>
      </c>
      <c r="C112" s="21">
        <v>68193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2">
        <f t="shared" si="12"/>
        <v>68193</v>
      </c>
      <c r="J112" s="23">
        <f t="shared" si="13"/>
        <v>1</v>
      </c>
      <c r="K112" s="23">
        <f t="shared" si="13"/>
        <v>0</v>
      </c>
      <c r="L112" s="23">
        <f t="shared" si="13"/>
        <v>0</v>
      </c>
      <c r="M112" s="23">
        <f t="shared" si="13"/>
        <v>0</v>
      </c>
      <c r="N112" s="23">
        <f t="shared" si="13"/>
        <v>0</v>
      </c>
      <c r="O112" s="23">
        <f t="shared" si="13"/>
        <v>0</v>
      </c>
    </row>
    <row r="113" spans="1:15" s="51" customFormat="1">
      <c r="A113" s="14">
        <v>379001</v>
      </c>
      <c r="B113" s="35" t="s">
        <v>124</v>
      </c>
      <c r="C113" s="16">
        <v>35517</v>
      </c>
      <c r="D113" s="16">
        <v>736</v>
      </c>
      <c r="E113" s="16">
        <v>0</v>
      </c>
      <c r="F113" s="16">
        <v>64</v>
      </c>
      <c r="G113" s="16">
        <v>0</v>
      </c>
      <c r="H113" s="16">
        <v>0</v>
      </c>
      <c r="I113" s="17">
        <f t="shared" si="12"/>
        <v>36317</v>
      </c>
      <c r="J113" s="18">
        <f t="shared" si="13"/>
        <v>0.97797174876779469</v>
      </c>
      <c r="K113" s="18">
        <f t="shared" si="13"/>
        <v>2.0265991133628879E-2</v>
      </c>
      <c r="L113" s="18">
        <f t="shared" si="13"/>
        <v>0</v>
      </c>
      <c r="M113" s="18">
        <f t="shared" si="13"/>
        <v>1.7622600985764242E-3</v>
      </c>
      <c r="N113" s="18">
        <f t="shared" si="13"/>
        <v>0</v>
      </c>
      <c r="O113" s="18">
        <f t="shared" si="13"/>
        <v>0</v>
      </c>
    </row>
    <row r="114" spans="1:15" s="51" customFormat="1">
      <c r="A114" s="14">
        <v>380001</v>
      </c>
      <c r="B114" s="35" t="s">
        <v>125</v>
      </c>
      <c r="C114" s="16">
        <v>59100</v>
      </c>
      <c r="D114" s="16">
        <v>138</v>
      </c>
      <c r="E114" s="16">
        <v>0</v>
      </c>
      <c r="F114" s="16">
        <v>0</v>
      </c>
      <c r="G114" s="16">
        <v>0</v>
      </c>
      <c r="H114" s="16">
        <v>0</v>
      </c>
      <c r="I114" s="17">
        <f t="shared" si="12"/>
        <v>59238</v>
      </c>
      <c r="J114" s="18">
        <f t="shared" si="13"/>
        <v>0.99767041426111613</v>
      </c>
      <c r="K114" s="18">
        <f t="shared" si="13"/>
        <v>2.3295857388838247E-3</v>
      </c>
      <c r="L114" s="18">
        <f t="shared" si="13"/>
        <v>0</v>
      </c>
      <c r="M114" s="18">
        <f t="shared" si="13"/>
        <v>0</v>
      </c>
      <c r="N114" s="18">
        <f t="shared" si="13"/>
        <v>0</v>
      </c>
      <c r="O114" s="18">
        <f t="shared" si="13"/>
        <v>0</v>
      </c>
    </row>
    <row r="115" spans="1:15" s="51" customFormat="1">
      <c r="A115" s="14">
        <v>381001</v>
      </c>
      <c r="B115" s="57" t="s">
        <v>126</v>
      </c>
      <c r="C115" s="58">
        <v>55950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9">
        <f t="shared" si="12"/>
        <v>55950</v>
      </c>
      <c r="J115" s="60">
        <f t="shared" si="13"/>
        <v>1</v>
      </c>
      <c r="K115" s="60">
        <f t="shared" si="13"/>
        <v>0</v>
      </c>
      <c r="L115" s="60">
        <f t="shared" si="13"/>
        <v>0</v>
      </c>
      <c r="M115" s="60">
        <f t="shared" si="13"/>
        <v>0</v>
      </c>
      <c r="N115" s="60">
        <f t="shared" si="13"/>
        <v>0</v>
      </c>
      <c r="O115" s="60">
        <f t="shared" si="13"/>
        <v>0</v>
      </c>
    </row>
    <row r="116" spans="1:15" s="51" customFormat="1">
      <c r="A116" s="35">
        <v>382001</v>
      </c>
      <c r="B116" s="35" t="s">
        <v>127</v>
      </c>
      <c r="C116" s="16">
        <v>108090</v>
      </c>
      <c r="D116" s="16">
        <v>1821</v>
      </c>
      <c r="E116" s="16">
        <v>10126</v>
      </c>
      <c r="F116" s="16">
        <v>350</v>
      </c>
      <c r="G116" s="16">
        <v>0</v>
      </c>
      <c r="H116" s="16">
        <v>0</v>
      </c>
      <c r="I116" s="17">
        <f t="shared" si="12"/>
        <v>120387</v>
      </c>
      <c r="J116" s="18">
        <f t="shared" si="13"/>
        <v>0.89785441949712175</v>
      </c>
      <c r="K116" s="18">
        <f t="shared" si="13"/>
        <v>1.5126217947120536E-2</v>
      </c>
      <c r="L116" s="18">
        <f t="shared" si="13"/>
        <v>8.4112071901451146E-2</v>
      </c>
      <c r="M116" s="18">
        <f t="shared" si="13"/>
        <v>2.9072906543065281E-3</v>
      </c>
      <c r="N116" s="18">
        <f t="shared" si="13"/>
        <v>0</v>
      </c>
      <c r="O116" s="18">
        <f t="shared" si="13"/>
        <v>0</v>
      </c>
    </row>
    <row r="117" spans="1:15" s="56" customFormat="1">
      <c r="A117" s="19">
        <v>383001</v>
      </c>
      <c r="B117" s="50" t="s">
        <v>128</v>
      </c>
      <c r="C117" s="39">
        <v>58904</v>
      </c>
      <c r="D117" s="39">
        <v>1512</v>
      </c>
      <c r="E117" s="39">
        <v>0</v>
      </c>
      <c r="F117" s="39">
        <v>0</v>
      </c>
      <c r="G117" s="39">
        <v>0</v>
      </c>
      <c r="H117" s="39">
        <v>0</v>
      </c>
      <c r="I117" s="40">
        <f t="shared" si="12"/>
        <v>60416</v>
      </c>
      <c r="J117" s="41">
        <f t="shared" si="13"/>
        <v>0.97497351694915257</v>
      </c>
      <c r="K117" s="41">
        <f t="shared" si="13"/>
        <v>2.5026483050847457E-2</v>
      </c>
      <c r="L117" s="41">
        <f t="shared" si="13"/>
        <v>0</v>
      </c>
      <c r="M117" s="41">
        <f t="shared" si="13"/>
        <v>0</v>
      </c>
      <c r="N117" s="41">
        <f t="shared" si="13"/>
        <v>0</v>
      </c>
      <c r="O117" s="41">
        <f t="shared" si="13"/>
        <v>0</v>
      </c>
    </row>
    <row r="118" spans="1:15" s="51" customFormat="1">
      <c r="A118" s="14">
        <v>384001</v>
      </c>
      <c r="B118" s="35" t="s">
        <v>129</v>
      </c>
      <c r="C118" s="16">
        <v>108015</v>
      </c>
      <c r="D118" s="16">
        <v>0</v>
      </c>
      <c r="E118" s="16">
        <v>935</v>
      </c>
      <c r="F118" s="16">
        <v>0</v>
      </c>
      <c r="G118" s="16">
        <v>0</v>
      </c>
      <c r="H118" s="16">
        <v>0</v>
      </c>
      <c r="I118" s="17">
        <f t="shared" si="12"/>
        <v>108950</v>
      </c>
      <c r="J118" s="18">
        <f t="shared" si="13"/>
        <v>0.99141808168884804</v>
      </c>
      <c r="K118" s="18">
        <f t="shared" si="13"/>
        <v>0</v>
      </c>
      <c r="L118" s="18">
        <f t="shared" si="13"/>
        <v>8.5819183111519037E-3</v>
      </c>
      <c r="M118" s="18">
        <f t="shared" si="13"/>
        <v>0</v>
      </c>
      <c r="N118" s="18">
        <f t="shared" si="13"/>
        <v>0</v>
      </c>
      <c r="O118" s="18">
        <f t="shared" si="13"/>
        <v>0</v>
      </c>
    </row>
    <row r="119" spans="1:15" s="51" customFormat="1">
      <c r="A119" s="14">
        <v>385001</v>
      </c>
      <c r="B119" s="35" t="s">
        <v>130</v>
      </c>
      <c r="C119" s="16">
        <v>150211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7">
        <f t="shared" si="12"/>
        <v>150211</v>
      </c>
      <c r="J119" s="18">
        <f t="shared" si="13"/>
        <v>1</v>
      </c>
      <c r="K119" s="18">
        <f t="shared" si="13"/>
        <v>0</v>
      </c>
      <c r="L119" s="18">
        <f t="shared" si="13"/>
        <v>0</v>
      </c>
      <c r="M119" s="18">
        <f t="shared" si="13"/>
        <v>0</v>
      </c>
      <c r="N119" s="18">
        <f t="shared" si="13"/>
        <v>0</v>
      </c>
      <c r="O119" s="18">
        <f t="shared" si="13"/>
        <v>0</v>
      </c>
    </row>
    <row r="120" spans="1:15" s="51" customFormat="1">
      <c r="A120" s="35">
        <v>387001</v>
      </c>
      <c r="B120" s="35" t="s">
        <v>131</v>
      </c>
      <c r="C120" s="58">
        <v>188485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9">
        <f t="shared" si="12"/>
        <v>188485</v>
      </c>
      <c r="J120" s="60">
        <f t="shared" si="13"/>
        <v>1</v>
      </c>
      <c r="K120" s="60">
        <f t="shared" si="13"/>
        <v>0</v>
      </c>
      <c r="L120" s="60">
        <f t="shared" si="13"/>
        <v>0</v>
      </c>
      <c r="M120" s="60">
        <f t="shared" si="13"/>
        <v>0</v>
      </c>
      <c r="N120" s="60">
        <f t="shared" si="13"/>
        <v>0</v>
      </c>
      <c r="O120" s="60">
        <f t="shared" si="13"/>
        <v>0</v>
      </c>
    </row>
    <row r="121" spans="1:15" s="51" customFormat="1">
      <c r="A121" s="14">
        <v>388001</v>
      </c>
      <c r="B121" s="35" t="s">
        <v>132</v>
      </c>
      <c r="C121" s="16">
        <v>112624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7">
        <f t="shared" si="12"/>
        <v>112624</v>
      </c>
      <c r="J121" s="18">
        <f t="shared" si="13"/>
        <v>1</v>
      </c>
      <c r="K121" s="18">
        <f t="shared" si="13"/>
        <v>0</v>
      </c>
      <c r="L121" s="18">
        <f t="shared" si="13"/>
        <v>0</v>
      </c>
      <c r="M121" s="18">
        <f t="shared" si="13"/>
        <v>0</v>
      </c>
      <c r="N121" s="18">
        <f t="shared" si="13"/>
        <v>0</v>
      </c>
      <c r="O121" s="18">
        <f t="shared" si="13"/>
        <v>0</v>
      </c>
    </row>
    <row r="122" spans="1:15" s="56" customFormat="1">
      <c r="A122" s="19">
        <v>389001</v>
      </c>
      <c r="B122" s="50" t="s">
        <v>133</v>
      </c>
      <c r="C122" s="39">
        <v>121636</v>
      </c>
      <c r="D122" s="39">
        <v>0</v>
      </c>
      <c r="E122" s="39">
        <v>10440</v>
      </c>
      <c r="F122" s="39">
        <v>0</v>
      </c>
      <c r="G122" s="39">
        <v>0</v>
      </c>
      <c r="H122" s="39">
        <v>0</v>
      </c>
      <c r="I122" s="40">
        <f t="shared" si="12"/>
        <v>132076</v>
      </c>
      <c r="J122" s="41">
        <f t="shared" si="13"/>
        <v>0.92095460189587808</v>
      </c>
      <c r="K122" s="41">
        <f t="shared" si="13"/>
        <v>0</v>
      </c>
      <c r="L122" s="41">
        <f t="shared" si="13"/>
        <v>7.9045398104121867E-2</v>
      </c>
      <c r="M122" s="41">
        <f t="shared" si="13"/>
        <v>0</v>
      </c>
      <c r="N122" s="41">
        <f t="shared" si="13"/>
        <v>0</v>
      </c>
      <c r="O122" s="41">
        <f t="shared" si="13"/>
        <v>0</v>
      </c>
    </row>
    <row r="123" spans="1:15" s="51" customFormat="1">
      <c r="A123" s="14">
        <v>389002</v>
      </c>
      <c r="B123" s="35" t="s">
        <v>134</v>
      </c>
      <c r="C123" s="16">
        <v>123563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7">
        <f t="shared" si="12"/>
        <v>123563</v>
      </c>
      <c r="J123" s="18">
        <f t="shared" si="13"/>
        <v>1</v>
      </c>
      <c r="K123" s="18">
        <f t="shared" si="13"/>
        <v>0</v>
      </c>
      <c r="L123" s="18">
        <f t="shared" si="13"/>
        <v>0</v>
      </c>
      <c r="M123" s="18">
        <f t="shared" si="13"/>
        <v>0</v>
      </c>
      <c r="N123" s="18">
        <f t="shared" si="13"/>
        <v>0</v>
      </c>
      <c r="O123" s="18">
        <f t="shared" si="13"/>
        <v>0</v>
      </c>
    </row>
    <row r="124" spans="1:15" s="51" customFormat="1">
      <c r="A124" s="14">
        <v>390001</v>
      </c>
      <c r="B124" s="57" t="s">
        <v>135</v>
      </c>
      <c r="C124" s="16">
        <v>516628</v>
      </c>
      <c r="D124" s="16">
        <v>2050</v>
      </c>
      <c r="E124" s="16">
        <v>47684</v>
      </c>
      <c r="F124" s="16">
        <v>7524</v>
      </c>
      <c r="G124" s="16">
        <v>0</v>
      </c>
      <c r="H124" s="16">
        <v>0</v>
      </c>
      <c r="I124" s="17">
        <f t="shared" si="12"/>
        <v>573886</v>
      </c>
      <c r="J124" s="18">
        <f t="shared" si="13"/>
        <v>0.90022757132949749</v>
      </c>
      <c r="K124" s="18">
        <f t="shared" si="13"/>
        <v>3.5721380204430846E-3</v>
      </c>
      <c r="L124" s="18">
        <f t="shared" si="13"/>
        <v>8.3089672861857575E-2</v>
      </c>
      <c r="M124" s="18">
        <f t="shared" si="13"/>
        <v>1.3110617788201839E-2</v>
      </c>
      <c r="N124" s="18">
        <f t="shared" si="13"/>
        <v>0</v>
      </c>
      <c r="O124" s="18">
        <f t="shared" si="13"/>
        <v>0</v>
      </c>
    </row>
    <row r="125" spans="1:15" s="51" customFormat="1">
      <c r="A125" s="35">
        <v>391001</v>
      </c>
      <c r="B125" s="35" t="s">
        <v>136</v>
      </c>
      <c r="C125" s="58">
        <v>136136</v>
      </c>
      <c r="D125" s="58">
        <v>0</v>
      </c>
      <c r="E125" s="58">
        <v>0</v>
      </c>
      <c r="F125" s="58">
        <v>583</v>
      </c>
      <c r="G125" s="58">
        <v>0</v>
      </c>
      <c r="H125" s="58">
        <v>0</v>
      </c>
      <c r="I125" s="59">
        <f t="shared" si="12"/>
        <v>136719</v>
      </c>
      <c r="J125" s="60">
        <f t="shared" si="13"/>
        <v>0.99573577922600365</v>
      </c>
      <c r="K125" s="60">
        <f t="shared" si="13"/>
        <v>0</v>
      </c>
      <c r="L125" s="60">
        <f t="shared" si="13"/>
        <v>0</v>
      </c>
      <c r="M125" s="60">
        <f t="shared" si="13"/>
        <v>4.2642207739962993E-3</v>
      </c>
      <c r="N125" s="60">
        <f t="shared" si="13"/>
        <v>0</v>
      </c>
      <c r="O125" s="60">
        <f t="shared" si="13"/>
        <v>0</v>
      </c>
    </row>
    <row r="126" spans="1:15" s="51" customFormat="1">
      <c r="A126" s="14">
        <v>392001</v>
      </c>
      <c r="B126" s="35" t="s">
        <v>137</v>
      </c>
      <c r="C126" s="16">
        <v>69417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7">
        <f t="shared" si="12"/>
        <v>69417</v>
      </c>
      <c r="J126" s="18">
        <f t="shared" si="13"/>
        <v>1</v>
      </c>
      <c r="K126" s="18">
        <f t="shared" si="13"/>
        <v>0</v>
      </c>
      <c r="L126" s="18">
        <f t="shared" si="13"/>
        <v>0</v>
      </c>
      <c r="M126" s="18">
        <f t="shared" si="13"/>
        <v>0</v>
      </c>
      <c r="N126" s="18">
        <f t="shared" si="13"/>
        <v>0</v>
      </c>
      <c r="O126" s="18">
        <f t="shared" si="13"/>
        <v>0</v>
      </c>
    </row>
    <row r="127" spans="1:15" s="56" customFormat="1">
      <c r="A127" s="19">
        <v>393001</v>
      </c>
      <c r="B127" s="50" t="s">
        <v>138</v>
      </c>
      <c r="C127" s="39">
        <v>241708</v>
      </c>
      <c r="D127" s="39">
        <v>0</v>
      </c>
      <c r="E127" s="39">
        <v>0</v>
      </c>
      <c r="F127" s="39">
        <v>164</v>
      </c>
      <c r="G127" s="39">
        <v>0</v>
      </c>
      <c r="H127" s="39">
        <v>0</v>
      </c>
      <c r="I127" s="40">
        <f t="shared" si="12"/>
        <v>241872</v>
      </c>
      <c r="J127" s="41">
        <f t="shared" si="13"/>
        <v>0.99932195541443403</v>
      </c>
      <c r="K127" s="41">
        <f t="shared" si="13"/>
        <v>0</v>
      </c>
      <c r="L127" s="41">
        <f t="shared" si="13"/>
        <v>0</v>
      </c>
      <c r="M127" s="41">
        <f t="shared" si="13"/>
        <v>6.7804458556591915E-4</v>
      </c>
      <c r="N127" s="41">
        <f t="shared" si="13"/>
        <v>0</v>
      </c>
      <c r="O127" s="41">
        <f t="shared" si="13"/>
        <v>0</v>
      </c>
    </row>
    <row r="128" spans="1:15" s="51" customFormat="1">
      <c r="A128" s="14">
        <v>393002</v>
      </c>
      <c r="B128" s="35" t="s">
        <v>139</v>
      </c>
      <c r="C128" s="16">
        <v>120452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7">
        <f t="shared" si="12"/>
        <v>120452</v>
      </c>
      <c r="J128" s="18">
        <f t="shared" si="13"/>
        <v>1</v>
      </c>
      <c r="K128" s="18">
        <f t="shared" si="13"/>
        <v>0</v>
      </c>
      <c r="L128" s="18">
        <f t="shared" si="13"/>
        <v>0</v>
      </c>
      <c r="M128" s="18">
        <f t="shared" si="13"/>
        <v>0</v>
      </c>
      <c r="N128" s="18">
        <f t="shared" si="13"/>
        <v>0</v>
      </c>
      <c r="O128" s="18">
        <f t="shared" si="13"/>
        <v>0</v>
      </c>
    </row>
    <row r="129" spans="1:15" s="51" customFormat="1">
      <c r="A129" s="14">
        <v>394003</v>
      </c>
      <c r="B129" s="35" t="s">
        <v>140</v>
      </c>
      <c r="C129" s="16">
        <v>76205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7">
        <f t="shared" si="12"/>
        <v>76205</v>
      </c>
      <c r="J129" s="18">
        <f t="shared" si="13"/>
        <v>1</v>
      </c>
      <c r="K129" s="18">
        <f t="shared" si="13"/>
        <v>0</v>
      </c>
      <c r="L129" s="18">
        <f t="shared" si="13"/>
        <v>0</v>
      </c>
      <c r="M129" s="18">
        <f t="shared" si="13"/>
        <v>0</v>
      </c>
      <c r="N129" s="18">
        <f t="shared" si="13"/>
        <v>0</v>
      </c>
      <c r="O129" s="18">
        <f t="shared" si="13"/>
        <v>0</v>
      </c>
    </row>
    <row r="130" spans="1:15" s="51" customFormat="1">
      <c r="A130" s="14">
        <v>395001</v>
      </c>
      <c r="B130" s="57" t="s">
        <v>141</v>
      </c>
      <c r="C130" s="58">
        <v>119567</v>
      </c>
      <c r="D130" s="58">
        <v>-732</v>
      </c>
      <c r="E130" s="58">
        <v>0</v>
      </c>
      <c r="F130" s="58">
        <v>0</v>
      </c>
      <c r="G130" s="58">
        <v>0</v>
      </c>
      <c r="H130" s="58">
        <v>0</v>
      </c>
      <c r="I130" s="59">
        <f t="shared" si="12"/>
        <v>118835</v>
      </c>
      <c r="J130" s="60">
        <f t="shared" si="13"/>
        <v>1.0061598014053099</v>
      </c>
      <c r="K130" s="60">
        <f t="shared" si="13"/>
        <v>-6.1598014053098832E-3</v>
      </c>
      <c r="L130" s="60">
        <f t="shared" si="13"/>
        <v>0</v>
      </c>
      <c r="M130" s="60">
        <f t="shared" si="13"/>
        <v>0</v>
      </c>
      <c r="N130" s="60">
        <f t="shared" si="13"/>
        <v>0</v>
      </c>
      <c r="O130" s="60">
        <f t="shared" si="13"/>
        <v>0</v>
      </c>
    </row>
    <row r="131" spans="1:15" s="51" customFormat="1">
      <c r="A131" s="35">
        <v>395002</v>
      </c>
      <c r="B131" s="35" t="s">
        <v>142</v>
      </c>
      <c r="C131" s="16">
        <v>113949</v>
      </c>
      <c r="D131" s="16">
        <v>503</v>
      </c>
      <c r="E131" s="16">
        <v>850</v>
      </c>
      <c r="F131" s="16">
        <v>0</v>
      </c>
      <c r="G131" s="16">
        <v>0</v>
      </c>
      <c r="H131" s="16">
        <v>0</v>
      </c>
      <c r="I131" s="17">
        <f t="shared" si="12"/>
        <v>115302</v>
      </c>
      <c r="J131" s="18">
        <f t="shared" si="13"/>
        <v>0.98826559816828852</v>
      </c>
      <c r="K131" s="18">
        <f t="shared" si="13"/>
        <v>4.3624568524396803E-3</v>
      </c>
      <c r="L131" s="18">
        <f t="shared" si="13"/>
        <v>7.3719449792718252E-3</v>
      </c>
      <c r="M131" s="18">
        <f t="shared" si="13"/>
        <v>0</v>
      </c>
      <c r="N131" s="18">
        <f t="shared" si="13"/>
        <v>0</v>
      </c>
      <c r="O131" s="18">
        <f t="shared" si="13"/>
        <v>0</v>
      </c>
    </row>
    <row r="132" spans="1:15" s="56" customFormat="1">
      <c r="A132" s="19">
        <v>395003</v>
      </c>
      <c r="B132" s="50" t="s">
        <v>143</v>
      </c>
      <c r="C132" s="39">
        <v>94464</v>
      </c>
      <c r="D132" s="39">
        <v>-529</v>
      </c>
      <c r="E132" s="39">
        <v>0</v>
      </c>
      <c r="F132" s="39">
        <v>0</v>
      </c>
      <c r="G132" s="39">
        <v>0</v>
      </c>
      <c r="H132" s="39">
        <v>0</v>
      </c>
      <c r="I132" s="40">
        <f t="shared" si="12"/>
        <v>93935</v>
      </c>
      <c r="J132" s="41">
        <f t="shared" si="13"/>
        <v>1.0056315537339651</v>
      </c>
      <c r="K132" s="41">
        <f t="shared" si="13"/>
        <v>-5.6315537339649757E-3</v>
      </c>
      <c r="L132" s="41">
        <f t="shared" si="13"/>
        <v>0</v>
      </c>
      <c r="M132" s="41">
        <f t="shared" si="13"/>
        <v>0</v>
      </c>
      <c r="N132" s="41">
        <f t="shared" si="13"/>
        <v>0</v>
      </c>
      <c r="O132" s="41">
        <f t="shared" si="13"/>
        <v>0</v>
      </c>
    </row>
    <row r="133" spans="1:15" s="51" customFormat="1">
      <c r="A133" s="14">
        <v>395004</v>
      </c>
      <c r="B133" s="35" t="s">
        <v>144</v>
      </c>
      <c r="C133" s="16">
        <v>107546</v>
      </c>
      <c r="D133" s="16">
        <v>-754</v>
      </c>
      <c r="E133" s="16">
        <v>0</v>
      </c>
      <c r="F133" s="16">
        <v>0</v>
      </c>
      <c r="G133" s="16">
        <v>0</v>
      </c>
      <c r="H133" s="16">
        <v>0</v>
      </c>
      <c r="I133" s="17">
        <f t="shared" si="12"/>
        <v>106792</v>
      </c>
      <c r="J133" s="18">
        <f t="shared" si="13"/>
        <v>1.0070604539665893</v>
      </c>
      <c r="K133" s="18">
        <f t="shared" si="13"/>
        <v>-7.0604539665892578E-3</v>
      </c>
      <c r="L133" s="18">
        <f t="shared" si="13"/>
        <v>0</v>
      </c>
      <c r="M133" s="18">
        <f t="shared" si="13"/>
        <v>0</v>
      </c>
      <c r="N133" s="18">
        <f t="shared" si="13"/>
        <v>0</v>
      </c>
      <c r="O133" s="18">
        <f t="shared" si="13"/>
        <v>0</v>
      </c>
    </row>
    <row r="134" spans="1:15" s="51" customFormat="1">
      <c r="A134" s="14">
        <v>395005</v>
      </c>
      <c r="B134" s="35" t="s">
        <v>145</v>
      </c>
      <c r="C134" s="16">
        <v>197605</v>
      </c>
      <c r="D134" s="16">
        <v>-1126</v>
      </c>
      <c r="E134" s="16">
        <v>0</v>
      </c>
      <c r="F134" s="16">
        <v>0</v>
      </c>
      <c r="G134" s="16">
        <v>0</v>
      </c>
      <c r="H134" s="16">
        <v>0</v>
      </c>
      <c r="I134" s="17">
        <f t="shared" si="12"/>
        <v>196479</v>
      </c>
      <c r="J134" s="18">
        <f t="shared" si="13"/>
        <v>1.0057308923599977</v>
      </c>
      <c r="K134" s="18">
        <f t="shared" si="13"/>
        <v>-5.7308923599977604E-3</v>
      </c>
      <c r="L134" s="18">
        <f t="shared" si="13"/>
        <v>0</v>
      </c>
      <c r="M134" s="18">
        <f t="shared" si="13"/>
        <v>0</v>
      </c>
      <c r="N134" s="18">
        <f t="shared" si="13"/>
        <v>0</v>
      </c>
      <c r="O134" s="18">
        <f t="shared" si="13"/>
        <v>0</v>
      </c>
    </row>
    <row r="135" spans="1:15" s="51" customFormat="1">
      <c r="A135" s="14">
        <v>395006</v>
      </c>
      <c r="B135" s="57" t="s">
        <v>146</v>
      </c>
      <c r="C135" s="16">
        <v>94755</v>
      </c>
      <c r="D135" s="16">
        <v>-586</v>
      </c>
      <c r="E135" s="16">
        <v>0</v>
      </c>
      <c r="F135" s="16">
        <v>0</v>
      </c>
      <c r="G135" s="16">
        <v>0</v>
      </c>
      <c r="H135" s="16">
        <v>0</v>
      </c>
      <c r="I135" s="17">
        <f t="shared" si="12"/>
        <v>94169</v>
      </c>
      <c r="J135" s="18">
        <f t="shared" si="13"/>
        <v>1.006222854654929</v>
      </c>
      <c r="K135" s="18">
        <f t="shared" si="13"/>
        <v>-6.2228546549289044E-3</v>
      </c>
      <c r="L135" s="18">
        <f t="shared" si="13"/>
        <v>0</v>
      </c>
      <c r="M135" s="18">
        <f t="shared" si="13"/>
        <v>0</v>
      </c>
      <c r="N135" s="18">
        <f t="shared" si="13"/>
        <v>0</v>
      </c>
      <c r="O135" s="18">
        <f t="shared" si="13"/>
        <v>0</v>
      </c>
    </row>
    <row r="136" spans="1:15" s="51" customFormat="1">
      <c r="A136" s="35">
        <v>395007</v>
      </c>
      <c r="B136" s="35" t="s">
        <v>147</v>
      </c>
      <c r="C136" s="58">
        <v>70617</v>
      </c>
      <c r="D136" s="58">
        <v>-407</v>
      </c>
      <c r="E136" s="58">
        <v>0</v>
      </c>
      <c r="F136" s="58">
        <v>0</v>
      </c>
      <c r="G136" s="58">
        <v>0</v>
      </c>
      <c r="H136" s="58">
        <v>0</v>
      </c>
      <c r="I136" s="59">
        <f t="shared" si="12"/>
        <v>70210</v>
      </c>
      <c r="J136" s="60">
        <f t="shared" si="13"/>
        <v>1.0057968950291982</v>
      </c>
      <c r="K136" s="60">
        <f t="shared" si="13"/>
        <v>-5.7968950291981203E-3</v>
      </c>
      <c r="L136" s="60">
        <f t="shared" si="13"/>
        <v>0</v>
      </c>
      <c r="M136" s="60">
        <f t="shared" si="13"/>
        <v>0</v>
      </c>
      <c r="N136" s="60">
        <f t="shared" si="13"/>
        <v>0</v>
      </c>
      <c r="O136" s="60">
        <f t="shared" si="13"/>
        <v>0</v>
      </c>
    </row>
    <row r="137" spans="1:15" s="56" customFormat="1">
      <c r="A137" s="19">
        <v>397001</v>
      </c>
      <c r="B137" s="50" t="s">
        <v>148</v>
      </c>
      <c r="C137" s="39">
        <v>121896</v>
      </c>
      <c r="D137" s="39">
        <v>9852</v>
      </c>
      <c r="E137" s="39">
        <v>106399</v>
      </c>
      <c r="F137" s="39">
        <v>0</v>
      </c>
      <c r="G137" s="39">
        <v>0</v>
      </c>
      <c r="H137" s="39">
        <v>0</v>
      </c>
      <c r="I137" s="40">
        <f t="shared" si="12"/>
        <v>238147</v>
      </c>
      <c r="J137" s="41">
        <f t="shared" si="13"/>
        <v>0.51185192339185459</v>
      </c>
      <c r="K137" s="41">
        <f t="shared" si="13"/>
        <v>4.1369406291072323E-2</v>
      </c>
      <c r="L137" s="41">
        <f t="shared" si="13"/>
        <v>0.44677867031707308</v>
      </c>
      <c r="M137" s="41">
        <f t="shared" si="13"/>
        <v>0</v>
      </c>
      <c r="N137" s="41">
        <f t="shared" si="13"/>
        <v>0</v>
      </c>
      <c r="O137" s="41">
        <f t="shared" si="13"/>
        <v>0</v>
      </c>
    </row>
    <row r="138" spans="1:15" s="51" customFormat="1">
      <c r="A138" s="14">
        <v>398001</v>
      </c>
      <c r="B138" s="35" t="s">
        <v>149</v>
      </c>
      <c r="C138" s="16">
        <v>300490</v>
      </c>
      <c r="D138" s="16">
        <v>-6522</v>
      </c>
      <c r="E138" s="16">
        <v>5766</v>
      </c>
      <c r="F138" s="16">
        <v>0</v>
      </c>
      <c r="G138" s="16">
        <v>0</v>
      </c>
      <c r="H138" s="16">
        <v>0</v>
      </c>
      <c r="I138" s="17">
        <f t="shared" si="12"/>
        <v>299734</v>
      </c>
      <c r="J138" s="18">
        <f t="shared" si="13"/>
        <v>1.0025222363829263</v>
      </c>
      <c r="K138" s="18">
        <f t="shared" si="13"/>
        <v>-2.1759293240006139E-2</v>
      </c>
      <c r="L138" s="18">
        <f t="shared" si="13"/>
        <v>1.9237056857079944E-2</v>
      </c>
      <c r="M138" s="18">
        <f t="shared" si="13"/>
        <v>0</v>
      </c>
      <c r="N138" s="18">
        <f t="shared" si="13"/>
        <v>0</v>
      </c>
      <c r="O138" s="18">
        <f t="shared" si="13"/>
        <v>0</v>
      </c>
    </row>
    <row r="139" spans="1:15" s="51" customFormat="1">
      <c r="A139" s="14">
        <v>398002</v>
      </c>
      <c r="B139" s="35" t="s">
        <v>150</v>
      </c>
      <c r="C139" s="16">
        <v>274026</v>
      </c>
      <c r="D139" s="16">
        <v>0</v>
      </c>
      <c r="E139" s="16">
        <v>79594</v>
      </c>
      <c r="F139" s="16">
        <v>0</v>
      </c>
      <c r="G139" s="16">
        <v>0</v>
      </c>
      <c r="H139" s="16">
        <v>0</v>
      </c>
      <c r="I139" s="17">
        <f>SUM(C139:H139)</f>
        <v>353620</v>
      </c>
      <c r="J139" s="18">
        <f t="shared" si="13"/>
        <v>0.77491657711667894</v>
      </c>
      <c r="K139" s="18">
        <f t="shared" si="13"/>
        <v>0</v>
      </c>
      <c r="L139" s="18">
        <f t="shared" si="13"/>
        <v>0.22508342288332109</v>
      </c>
      <c r="M139" s="18">
        <f t="shared" si="13"/>
        <v>0</v>
      </c>
      <c r="N139" s="18">
        <f t="shared" si="13"/>
        <v>0</v>
      </c>
      <c r="O139" s="18">
        <f t="shared" si="13"/>
        <v>0</v>
      </c>
    </row>
    <row r="140" spans="1:15" s="51" customFormat="1">
      <c r="A140" s="14">
        <v>398003</v>
      </c>
      <c r="B140" s="57" t="s">
        <v>151</v>
      </c>
      <c r="C140" s="58">
        <v>361267</v>
      </c>
      <c r="D140" s="58">
        <v>0</v>
      </c>
      <c r="E140" s="58">
        <v>0</v>
      </c>
      <c r="F140" s="58">
        <v>0</v>
      </c>
      <c r="G140" s="58">
        <v>0</v>
      </c>
      <c r="H140" s="58">
        <v>0</v>
      </c>
      <c r="I140" s="59">
        <f>SUM(C140:H140)</f>
        <v>361267</v>
      </c>
      <c r="J140" s="60">
        <f t="shared" si="13"/>
        <v>1</v>
      </c>
      <c r="K140" s="60">
        <f t="shared" si="13"/>
        <v>0</v>
      </c>
      <c r="L140" s="60">
        <f t="shared" si="13"/>
        <v>0</v>
      </c>
      <c r="M140" s="60">
        <f t="shared" si="13"/>
        <v>0</v>
      </c>
      <c r="N140" s="60">
        <f t="shared" si="13"/>
        <v>0</v>
      </c>
      <c r="O140" s="60">
        <f t="shared" si="13"/>
        <v>0</v>
      </c>
    </row>
    <row r="141" spans="1:15" s="51" customFormat="1">
      <c r="A141" s="35">
        <v>398004</v>
      </c>
      <c r="B141" s="35" t="s">
        <v>152</v>
      </c>
      <c r="C141" s="16">
        <v>181810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7">
        <f t="shared" si="12"/>
        <v>181810</v>
      </c>
      <c r="J141" s="18">
        <f t="shared" si="13"/>
        <v>1</v>
      </c>
      <c r="K141" s="18">
        <f t="shared" si="13"/>
        <v>0</v>
      </c>
      <c r="L141" s="18">
        <f t="shared" si="13"/>
        <v>0</v>
      </c>
      <c r="M141" s="18">
        <f t="shared" si="13"/>
        <v>0</v>
      </c>
      <c r="N141" s="18">
        <f t="shared" si="13"/>
        <v>0</v>
      </c>
      <c r="O141" s="18">
        <f t="shared" si="13"/>
        <v>0</v>
      </c>
    </row>
    <row r="142" spans="1:15" s="56" customFormat="1">
      <c r="A142" s="54">
        <v>398004</v>
      </c>
      <c r="B142" s="55" t="s">
        <v>153</v>
      </c>
      <c r="C142" s="39">
        <v>191810</v>
      </c>
      <c r="D142" s="39">
        <v>0</v>
      </c>
      <c r="E142" s="39">
        <v>2299</v>
      </c>
      <c r="F142" s="39">
        <v>0</v>
      </c>
      <c r="G142" s="39">
        <v>0</v>
      </c>
      <c r="H142" s="39">
        <v>0</v>
      </c>
      <c r="I142" s="40">
        <f t="shared" si="12"/>
        <v>194109</v>
      </c>
      <c r="J142" s="41">
        <f t="shared" si="13"/>
        <v>0.98815613907649824</v>
      </c>
      <c r="K142" s="41">
        <f t="shared" si="13"/>
        <v>0</v>
      </c>
      <c r="L142" s="41">
        <f t="shared" si="13"/>
        <v>1.1843860923501743E-2</v>
      </c>
      <c r="M142" s="41">
        <f t="shared" si="13"/>
        <v>0</v>
      </c>
      <c r="N142" s="41">
        <f t="shared" si="13"/>
        <v>0</v>
      </c>
      <c r="O142" s="41">
        <f t="shared" si="13"/>
        <v>0</v>
      </c>
    </row>
    <row r="143" spans="1:15" s="51" customFormat="1">
      <c r="A143" s="52">
        <v>398005</v>
      </c>
      <c r="B143" s="53" t="s">
        <v>154</v>
      </c>
      <c r="C143" s="58">
        <v>100488</v>
      </c>
      <c r="D143" s="58">
        <v>0</v>
      </c>
      <c r="E143" s="58">
        <v>6346</v>
      </c>
      <c r="F143" s="58">
        <v>0</v>
      </c>
      <c r="G143" s="58">
        <v>0</v>
      </c>
      <c r="H143" s="58">
        <v>0</v>
      </c>
      <c r="I143" s="59">
        <f t="shared" si="12"/>
        <v>106834</v>
      </c>
      <c r="J143" s="60">
        <f t="shared" si="13"/>
        <v>0.94059943463691331</v>
      </c>
      <c r="K143" s="60">
        <f t="shared" si="13"/>
        <v>0</v>
      </c>
      <c r="L143" s="60">
        <f t="shared" si="13"/>
        <v>5.940056536308666E-2</v>
      </c>
      <c r="M143" s="60">
        <f t="shared" si="13"/>
        <v>0</v>
      </c>
      <c r="N143" s="60">
        <f t="shared" si="13"/>
        <v>0</v>
      </c>
      <c r="O143" s="60">
        <f t="shared" si="13"/>
        <v>0</v>
      </c>
    </row>
    <row r="144" spans="1:15" s="51" customFormat="1">
      <c r="A144" s="14">
        <v>399001</v>
      </c>
      <c r="B144" s="35" t="s">
        <v>155</v>
      </c>
      <c r="C144" s="16">
        <v>175575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7">
        <f t="shared" si="12"/>
        <v>175575</v>
      </c>
      <c r="J144" s="18">
        <f t="shared" si="13"/>
        <v>1</v>
      </c>
      <c r="K144" s="18">
        <f t="shared" si="13"/>
        <v>0</v>
      </c>
      <c r="L144" s="18">
        <f t="shared" si="13"/>
        <v>0</v>
      </c>
      <c r="M144" s="18">
        <f t="shared" si="13"/>
        <v>0</v>
      </c>
      <c r="N144" s="18">
        <f t="shared" si="13"/>
        <v>0</v>
      </c>
      <c r="O144" s="18">
        <f t="shared" si="13"/>
        <v>0</v>
      </c>
    </row>
    <row r="145" spans="1:15" s="51" customFormat="1">
      <c r="A145" s="14">
        <v>399002</v>
      </c>
      <c r="B145" s="35" t="s">
        <v>156</v>
      </c>
      <c r="C145" s="16">
        <v>99045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7">
        <f t="shared" si="12"/>
        <v>99045</v>
      </c>
      <c r="J145" s="18">
        <f t="shared" si="13"/>
        <v>1</v>
      </c>
      <c r="K145" s="18">
        <f t="shared" si="13"/>
        <v>0</v>
      </c>
      <c r="L145" s="18">
        <f t="shared" si="13"/>
        <v>0</v>
      </c>
      <c r="M145" s="18">
        <f t="shared" si="13"/>
        <v>0</v>
      </c>
      <c r="N145" s="18">
        <f t="shared" si="13"/>
        <v>0</v>
      </c>
      <c r="O145" s="18">
        <f t="shared" si="13"/>
        <v>0</v>
      </c>
    </row>
    <row r="146" spans="1:15" s="51" customFormat="1">
      <c r="A146" s="54">
        <v>399004</v>
      </c>
      <c r="B146" s="55" t="s">
        <v>157</v>
      </c>
      <c r="C146" s="39">
        <v>92424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40">
        <f t="shared" si="12"/>
        <v>92424</v>
      </c>
      <c r="J146" s="41">
        <f t="shared" si="13"/>
        <v>1</v>
      </c>
      <c r="K146" s="41">
        <f t="shared" si="13"/>
        <v>0</v>
      </c>
      <c r="L146" s="41">
        <f t="shared" si="13"/>
        <v>0</v>
      </c>
      <c r="M146" s="41">
        <f t="shared" si="13"/>
        <v>0</v>
      </c>
      <c r="N146" s="41">
        <f t="shared" si="13"/>
        <v>0</v>
      </c>
      <c r="O146" s="41">
        <f t="shared" si="13"/>
        <v>0</v>
      </c>
    </row>
    <row r="147" spans="1:15">
      <c r="A147" s="42"/>
      <c r="B147" s="43" t="s">
        <v>158</v>
      </c>
      <c r="C147" s="61">
        <f t="shared" ref="C147:I147" si="14">SUM(C93:C146)</f>
        <v>6394457</v>
      </c>
      <c r="D147" s="61">
        <f t="shared" si="14"/>
        <v>22417</v>
      </c>
      <c r="E147" s="61">
        <f t="shared" si="14"/>
        <v>272824</v>
      </c>
      <c r="F147" s="61">
        <f t="shared" si="14"/>
        <v>8860</v>
      </c>
      <c r="G147" s="61">
        <f t="shared" si="14"/>
        <v>0</v>
      </c>
      <c r="H147" s="61">
        <f t="shared" si="14"/>
        <v>0</v>
      </c>
      <c r="I147" s="45">
        <f t="shared" si="14"/>
        <v>6698558</v>
      </c>
      <c r="J147" s="62">
        <f t="shared" si="13"/>
        <v>0.95460202031541719</v>
      </c>
      <c r="K147" s="63">
        <f t="shared" si="13"/>
        <v>3.3465411510955043E-3</v>
      </c>
      <c r="L147" s="64">
        <f t="shared" si="13"/>
        <v>4.0728765803028054E-2</v>
      </c>
      <c r="M147" s="62">
        <f t="shared" si="13"/>
        <v>1.3226727304593018E-3</v>
      </c>
      <c r="N147" s="63">
        <f t="shared" si="13"/>
        <v>0</v>
      </c>
      <c r="O147" s="64">
        <f t="shared" si="13"/>
        <v>0</v>
      </c>
    </row>
    <row r="148" spans="1:15">
      <c r="A148" s="47"/>
      <c r="B148" s="48"/>
      <c r="C148" s="48"/>
      <c r="D148" s="48"/>
      <c r="E148" s="48"/>
      <c r="F148" s="48"/>
      <c r="G148" s="48"/>
      <c r="H148" s="48"/>
      <c r="I148" s="65"/>
      <c r="J148" s="30"/>
      <c r="K148" s="30"/>
      <c r="L148" s="30"/>
      <c r="M148" s="30"/>
      <c r="N148" s="30"/>
      <c r="O148" s="66"/>
    </row>
    <row r="149" spans="1:15">
      <c r="A149" s="19" t="s">
        <v>159</v>
      </c>
      <c r="B149" s="50" t="s">
        <v>160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40">
        <f>SUM(C149:H149)</f>
        <v>0</v>
      </c>
      <c r="J149" s="41" t="e">
        <f t="shared" ref="J149:O150" si="15">C149/$I149</f>
        <v>#DIV/0!</v>
      </c>
      <c r="K149" s="41" t="e">
        <f t="shared" si="15"/>
        <v>#DIV/0!</v>
      </c>
      <c r="L149" s="41" t="e">
        <f t="shared" si="15"/>
        <v>#DIV/0!</v>
      </c>
      <c r="M149" s="41" t="e">
        <f t="shared" si="15"/>
        <v>#DIV/0!</v>
      </c>
      <c r="N149" s="41" t="e">
        <f t="shared" si="15"/>
        <v>#DIV/0!</v>
      </c>
      <c r="O149" s="41" t="e">
        <f t="shared" si="15"/>
        <v>#DIV/0!</v>
      </c>
    </row>
    <row r="150" spans="1:15">
      <c r="A150" s="42"/>
      <c r="B150" s="43" t="s">
        <v>161</v>
      </c>
      <c r="C150" s="61">
        <f>SUM(C149)</f>
        <v>0</v>
      </c>
      <c r="D150" s="61">
        <f t="shared" ref="D150:I150" si="16">SUM(D149)</f>
        <v>0</v>
      </c>
      <c r="E150" s="61">
        <f t="shared" si="16"/>
        <v>0</v>
      </c>
      <c r="F150" s="61">
        <f t="shared" si="16"/>
        <v>0</v>
      </c>
      <c r="G150" s="61">
        <f t="shared" si="16"/>
        <v>0</v>
      </c>
      <c r="H150" s="61">
        <f t="shared" si="16"/>
        <v>0</v>
      </c>
      <c r="I150" s="67">
        <f t="shared" si="16"/>
        <v>0</v>
      </c>
      <c r="J150" s="62" t="e">
        <f t="shared" si="15"/>
        <v>#DIV/0!</v>
      </c>
      <c r="K150" s="63" t="e">
        <f t="shared" si="15"/>
        <v>#DIV/0!</v>
      </c>
      <c r="L150" s="64" t="e">
        <f t="shared" si="15"/>
        <v>#DIV/0!</v>
      </c>
      <c r="M150" s="62" t="e">
        <f t="shared" si="15"/>
        <v>#DIV/0!</v>
      </c>
      <c r="N150" s="63" t="e">
        <f t="shared" si="15"/>
        <v>#DIV/0!</v>
      </c>
      <c r="O150" s="64" t="e">
        <f t="shared" si="15"/>
        <v>#DIV/0!</v>
      </c>
    </row>
    <row r="151" spans="1:15">
      <c r="A151" s="47"/>
      <c r="B151" s="48"/>
      <c r="C151" s="48"/>
      <c r="D151" s="48"/>
      <c r="E151" s="48"/>
      <c r="F151" s="48"/>
      <c r="G151" s="48"/>
      <c r="H151" s="48"/>
      <c r="I151" s="65"/>
      <c r="J151" s="30"/>
      <c r="K151" s="30"/>
      <c r="L151" s="30"/>
      <c r="M151" s="30"/>
      <c r="N151" s="30"/>
      <c r="O151" s="66"/>
    </row>
    <row r="152" spans="1:15" ht="13.5" thickBot="1">
      <c r="A152" s="68"/>
      <c r="B152" s="69" t="s">
        <v>162</v>
      </c>
      <c r="C152" s="70">
        <f t="shared" ref="C152:I152" si="17">C147+C91+C77+C73+C150</f>
        <v>37517670</v>
      </c>
      <c r="D152" s="70">
        <f t="shared" si="17"/>
        <v>3869539</v>
      </c>
      <c r="E152" s="70">
        <f t="shared" si="17"/>
        <v>2742304</v>
      </c>
      <c r="F152" s="70">
        <f t="shared" si="17"/>
        <v>4888528.38</v>
      </c>
      <c r="G152" s="70">
        <f t="shared" si="17"/>
        <v>129811042</v>
      </c>
      <c r="H152" s="70">
        <f t="shared" si="17"/>
        <v>2454747</v>
      </c>
      <c r="I152" s="71">
        <f t="shared" si="17"/>
        <v>181283830.38</v>
      </c>
      <c r="J152" s="72">
        <f t="shared" ref="J152:O152" si="18">C152/$I152</f>
        <v>0.20695541307438697</v>
      </c>
      <c r="K152" s="72">
        <f t="shared" si="18"/>
        <v>2.1345196600760397E-2</v>
      </c>
      <c r="L152" s="72">
        <f t="shared" si="18"/>
        <v>1.5127129619071325E-2</v>
      </c>
      <c r="M152" s="72">
        <f t="shared" si="18"/>
        <v>2.6966157818669543E-2</v>
      </c>
      <c r="N152" s="72">
        <f t="shared" si="18"/>
        <v>0.71606519857780604</v>
      </c>
      <c r="O152" s="72">
        <f t="shared" si="18"/>
        <v>1.354090430930578E-2</v>
      </c>
    </row>
    <row r="153" spans="1:15" ht="13.5" thickTop="1">
      <c r="C153" s="8" t="s">
        <v>163</v>
      </c>
      <c r="D153"/>
      <c r="E153"/>
      <c r="J153" s="8" t="s">
        <v>163</v>
      </c>
      <c r="K153"/>
      <c r="L153"/>
    </row>
    <row r="154" spans="1:15" ht="12.75" customHeight="1">
      <c r="C154" s="73"/>
      <c r="D154" s="73"/>
      <c r="E154" s="73"/>
      <c r="J154" s="73"/>
      <c r="K154" s="73"/>
      <c r="L154" s="73"/>
      <c r="M154" s="73"/>
    </row>
    <row r="155" spans="1:15" ht="12.75" customHeight="1">
      <c r="C155" s="74" t="s">
        <v>164</v>
      </c>
      <c r="D155" s="74"/>
      <c r="E155" s="74"/>
      <c r="F155" s="75"/>
      <c r="J155" s="74" t="s">
        <v>164</v>
      </c>
      <c r="K155" s="74"/>
      <c r="L155" s="74"/>
      <c r="M155" s="74"/>
    </row>
    <row r="157" spans="1:15">
      <c r="C157" s="76"/>
      <c r="D157" s="76"/>
      <c r="E157" s="76"/>
      <c r="F157" s="76"/>
      <c r="G157" s="76"/>
      <c r="H157" s="76"/>
      <c r="I157" s="76"/>
    </row>
  </sheetData>
  <mergeCells count="7">
    <mergeCell ref="A1:B1"/>
    <mergeCell ref="C1:I1"/>
    <mergeCell ref="J1:O1"/>
    <mergeCell ref="C154:E154"/>
    <mergeCell ref="J154:M154"/>
    <mergeCell ref="C155:F155"/>
    <mergeCell ref="J155:M155"/>
  </mergeCells>
  <printOptions horizontalCentered="1"/>
  <pageMargins left="0.25" right="0.25" top="0.98" bottom="0.42" header="0.5" footer="0.47"/>
  <pageSetup paperSize="5" scale="77" orientation="portrait" r:id="rId1"/>
  <headerFooter alignWithMargins="0">
    <oddHeader xml:space="preserve">&amp;C&amp;14
</oddHeader>
  </headerFooter>
  <rowBreaks count="1" manualBreakCount="1">
    <brk id="74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Obj800 - Othr Obj  - by fund</vt:lpstr>
      <vt:lpstr>'Obj800 - Othr Obj  - by fund'!Print_Area</vt:lpstr>
      <vt:lpstr>'Obj800 - Othr Obj  - by fund'!Print_Titles</vt:lpstr>
    </vt:vector>
  </TitlesOfParts>
  <Company>LDOE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ldoe</cp:lastModifiedBy>
  <dcterms:created xsi:type="dcterms:W3CDTF">2012-07-03T19:23:37Z</dcterms:created>
  <dcterms:modified xsi:type="dcterms:W3CDTF">2012-07-03T19:24:06Z</dcterms:modified>
</cp:coreProperties>
</file>