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Obj300 - Prof &amp; Tech - by fund" sheetId="1" r:id="rId1"/>
  </sheets>
  <externalReferences>
    <externalReference r:id="rId2"/>
  </externalReferences>
  <definedNames>
    <definedName name="_xlnm.Print_Area" localSheetId="0">'Obj300 - Prof &amp; Tech - by fund'!$A$1:$O$155</definedName>
    <definedName name="_xlnm.Print_Titles" localSheetId="0">'Obj300 - Prof &amp; Tech - by fund'!$A:$B,'Obj300 - Prof &amp; Tech - by fund'!$1:$2</definedName>
  </definedNames>
  <calcPr calcId="145621"/>
</workbook>
</file>

<file path=xl/calcChain.xml><?xml version="1.0" encoding="utf-8"?>
<calcChain xmlns="http://schemas.openxmlformats.org/spreadsheetml/2006/main">
  <c r="H150" i="1" l="1"/>
  <c r="G150" i="1"/>
  <c r="F150" i="1"/>
  <c r="E150" i="1"/>
  <c r="D150" i="1"/>
  <c r="C150" i="1"/>
  <c r="I149" i="1"/>
  <c r="O149" i="1" s="1"/>
  <c r="H147" i="1"/>
  <c r="G147" i="1"/>
  <c r="F147" i="1"/>
  <c r="E147" i="1"/>
  <c r="D147" i="1"/>
  <c r="C147" i="1"/>
  <c r="I146" i="1"/>
  <c r="O146" i="1" s="1"/>
  <c r="I145" i="1"/>
  <c r="N145" i="1" s="1"/>
  <c r="I144" i="1"/>
  <c r="O144" i="1" s="1"/>
  <c r="I143" i="1"/>
  <c r="N143" i="1" s="1"/>
  <c r="I142" i="1"/>
  <c r="O142" i="1" s="1"/>
  <c r="I141" i="1"/>
  <c r="N141" i="1" s="1"/>
  <c r="I140" i="1"/>
  <c r="O140" i="1" s="1"/>
  <c r="I139" i="1"/>
  <c r="N139" i="1" s="1"/>
  <c r="I138" i="1"/>
  <c r="O138" i="1" s="1"/>
  <c r="I137" i="1"/>
  <c r="N137" i="1" s="1"/>
  <c r="I136" i="1"/>
  <c r="O136" i="1" s="1"/>
  <c r="I135" i="1"/>
  <c r="N135" i="1" s="1"/>
  <c r="I134" i="1"/>
  <c r="O134" i="1" s="1"/>
  <c r="I133" i="1"/>
  <c r="N133" i="1" s="1"/>
  <c r="I132" i="1"/>
  <c r="O132" i="1" s="1"/>
  <c r="I131" i="1"/>
  <c r="N131" i="1" s="1"/>
  <c r="I130" i="1"/>
  <c r="O130" i="1" s="1"/>
  <c r="I129" i="1"/>
  <c r="N129" i="1" s="1"/>
  <c r="I128" i="1"/>
  <c r="O128" i="1" s="1"/>
  <c r="I127" i="1"/>
  <c r="N127" i="1" s="1"/>
  <c r="I126" i="1"/>
  <c r="O126" i="1" s="1"/>
  <c r="I125" i="1"/>
  <c r="N125" i="1" s="1"/>
  <c r="I124" i="1"/>
  <c r="O124" i="1" s="1"/>
  <c r="I123" i="1"/>
  <c r="N123" i="1" s="1"/>
  <c r="I122" i="1"/>
  <c r="O122" i="1" s="1"/>
  <c r="I121" i="1"/>
  <c r="N121" i="1" s="1"/>
  <c r="I120" i="1"/>
  <c r="O120" i="1" s="1"/>
  <c r="I119" i="1"/>
  <c r="N119" i="1" s="1"/>
  <c r="I118" i="1"/>
  <c r="O118" i="1" s="1"/>
  <c r="I117" i="1"/>
  <c r="N117" i="1" s="1"/>
  <c r="I116" i="1"/>
  <c r="O116" i="1" s="1"/>
  <c r="I115" i="1"/>
  <c r="N115" i="1" s="1"/>
  <c r="I114" i="1"/>
  <c r="O114" i="1" s="1"/>
  <c r="I113" i="1"/>
  <c r="N113" i="1" s="1"/>
  <c r="I112" i="1"/>
  <c r="O112" i="1" s="1"/>
  <c r="I111" i="1"/>
  <c r="N111" i="1" s="1"/>
  <c r="I110" i="1"/>
  <c r="O110" i="1" s="1"/>
  <c r="I109" i="1"/>
  <c r="N109" i="1" s="1"/>
  <c r="I108" i="1"/>
  <c r="O108" i="1" s="1"/>
  <c r="I107" i="1"/>
  <c r="N107" i="1" s="1"/>
  <c r="I106" i="1"/>
  <c r="O106" i="1" s="1"/>
  <c r="I105" i="1"/>
  <c r="N105" i="1" s="1"/>
  <c r="I104" i="1"/>
  <c r="O104" i="1" s="1"/>
  <c r="I103" i="1"/>
  <c r="N103" i="1" s="1"/>
  <c r="N102" i="1"/>
  <c r="I102" i="1"/>
  <c r="O102" i="1" s="1"/>
  <c r="I101" i="1"/>
  <c r="N101" i="1" s="1"/>
  <c r="I100" i="1"/>
  <c r="O100" i="1" s="1"/>
  <c r="I99" i="1"/>
  <c r="N99" i="1" s="1"/>
  <c r="I98" i="1"/>
  <c r="O98" i="1" s="1"/>
  <c r="I97" i="1"/>
  <c r="N97" i="1" s="1"/>
  <c r="I96" i="1"/>
  <c r="O96" i="1" s="1"/>
  <c r="I95" i="1"/>
  <c r="N95" i="1" s="1"/>
  <c r="N94" i="1"/>
  <c r="I94" i="1"/>
  <c r="O94" i="1" s="1"/>
  <c r="I93" i="1"/>
  <c r="N93" i="1" s="1"/>
  <c r="H91" i="1"/>
  <c r="G91" i="1"/>
  <c r="F91" i="1"/>
  <c r="E91" i="1"/>
  <c r="D91" i="1"/>
  <c r="C91" i="1"/>
  <c r="I90" i="1"/>
  <c r="N90" i="1" s="1"/>
  <c r="J89" i="1"/>
  <c r="I89" i="1"/>
  <c r="O89" i="1" s="1"/>
  <c r="I88" i="1"/>
  <c r="N88" i="1" s="1"/>
  <c r="I87" i="1"/>
  <c r="O87" i="1" s="1"/>
  <c r="I86" i="1"/>
  <c r="N86" i="1" s="1"/>
  <c r="N85" i="1"/>
  <c r="J85" i="1"/>
  <c r="I85" i="1"/>
  <c r="O85" i="1" s="1"/>
  <c r="I84" i="1"/>
  <c r="N84" i="1" s="1"/>
  <c r="I83" i="1"/>
  <c r="O83" i="1" s="1"/>
  <c r="I82" i="1"/>
  <c r="N82" i="1" s="1"/>
  <c r="J81" i="1"/>
  <c r="I81" i="1"/>
  <c r="O81" i="1" s="1"/>
  <c r="I80" i="1"/>
  <c r="N80" i="1" s="1"/>
  <c r="I79" i="1"/>
  <c r="H77" i="1"/>
  <c r="G77" i="1"/>
  <c r="F77" i="1"/>
  <c r="E77" i="1"/>
  <c r="D77" i="1"/>
  <c r="C77" i="1"/>
  <c r="I76" i="1"/>
  <c r="O76" i="1" s="1"/>
  <c r="I75" i="1"/>
  <c r="N75" i="1" s="1"/>
  <c r="G73" i="1"/>
  <c r="E73" i="1"/>
  <c r="H72" i="1"/>
  <c r="F72" i="1"/>
  <c r="F73" i="1" s="1"/>
  <c r="D72" i="1"/>
  <c r="C72" i="1"/>
  <c r="C73" i="1" s="1"/>
  <c r="I71" i="1"/>
  <c r="O71" i="1" s="1"/>
  <c r="I70" i="1"/>
  <c r="O70" i="1" s="1"/>
  <c r="I69" i="1"/>
  <c r="O69" i="1" s="1"/>
  <c r="J68" i="1"/>
  <c r="I68" i="1"/>
  <c r="O68" i="1" s="1"/>
  <c r="I67" i="1"/>
  <c r="O67" i="1" s="1"/>
  <c r="I66" i="1"/>
  <c r="O66" i="1" s="1"/>
  <c r="I65" i="1"/>
  <c r="O65" i="1" s="1"/>
  <c r="N64" i="1"/>
  <c r="J64" i="1"/>
  <c r="I64" i="1"/>
  <c r="O64" i="1" s="1"/>
  <c r="I63" i="1"/>
  <c r="O63" i="1" s="1"/>
  <c r="I62" i="1"/>
  <c r="O62" i="1" s="1"/>
  <c r="I61" i="1"/>
  <c r="J60" i="1"/>
  <c r="I60" i="1"/>
  <c r="O60" i="1" s="1"/>
  <c r="I59" i="1"/>
  <c r="O59" i="1" s="1"/>
  <c r="I58" i="1"/>
  <c r="O58" i="1" s="1"/>
  <c r="I57" i="1"/>
  <c r="O57" i="1" s="1"/>
  <c r="N56" i="1"/>
  <c r="J56" i="1"/>
  <c r="I56" i="1"/>
  <c r="O56" i="1" s="1"/>
  <c r="I55" i="1"/>
  <c r="O55" i="1" s="1"/>
  <c r="D54" i="1"/>
  <c r="I54" i="1" s="1"/>
  <c r="N54" i="1" s="1"/>
  <c r="I53" i="1"/>
  <c r="O53" i="1" s="1"/>
  <c r="J52" i="1"/>
  <c r="I52" i="1"/>
  <c r="O52" i="1" s="1"/>
  <c r="I51" i="1"/>
  <c r="O51" i="1" s="1"/>
  <c r="I50" i="1"/>
  <c r="O50" i="1" s="1"/>
  <c r="I49" i="1"/>
  <c r="O49" i="1" s="1"/>
  <c r="N48" i="1"/>
  <c r="J48" i="1"/>
  <c r="I48" i="1"/>
  <c r="O48" i="1" s="1"/>
  <c r="I47" i="1"/>
  <c r="O47" i="1" s="1"/>
  <c r="H46" i="1"/>
  <c r="D46" i="1"/>
  <c r="I45" i="1"/>
  <c r="O45" i="1" s="1"/>
  <c r="I44" i="1"/>
  <c r="O44" i="1" s="1"/>
  <c r="I43" i="1"/>
  <c r="O43" i="1" s="1"/>
  <c r="I42" i="1"/>
  <c r="O42" i="1" s="1"/>
  <c r="I41" i="1"/>
  <c r="O41" i="1" s="1"/>
  <c r="H40" i="1"/>
  <c r="D40" i="1"/>
  <c r="I39" i="1"/>
  <c r="O39" i="1" s="1"/>
  <c r="I38" i="1"/>
  <c r="O38" i="1" s="1"/>
  <c r="I37" i="1"/>
  <c r="O37" i="1" s="1"/>
  <c r="J36" i="1"/>
  <c r="I36" i="1"/>
  <c r="O36" i="1" s="1"/>
  <c r="I35" i="1"/>
  <c r="O35" i="1" s="1"/>
  <c r="I34" i="1"/>
  <c r="O34" i="1" s="1"/>
  <c r="I33" i="1"/>
  <c r="O33" i="1" s="1"/>
  <c r="N32" i="1"/>
  <c r="J32" i="1"/>
  <c r="I32" i="1"/>
  <c r="O32" i="1" s="1"/>
  <c r="I31" i="1"/>
  <c r="O31" i="1" s="1"/>
  <c r="H31" i="1"/>
  <c r="I30" i="1"/>
  <c r="O30" i="1" s="1"/>
  <c r="I29" i="1"/>
  <c r="O29" i="1" s="1"/>
  <c r="I28" i="1"/>
  <c r="O28" i="1" s="1"/>
  <c r="N27" i="1"/>
  <c r="J27" i="1"/>
  <c r="I27" i="1"/>
  <c r="O27" i="1" s="1"/>
  <c r="I26" i="1"/>
  <c r="O26" i="1" s="1"/>
  <c r="I25" i="1"/>
  <c r="O25" i="1" s="1"/>
  <c r="I24" i="1"/>
  <c r="O24" i="1" s="1"/>
  <c r="J23" i="1"/>
  <c r="I23" i="1"/>
  <c r="O23" i="1" s="1"/>
  <c r="I22" i="1"/>
  <c r="O22" i="1" s="1"/>
  <c r="I21" i="1"/>
  <c r="O21" i="1" s="1"/>
  <c r="I20" i="1"/>
  <c r="O20" i="1" s="1"/>
  <c r="I19" i="1"/>
  <c r="O19" i="1" s="1"/>
  <c r="I18" i="1"/>
  <c r="O18" i="1" s="1"/>
  <c r="I17" i="1"/>
  <c r="O17" i="1" s="1"/>
  <c r="I16" i="1"/>
  <c r="O16" i="1" s="1"/>
  <c r="I15" i="1"/>
  <c r="O15" i="1" s="1"/>
  <c r="I14" i="1"/>
  <c r="O14" i="1" s="1"/>
  <c r="I13" i="1"/>
  <c r="O13" i="1" s="1"/>
  <c r="I12" i="1"/>
  <c r="O12" i="1" s="1"/>
  <c r="J11" i="1"/>
  <c r="I11" i="1"/>
  <c r="O11" i="1" s="1"/>
  <c r="I10" i="1"/>
  <c r="O10" i="1" s="1"/>
  <c r="I9" i="1"/>
  <c r="O9" i="1" s="1"/>
  <c r="I8" i="1"/>
  <c r="O8" i="1" s="1"/>
  <c r="J7" i="1"/>
  <c r="I7" i="1"/>
  <c r="O7" i="1" s="1"/>
  <c r="I6" i="1"/>
  <c r="O6" i="1" s="1"/>
  <c r="I5" i="1"/>
  <c r="O5" i="1" s="1"/>
  <c r="I4" i="1"/>
  <c r="O4" i="1" s="1"/>
  <c r="I3" i="1"/>
  <c r="L3" i="1" s="1"/>
  <c r="N44" i="1" l="1"/>
  <c r="N98" i="1"/>
  <c r="N106" i="1"/>
  <c r="N114" i="1"/>
  <c r="N122" i="1"/>
  <c r="N130" i="1"/>
  <c r="N138" i="1"/>
  <c r="N7" i="1"/>
  <c r="N23" i="1"/>
  <c r="N36" i="1"/>
  <c r="D73" i="1"/>
  <c r="N52" i="1"/>
  <c r="N60" i="1"/>
  <c r="N68" i="1"/>
  <c r="J94" i="1"/>
  <c r="J102" i="1"/>
  <c r="J110" i="1"/>
  <c r="J118" i="1"/>
  <c r="J126" i="1"/>
  <c r="J134" i="1"/>
  <c r="J142" i="1"/>
  <c r="N110" i="1"/>
  <c r="N118" i="1"/>
  <c r="N126" i="1"/>
  <c r="N134" i="1"/>
  <c r="N142" i="1"/>
  <c r="J3" i="1"/>
  <c r="J19" i="1"/>
  <c r="J44" i="1"/>
  <c r="I91" i="1"/>
  <c r="N91" i="1" s="1"/>
  <c r="N81" i="1"/>
  <c r="N89" i="1"/>
  <c r="J98" i="1"/>
  <c r="J106" i="1"/>
  <c r="J114" i="1"/>
  <c r="J122" i="1"/>
  <c r="J130" i="1"/>
  <c r="J138" i="1"/>
  <c r="J146" i="1"/>
  <c r="N3" i="1"/>
  <c r="L5" i="1"/>
  <c r="L9" i="1"/>
  <c r="N11" i="1"/>
  <c r="L13" i="1"/>
  <c r="J15" i="1"/>
  <c r="N15" i="1"/>
  <c r="L17" i="1"/>
  <c r="N19" i="1"/>
  <c r="L21" i="1"/>
  <c r="L25" i="1"/>
  <c r="L29" i="1"/>
  <c r="L34" i="1"/>
  <c r="L38" i="1"/>
  <c r="L42" i="1"/>
  <c r="L50" i="1"/>
  <c r="L58" i="1"/>
  <c r="L62" i="1"/>
  <c r="L66" i="1"/>
  <c r="L70" i="1"/>
  <c r="L76" i="1"/>
  <c r="L79" i="1"/>
  <c r="L83" i="1"/>
  <c r="L87" i="1"/>
  <c r="L96" i="1"/>
  <c r="L100" i="1"/>
  <c r="L104" i="1"/>
  <c r="L108" i="1"/>
  <c r="L112" i="1"/>
  <c r="L116" i="1"/>
  <c r="L120" i="1"/>
  <c r="L124" i="1"/>
  <c r="L128" i="1"/>
  <c r="L132" i="1"/>
  <c r="L136" i="1"/>
  <c r="L140" i="1"/>
  <c r="L144" i="1"/>
  <c r="E152" i="1"/>
  <c r="G152" i="1"/>
  <c r="J5" i="1"/>
  <c r="N5" i="1"/>
  <c r="L7" i="1"/>
  <c r="J9" i="1"/>
  <c r="N9" i="1"/>
  <c r="L11" i="1"/>
  <c r="J13" i="1"/>
  <c r="N13" i="1"/>
  <c r="L15" i="1"/>
  <c r="J17" i="1"/>
  <c r="N17" i="1"/>
  <c r="L19" i="1"/>
  <c r="J21" i="1"/>
  <c r="N21" i="1"/>
  <c r="L23" i="1"/>
  <c r="J25" i="1"/>
  <c r="N25" i="1"/>
  <c r="L27" i="1"/>
  <c r="J29" i="1"/>
  <c r="N29" i="1"/>
  <c r="L32" i="1"/>
  <c r="J34" i="1"/>
  <c r="N34" i="1"/>
  <c r="L36" i="1"/>
  <c r="J38" i="1"/>
  <c r="N38" i="1"/>
  <c r="J42" i="1"/>
  <c r="N42" i="1"/>
  <c r="L44" i="1"/>
  <c r="L48" i="1"/>
  <c r="J50" i="1"/>
  <c r="N50" i="1"/>
  <c r="L52" i="1"/>
  <c r="L56" i="1"/>
  <c r="J58" i="1"/>
  <c r="N58" i="1"/>
  <c r="L60" i="1"/>
  <c r="J62" i="1"/>
  <c r="N62" i="1"/>
  <c r="L64" i="1"/>
  <c r="J66" i="1"/>
  <c r="N66" i="1"/>
  <c r="L68" i="1"/>
  <c r="J70" i="1"/>
  <c r="N70" i="1"/>
  <c r="J76" i="1"/>
  <c r="N76" i="1"/>
  <c r="J79" i="1"/>
  <c r="N79" i="1"/>
  <c r="L81" i="1"/>
  <c r="J83" i="1"/>
  <c r="N83" i="1"/>
  <c r="L85" i="1"/>
  <c r="J87" i="1"/>
  <c r="N87" i="1"/>
  <c r="L89" i="1"/>
  <c r="K91" i="1"/>
  <c r="M91" i="1"/>
  <c r="O91" i="1"/>
  <c r="L94" i="1"/>
  <c r="J96" i="1"/>
  <c r="N96" i="1"/>
  <c r="L98" i="1"/>
  <c r="J100" i="1"/>
  <c r="N100" i="1"/>
  <c r="L102" i="1"/>
  <c r="J104" i="1"/>
  <c r="N104" i="1"/>
  <c r="L106" i="1"/>
  <c r="J108" i="1"/>
  <c r="N108" i="1"/>
  <c r="L110" i="1"/>
  <c r="J112" i="1"/>
  <c r="N112" i="1"/>
  <c r="L114" i="1"/>
  <c r="J116" i="1"/>
  <c r="N116" i="1"/>
  <c r="L118" i="1"/>
  <c r="J120" i="1"/>
  <c r="N120" i="1"/>
  <c r="L122" i="1"/>
  <c r="J124" i="1"/>
  <c r="N124" i="1"/>
  <c r="L126" i="1"/>
  <c r="J128" i="1"/>
  <c r="N128" i="1"/>
  <c r="L130" i="1"/>
  <c r="J132" i="1"/>
  <c r="N132" i="1"/>
  <c r="L134" i="1"/>
  <c r="J136" i="1"/>
  <c r="N136" i="1"/>
  <c r="L138" i="1"/>
  <c r="J140" i="1"/>
  <c r="N140" i="1"/>
  <c r="L142" i="1"/>
  <c r="J144" i="1"/>
  <c r="N144" i="1"/>
  <c r="L146" i="1"/>
  <c r="K3" i="1"/>
  <c r="M3" i="1"/>
  <c r="O3" i="1"/>
  <c r="J4" i="1"/>
  <c r="L4" i="1"/>
  <c r="N4" i="1"/>
  <c r="K5" i="1"/>
  <c r="M5" i="1"/>
  <c r="J6" i="1"/>
  <c r="L6" i="1"/>
  <c r="N6" i="1"/>
  <c r="K7" i="1"/>
  <c r="M7" i="1"/>
  <c r="J8" i="1"/>
  <c r="L8" i="1"/>
  <c r="N8" i="1"/>
  <c r="K9" i="1"/>
  <c r="M9" i="1"/>
  <c r="J10" i="1"/>
  <c r="L10" i="1"/>
  <c r="N10" i="1"/>
  <c r="K11" i="1"/>
  <c r="M11" i="1"/>
  <c r="J12" i="1"/>
  <c r="L12" i="1"/>
  <c r="N12" i="1"/>
  <c r="K13" i="1"/>
  <c r="M13" i="1"/>
  <c r="J14" i="1"/>
  <c r="L14" i="1"/>
  <c r="N14" i="1"/>
  <c r="K15" i="1"/>
  <c r="M15" i="1"/>
  <c r="J16" i="1"/>
  <c r="L16" i="1"/>
  <c r="N16" i="1"/>
  <c r="K17" i="1"/>
  <c r="M17" i="1"/>
  <c r="J18" i="1"/>
  <c r="L18" i="1"/>
  <c r="N18" i="1"/>
  <c r="K19" i="1"/>
  <c r="M19" i="1"/>
  <c r="J20" i="1"/>
  <c r="L20" i="1"/>
  <c r="N20" i="1"/>
  <c r="K21" i="1"/>
  <c r="M21" i="1"/>
  <c r="J22" i="1"/>
  <c r="L22" i="1"/>
  <c r="N22" i="1"/>
  <c r="K23" i="1"/>
  <c r="M23" i="1"/>
  <c r="J24" i="1"/>
  <c r="L24" i="1"/>
  <c r="N24" i="1"/>
  <c r="K25" i="1"/>
  <c r="M25" i="1"/>
  <c r="J26" i="1"/>
  <c r="L26" i="1"/>
  <c r="N26" i="1"/>
  <c r="K27" i="1"/>
  <c r="M27" i="1"/>
  <c r="J28" i="1"/>
  <c r="L28" i="1"/>
  <c r="N28" i="1"/>
  <c r="K29" i="1"/>
  <c r="M29" i="1"/>
  <c r="J30" i="1"/>
  <c r="L30" i="1"/>
  <c r="N30" i="1"/>
  <c r="H73" i="1"/>
  <c r="J31" i="1"/>
  <c r="L31" i="1"/>
  <c r="N31" i="1"/>
  <c r="K32" i="1"/>
  <c r="M32" i="1"/>
  <c r="J33" i="1"/>
  <c r="L33" i="1"/>
  <c r="N33" i="1"/>
  <c r="K34" i="1"/>
  <c r="M34" i="1"/>
  <c r="J35" i="1"/>
  <c r="L35" i="1"/>
  <c r="N35" i="1"/>
  <c r="K36" i="1"/>
  <c r="M36" i="1"/>
  <c r="J37" i="1"/>
  <c r="L37" i="1"/>
  <c r="N37" i="1"/>
  <c r="K38" i="1"/>
  <c r="M38" i="1"/>
  <c r="J39" i="1"/>
  <c r="L39" i="1"/>
  <c r="N39" i="1"/>
  <c r="I40" i="1"/>
  <c r="K40" i="1" s="1"/>
  <c r="J41" i="1"/>
  <c r="L41" i="1"/>
  <c r="N41" i="1"/>
  <c r="K42" i="1"/>
  <c r="M42" i="1"/>
  <c r="J43" i="1"/>
  <c r="L43" i="1"/>
  <c r="N43" i="1"/>
  <c r="K44" i="1"/>
  <c r="M44" i="1"/>
  <c r="J45" i="1"/>
  <c r="L45" i="1"/>
  <c r="N45" i="1"/>
  <c r="I46" i="1"/>
  <c r="O46" i="1" s="1"/>
  <c r="J47" i="1"/>
  <c r="L47" i="1"/>
  <c r="N47" i="1"/>
  <c r="K48" i="1"/>
  <c r="M48" i="1"/>
  <c r="J49" i="1"/>
  <c r="L49" i="1"/>
  <c r="N49" i="1"/>
  <c r="K50" i="1"/>
  <c r="M50" i="1"/>
  <c r="J51" i="1"/>
  <c r="L51" i="1"/>
  <c r="N51" i="1"/>
  <c r="K52" i="1"/>
  <c r="M52" i="1"/>
  <c r="J53" i="1"/>
  <c r="L53" i="1"/>
  <c r="N53" i="1"/>
  <c r="K54" i="1"/>
  <c r="J54" i="1"/>
  <c r="K55" i="1"/>
  <c r="K57" i="1"/>
  <c r="K59" i="1"/>
  <c r="J91" i="1"/>
  <c r="L91" i="1"/>
  <c r="C152" i="1"/>
  <c r="O54" i="1"/>
  <c r="M54" i="1"/>
  <c r="N55" i="1"/>
  <c r="L55" i="1"/>
  <c r="J55" i="1"/>
  <c r="N57" i="1"/>
  <c r="L57" i="1"/>
  <c r="J57" i="1"/>
  <c r="N59" i="1"/>
  <c r="L59" i="1"/>
  <c r="J59" i="1"/>
  <c r="O61" i="1"/>
  <c r="M61" i="1"/>
  <c r="K61" i="1"/>
  <c r="N61" i="1"/>
  <c r="L61" i="1"/>
  <c r="J61" i="1"/>
  <c r="K4" i="1"/>
  <c r="M4" i="1"/>
  <c r="K6" i="1"/>
  <c r="M6" i="1"/>
  <c r="K8" i="1"/>
  <c r="M8" i="1"/>
  <c r="K10" i="1"/>
  <c r="M10" i="1"/>
  <c r="K12" i="1"/>
  <c r="M12" i="1"/>
  <c r="K14" i="1"/>
  <c r="M14" i="1"/>
  <c r="K16" i="1"/>
  <c r="M16" i="1"/>
  <c r="K18" i="1"/>
  <c r="M18" i="1"/>
  <c r="K20" i="1"/>
  <c r="M20" i="1"/>
  <c r="K22" i="1"/>
  <c r="M22" i="1"/>
  <c r="K24" i="1"/>
  <c r="M24" i="1"/>
  <c r="K26" i="1"/>
  <c r="M26" i="1"/>
  <c r="K28" i="1"/>
  <c r="M28" i="1"/>
  <c r="K30" i="1"/>
  <c r="M30" i="1"/>
  <c r="K31" i="1"/>
  <c r="M31" i="1"/>
  <c r="K33" i="1"/>
  <c r="M33" i="1"/>
  <c r="K35" i="1"/>
  <c r="M35" i="1"/>
  <c r="K37" i="1"/>
  <c r="M37" i="1"/>
  <c r="K39" i="1"/>
  <c r="M39" i="1"/>
  <c r="K41" i="1"/>
  <c r="M41" i="1"/>
  <c r="K43" i="1"/>
  <c r="M43" i="1"/>
  <c r="K45" i="1"/>
  <c r="M45" i="1"/>
  <c r="K47" i="1"/>
  <c r="M47" i="1"/>
  <c r="K49" i="1"/>
  <c r="M49" i="1"/>
  <c r="K51" i="1"/>
  <c r="M51" i="1"/>
  <c r="K53" i="1"/>
  <c r="M53" i="1"/>
  <c r="L54" i="1"/>
  <c r="M55" i="1"/>
  <c r="M57" i="1"/>
  <c r="M59" i="1"/>
  <c r="D152" i="1"/>
  <c r="F152" i="1"/>
  <c r="H152" i="1"/>
  <c r="K56" i="1"/>
  <c r="M56" i="1"/>
  <c r="K58" i="1"/>
  <c r="M58" i="1"/>
  <c r="K60" i="1"/>
  <c r="M60" i="1"/>
  <c r="K62" i="1"/>
  <c r="M62" i="1"/>
  <c r="J63" i="1"/>
  <c r="L63" i="1"/>
  <c r="N63" i="1"/>
  <c r="K64" i="1"/>
  <c r="M64" i="1"/>
  <c r="J65" i="1"/>
  <c r="L65" i="1"/>
  <c r="N65" i="1"/>
  <c r="K66" i="1"/>
  <c r="M66" i="1"/>
  <c r="J67" i="1"/>
  <c r="L67" i="1"/>
  <c r="N67" i="1"/>
  <c r="K68" i="1"/>
  <c r="M68" i="1"/>
  <c r="J69" i="1"/>
  <c r="L69" i="1"/>
  <c r="N69" i="1"/>
  <c r="K70" i="1"/>
  <c r="M70" i="1"/>
  <c r="J71" i="1"/>
  <c r="L71" i="1"/>
  <c r="N71" i="1"/>
  <c r="I72" i="1"/>
  <c r="M72" i="1" s="1"/>
  <c r="K75" i="1"/>
  <c r="M75" i="1"/>
  <c r="O75" i="1"/>
  <c r="I77" i="1"/>
  <c r="L77" i="1" s="1"/>
  <c r="K80" i="1"/>
  <c r="M80" i="1"/>
  <c r="O80" i="1"/>
  <c r="K82" i="1"/>
  <c r="M82" i="1"/>
  <c r="O82" i="1"/>
  <c r="K84" i="1"/>
  <c r="M84" i="1"/>
  <c r="O84" i="1"/>
  <c r="K86" i="1"/>
  <c r="M86" i="1"/>
  <c r="O86" i="1"/>
  <c r="K88" i="1"/>
  <c r="M88" i="1"/>
  <c r="O88" i="1"/>
  <c r="K90" i="1"/>
  <c r="M90" i="1"/>
  <c r="O90" i="1"/>
  <c r="K93" i="1"/>
  <c r="M93" i="1"/>
  <c r="O93" i="1"/>
  <c r="K95" i="1"/>
  <c r="M95" i="1"/>
  <c r="O95" i="1"/>
  <c r="K97" i="1"/>
  <c r="M97" i="1"/>
  <c r="O97" i="1"/>
  <c r="K99" i="1"/>
  <c r="M99" i="1"/>
  <c r="O99" i="1"/>
  <c r="K101" i="1"/>
  <c r="M101" i="1"/>
  <c r="O101" i="1"/>
  <c r="K103" i="1"/>
  <c r="M103" i="1"/>
  <c r="O103" i="1"/>
  <c r="K105" i="1"/>
  <c r="M105" i="1"/>
  <c r="O105" i="1"/>
  <c r="K107" i="1"/>
  <c r="M107" i="1"/>
  <c r="O107" i="1"/>
  <c r="K109" i="1"/>
  <c r="M109" i="1"/>
  <c r="O109" i="1"/>
  <c r="K111" i="1"/>
  <c r="M111" i="1"/>
  <c r="O111" i="1"/>
  <c r="K113" i="1"/>
  <c r="M113" i="1"/>
  <c r="O113" i="1"/>
  <c r="K115" i="1"/>
  <c r="M115" i="1"/>
  <c r="O115" i="1"/>
  <c r="K117" i="1"/>
  <c r="M117" i="1"/>
  <c r="O117" i="1"/>
  <c r="K119" i="1"/>
  <c r="M119" i="1"/>
  <c r="O119" i="1"/>
  <c r="K121" i="1"/>
  <c r="M121" i="1"/>
  <c r="O121" i="1"/>
  <c r="K123" i="1"/>
  <c r="M123" i="1"/>
  <c r="O123" i="1"/>
  <c r="K125" i="1"/>
  <c r="M125" i="1"/>
  <c r="O125" i="1"/>
  <c r="K127" i="1"/>
  <c r="M127" i="1"/>
  <c r="O127" i="1"/>
  <c r="K129" i="1"/>
  <c r="M129" i="1"/>
  <c r="O129" i="1"/>
  <c r="K131" i="1"/>
  <c r="M131" i="1"/>
  <c r="O131" i="1"/>
  <c r="K133" i="1"/>
  <c r="M133" i="1"/>
  <c r="O133" i="1"/>
  <c r="K135" i="1"/>
  <c r="M135" i="1"/>
  <c r="O135" i="1"/>
  <c r="K137" i="1"/>
  <c r="M137" i="1"/>
  <c r="O137" i="1"/>
  <c r="K139" i="1"/>
  <c r="M139" i="1"/>
  <c r="O139" i="1"/>
  <c r="K141" i="1"/>
  <c r="M141" i="1"/>
  <c r="O141" i="1"/>
  <c r="K143" i="1"/>
  <c r="M143" i="1"/>
  <c r="O143" i="1"/>
  <c r="K145" i="1"/>
  <c r="M145" i="1"/>
  <c r="O145" i="1"/>
  <c r="N146" i="1"/>
  <c r="I147" i="1"/>
  <c r="O147" i="1" s="1"/>
  <c r="J149" i="1"/>
  <c r="L149" i="1"/>
  <c r="N149" i="1"/>
  <c r="I150" i="1"/>
  <c r="K150" i="1" s="1"/>
  <c r="K63" i="1"/>
  <c r="M63" i="1"/>
  <c r="K65" i="1"/>
  <c r="M65" i="1"/>
  <c r="K67" i="1"/>
  <c r="M67" i="1"/>
  <c r="K69" i="1"/>
  <c r="M69" i="1"/>
  <c r="K71" i="1"/>
  <c r="M71" i="1"/>
  <c r="J72" i="1"/>
  <c r="J75" i="1"/>
  <c r="L75" i="1"/>
  <c r="K76" i="1"/>
  <c r="M76" i="1"/>
  <c r="K79" i="1"/>
  <c r="M79" i="1"/>
  <c r="O79" i="1"/>
  <c r="J80" i="1"/>
  <c r="L80" i="1"/>
  <c r="K81" i="1"/>
  <c r="M81" i="1"/>
  <c r="J82" i="1"/>
  <c r="L82" i="1"/>
  <c r="K83" i="1"/>
  <c r="M83" i="1"/>
  <c r="J84" i="1"/>
  <c r="L84" i="1"/>
  <c r="K85" i="1"/>
  <c r="M85" i="1"/>
  <c r="J86" i="1"/>
  <c r="L86" i="1"/>
  <c r="K87" i="1"/>
  <c r="M87" i="1"/>
  <c r="J88" i="1"/>
  <c r="L88" i="1"/>
  <c r="K89" i="1"/>
  <c r="M89" i="1"/>
  <c r="J90" i="1"/>
  <c r="L90" i="1"/>
  <c r="J93" i="1"/>
  <c r="L93" i="1"/>
  <c r="K94" i="1"/>
  <c r="M94" i="1"/>
  <c r="J95" i="1"/>
  <c r="L95" i="1"/>
  <c r="K96" i="1"/>
  <c r="M96" i="1"/>
  <c r="J97" i="1"/>
  <c r="L97" i="1"/>
  <c r="K98" i="1"/>
  <c r="M98" i="1"/>
  <c r="J99" i="1"/>
  <c r="L99" i="1"/>
  <c r="K100" i="1"/>
  <c r="M100" i="1"/>
  <c r="J101" i="1"/>
  <c r="L101" i="1"/>
  <c r="K102" i="1"/>
  <c r="M102" i="1"/>
  <c r="J103" i="1"/>
  <c r="L103" i="1"/>
  <c r="K104" i="1"/>
  <c r="M104" i="1"/>
  <c r="J105" i="1"/>
  <c r="L105" i="1"/>
  <c r="K106" i="1"/>
  <c r="M106" i="1"/>
  <c r="J107" i="1"/>
  <c r="L107" i="1"/>
  <c r="K108" i="1"/>
  <c r="M108" i="1"/>
  <c r="J109" i="1"/>
  <c r="L109" i="1"/>
  <c r="K110" i="1"/>
  <c r="M110" i="1"/>
  <c r="J111" i="1"/>
  <c r="L111" i="1"/>
  <c r="K112" i="1"/>
  <c r="M112" i="1"/>
  <c r="J113" i="1"/>
  <c r="L113" i="1"/>
  <c r="K114" i="1"/>
  <c r="M114" i="1"/>
  <c r="J115" i="1"/>
  <c r="L115" i="1"/>
  <c r="K116" i="1"/>
  <c r="M116" i="1"/>
  <c r="J117" i="1"/>
  <c r="L117" i="1"/>
  <c r="K118" i="1"/>
  <c r="M118" i="1"/>
  <c r="J119" i="1"/>
  <c r="L119" i="1"/>
  <c r="K120" i="1"/>
  <c r="M120" i="1"/>
  <c r="J121" i="1"/>
  <c r="L121" i="1"/>
  <c r="K122" i="1"/>
  <c r="M122" i="1"/>
  <c r="J123" i="1"/>
  <c r="L123" i="1"/>
  <c r="K124" i="1"/>
  <c r="M124" i="1"/>
  <c r="J125" i="1"/>
  <c r="L125" i="1"/>
  <c r="K126" i="1"/>
  <c r="M126" i="1"/>
  <c r="J127" i="1"/>
  <c r="L127" i="1"/>
  <c r="K128" i="1"/>
  <c r="M128" i="1"/>
  <c r="J129" i="1"/>
  <c r="L129" i="1"/>
  <c r="K130" i="1"/>
  <c r="M130" i="1"/>
  <c r="J131" i="1"/>
  <c r="L131" i="1"/>
  <c r="K132" i="1"/>
  <c r="M132" i="1"/>
  <c r="J133" i="1"/>
  <c r="L133" i="1"/>
  <c r="K134" i="1"/>
  <c r="M134" i="1"/>
  <c r="J135" i="1"/>
  <c r="L135" i="1"/>
  <c r="K136" i="1"/>
  <c r="M136" i="1"/>
  <c r="J137" i="1"/>
  <c r="L137" i="1"/>
  <c r="K138" i="1"/>
  <c r="M138" i="1"/>
  <c r="J139" i="1"/>
  <c r="L139" i="1"/>
  <c r="K140" i="1"/>
  <c r="M140" i="1"/>
  <c r="J141" i="1"/>
  <c r="L141" i="1"/>
  <c r="K142" i="1"/>
  <c r="M142" i="1"/>
  <c r="J143" i="1"/>
  <c r="L143" i="1"/>
  <c r="K144" i="1"/>
  <c r="M144" i="1"/>
  <c r="J145" i="1"/>
  <c r="L145" i="1"/>
  <c r="K146" i="1"/>
  <c r="M146" i="1"/>
  <c r="J147" i="1"/>
  <c r="K149" i="1"/>
  <c r="M149" i="1"/>
  <c r="N147" i="1" l="1"/>
  <c r="M147" i="1"/>
  <c r="L147" i="1"/>
  <c r="K147" i="1"/>
  <c r="N72" i="1"/>
  <c r="L72" i="1"/>
  <c r="N40" i="1"/>
  <c r="L40" i="1"/>
  <c r="J40" i="1"/>
  <c r="M40" i="1"/>
  <c r="N150" i="1"/>
  <c r="J150" i="1"/>
  <c r="M150" i="1"/>
  <c r="O72" i="1"/>
  <c r="O40" i="1"/>
  <c r="O77" i="1"/>
  <c r="M77" i="1"/>
  <c r="K77" i="1"/>
  <c r="N46" i="1"/>
  <c r="L46" i="1"/>
  <c r="J46" i="1"/>
  <c r="M46" i="1"/>
  <c r="L150" i="1"/>
  <c r="O150" i="1"/>
  <c r="N77" i="1"/>
  <c r="J77" i="1"/>
  <c r="K72" i="1"/>
  <c r="I73" i="1"/>
  <c r="I152" i="1" s="1"/>
  <c r="K46" i="1"/>
  <c r="L152" i="1" l="1"/>
  <c r="N152" i="1"/>
  <c r="M152" i="1"/>
  <c r="J152" i="1"/>
  <c r="O152" i="1"/>
  <c r="K152" i="1"/>
  <c r="O73" i="1"/>
  <c r="N73" i="1"/>
  <c r="L73" i="1"/>
  <c r="K73" i="1"/>
  <c r="J73" i="1"/>
  <c r="M73" i="1"/>
</calcChain>
</file>

<file path=xl/sharedStrings.xml><?xml version="1.0" encoding="utf-8"?>
<sst xmlns="http://schemas.openxmlformats.org/spreadsheetml/2006/main" count="166" uniqueCount="164">
  <si>
    <t>2010-2011</t>
  </si>
  <si>
    <t>Purchased Professional and Technical Services - 
Object Code 300 - Expenditures by Fund Source</t>
  </si>
  <si>
    <t>LEA</t>
  </si>
  <si>
    <t>DISTRICT</t>
  </si>
  <si>
    <t>General 
Funds</t>
  </si>
  <si>
    <t xml:space="preserve">Special 
Fund 
Federal </t>
  </si>
  <si>
    <t>NCLB 
Federal
Funds</t>
  </si>
  <si>
    <t>Other 
Special 
Funds</t>
  </si>
  <si>
    <t>Debt 
Service 
Funds</t>
  </si>
  <si>
    <t>Capital 
Project 
Funds</t>
  </si>
  <si>
    <t>Total Purchased Professional &amp; Technical Services Expenditures</t>
  </si>
  <si>
    <t>Percent              General 
Funds</t>
  </si>
  <si>
    <t xml:space="preserve">Percent              Special Fund 
Federal </t>
  </si>
  <si>
    <t>Percent             NCLB 
Federal 
Funds</t>
  </si>
  <si>
    <t>Percent             Other 
Special 
Funds</t>
  </si>
  <si>
    <t>Percent            Debt 
Service 
Funds</t>
  </si>
  <si>
    <t>Percent                Capital
Project 
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</si>
  <si>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</si>
  <si>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</si>
  <si>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</si>
  <si>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</si>
  <si>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</si>
  <si>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</si>
  <si>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</si>
  <si>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</si>
  <si>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</si>
  <si>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</si>
  <si>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</si>
  <si>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</si>
  <si>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</si>
  <si>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</si>
  <si>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</si>
  <si>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</si>
  <si>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</si>
  <si>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</si>
  <si>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</si>
  <si>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</si>
  <si>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</si>
  <si>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</si>
  <si>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</si>
  <si>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</si>
  <si>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</si>
  <si>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</si>
  <si>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</si>
  <si>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</si>
  <si>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 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</si>
  <si>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</si>
  <si>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</si>
  <si>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</si>
  <si>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</si>
  <si>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</si>
  <si>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</si>
  <si>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</si>
  <si>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</si>
  <si>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</si>
  <si>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</si>
  <si>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</si>
  <si>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</si>
  <si>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</si>
  <si>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</si>
  <si>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</si>
  <si>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</si>
  <si>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</si>
  <si>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</si>
  <si>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</si>
  <si>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</si>
  <si>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</si>
  <si>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</si>
  <si>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</si>
  <si>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</si>
  <si>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</si>
  <si>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</si>
  <si>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</si>
  <si>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</si>
  <si>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</si>
  <si>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</si>
  <si>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</si>
  <si>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</si>
  <si>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</si>
  <si>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</si>
  <si>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</si>
  <si>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</si>
  <si>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</si>
  <si>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</si>
  <si>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</si>
  <si>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</si>
  <si>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</si>
  <si>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</si>
  <si>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</si>
  <si>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</si>
  <si>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</si>
  <si>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</si>
  <si>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</si>
  <si>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</si>
  <si>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</si>
  <si>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</si>
  <si>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</si>
  <si>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</si>
  <si>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</si>
  <si>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 xml:space="preserve">D'arbonne Woods Charter School </t>
  </si>
  <si>
    <t>Children's Charter</t>
  </si>
  <si>
    <t>Madison Preparatory Academy</t>
  </si>
  <si>
    <t>International High School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</si>
  <si>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</si>
  <si>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</si>
  <si>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</si>
  <si>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</si>
  <si>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</si>
  <si>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</si>
  <si>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</si>
  <si>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</si>
  <si>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</si>
  <si>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</si>
  <si>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</si>
  <si>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</si>
  <si>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</si>
  <si>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</si>
  <si>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</si>
  <si>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</si>
  <si>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</si>
  <si>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</si>
  <si>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</si>
  <si>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</si>
  <si>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</si>
  <si>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</si>
  <si>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</si>
  <si>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</si>
  <si>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</si>
  <si>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</si>
  <si>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</si>
  <si>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</si>
  <si>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</si>
  <si>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</si>
  <si>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</si>
  <si>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</si>
  <si>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</si>
  <si>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</si>
  <si>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</si>
  <si>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</si>
  <si>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</si>
  <si>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</si>
  <si>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</si>
  <si>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</si>
  <si>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</si>
  <si>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</si>
  <si>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</si>
  <si>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</si>
  <si>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</si>
  <si>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</si>
  <si>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</si>
  <si>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</si>
  <si>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</si>
  <si>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</si>
  <si>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</si>
  <si>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</si>
  <si>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(Firstline)</t>
  </si>
  <si>
    <t>New Orleans Charter Middle School</t>
  </si>
  <si>
    <t xml:space="preserve">John Dibert Community School </t>
  </si>
  <si>
    <t>Total Type 5 Charter Schools</t>
  </si>
  <si>
    <t>A02</t>
  </si>
  <si>
    <t>Office of Juvenile Justice</t>
  </si>
  <si>
    <t>Total Office of Juvenile Justice Schools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</si>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</sst>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5" fillId="0" borderId="0"/>
    <xf numFmtId="0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3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 wrapText="1"/>
    </xf>
    <xf numFmtId="164" fontId="6" fillId="2" borderId="3" xfId="1" applyNumberFormat="1" applyFont="1" applyFill="1" applyBorder="1" applyAlignment="1">
      <alignment horizontal="right" wrapText="1"/>
    </xf>
    <xf numFmtId="10" fontId="6" fillId="0" borderId="3" xfId="1" applyNumberFormat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right" wrapText="1"/>
    </xf>
    <xf numFmtId="0" fontId="6" fillId="0" borderId="6" xfId="1" applyFont="1" applyFill="1" applyBorder="1" applyAlignment="1">
      <alignment wrapText="1"/>
    </xf>
    <xf numFmtId="164" fontId="6" fillId="0" borderId="5" xfId="1" applyNumberFormat="1" applyFont="1" applyFill="1" applyBorder="1" applyAlignment="1">
      <alignment horizontal="right" wrapText="1"/>
    </xf>
    <xf numFmtId="164" fontId="6" fillId="2" borderId="5" xfId="1" applyNumberFormat="1" applyFont="1" applyFill="1" applyBorder="1" applyAlignment="1">
      <alignment horizontal="right" wrapText="1"/>
    </xf>
    <xf numFmtId="10" fontId="6" fillId="0" borderId="5" xfId="1" applyNumberFormat="1" applyFont="1" applyFill="1" applyBorder="1" applyAlignment="1">
      <alignment horizontal="right" wrapText="1"/>
    </xf>
    <xf numFmtId="0" fontId="4" fillId="0" borderId="0" xfId="0" applyFont="1" applyBorder="1"/>
    <xf numFmtId="0" fontId="6" fillId="0" borderId="7" xfId="1" applyFont="1" applyFill="1" applyBorder="1" applyAlignment="1">
      <alignment horizontal="right" wrapText="1"/>
    </xf>
    <xf numFmtId="0" fontId="6" fillId="0" borderId="8" xfId="1" applyFont="1" applyFill="1" applyBorder="1" applyAlignment="1">
      <alignment horizontal="left" wrapText="1"/>
    </xf>
    <xf numFmtId="164" fontId="4" fillId="0" borderId="7" xfId="0" applyNumberFormat="1" applyFont="1" applyFill="1" applyBorder="1"/>
    <xf numFmtId="164" fontId="4" fillId="2" borderId="7" xfId="0" applyNumberFormat="1" applyFont="1" applyFill="1" applyBorder="1"/>
    <xf numFmtId="10" fontId="4" fillId="0" borderId="7" xfId="0" applyNumberFormat="1" applyFont="1" applyFill="1" applyBorder="1"/>
    <xf numFmtId="0" fontId="4" fillId="0" borderId="9" xfId="0" applyFont="1" applyBorder="1"/>
    <xf numFmtId="0" fontId="3" fillId="0" borderId="10" xfId="0" applyFont="1" applyBorder="1"/>
    <xf numFmtId="164" fontId="3" fillId="0" borderId="2" xfId="0" applyNumberFormat="1" applyFont="1" applyFill="1" applyBorder="1"/>
    <xf numFmtId="164" fontId="3" fillId="2" borderId="2" xfId="0" applyNumberFormat="1" applyFont="1" applyFill="1" applyBorder="1"/>
    <xf numFmtId="10" fontId="3" fillId="0" borderId="2" xfId="0" applyNumberFormat="1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164" fontId="4" fillId="4" borderId="11" xfId="0" applyNumberFormat="1" applyFont="1" applyFill="1" applyBorder="1"/>
    <xf numFmtId="164" fontId="4" fillId="3" borderId="11" xfId="0" applyNumberFormat="1" applyFont="1" applyFill="1" applyBorder="1"/>
    <xf numFmtId="10" fontId="4" fillId="3" borderId="10" xfId="0" applyNumberFormat="1" applyFont="1" applyFill="1" applyBorder="1"/>
    <xf numFmtId="10" fontId="4" fillId="3" borderId="11" xfId="0" applyNumberFormat="1" applyFont="1" applyFill="1" applyBorder="1"/>
    <xf numFmtId="0" fontId="6" fillId="0" borderId="3" xfId="1" applyFont="1" applyFill="1" applyBorder="1" applyAlignment="1">
      <alignment horizontal="right" wrapText="1"/>
    </xf>
    <xf numFmtId="0" fontId="6" fillId="0" borderId="12" xfId="1" applyFont="1" applyFill="1" applyBorder="1" applyAlignment="1">
      <alignment horizontal="right" wrapText="1"/>
    </xf>
    <xf numFmtId="0" fontId="6" fillId="0" borderId="13" xfId="1" applyFont="1" applyFill="1" applyBorder="1" applyAlignment="1">
      <alignment horizontal="left" wrapText="1"/>
    </xf>
    <xf numFmtId="164" fontId="6" fillId="0" borderId="7" xfId="1" applyNumberFormat="1" applyFont="1" applyFill="1" applyBorder="1" applyAlignment="1">
      <alignment horizontal="right" wrapText="1"/>
    </xf>
    <xf numFmtId="164" fontId="6" fillId="2" borderId="7" xfId="1" applyNumberFormat="1" applyFont="1" applyFill="1" applyBorder="1" applyAlignment="1">
      <alignment horizontal="right" wrapText="1"/>
    </xf>
    <xf numFmtId="10" fontId="6" fillId="0" borderId="7" xfId="1" applyNumberFormat="1" applyFont="1" applyFill="1" applyBorder="1" applyAlignment="1">
      <alignment horizontal="right" wrapText="1"/>
    </xf>
    <xf numFmtId="0" fontId="4" fillId="0" borderId="13" xfId="0" applyFont="1" applyBorder="1"/>
    <xf numFmtId="0" fontId="3" fillId="0" borderId="8" xfId="0" applyFont="1" applyBorder="1" applyAlignment="1">
      <alignment horizontal="left"/>
    </xf>
    <xf numFmtId="164" fontId="3" fillId="0" borderId="12" xfId="0" applyNumberFormat="1" applyFont="1" applyFill="1" applyBorder="1"/>
    <xf numFmtId="164" fontId="3" fillId="2" borderId="12" xfId="0" applyNumberFormat="1" applyFont="1" applyFill="1" applyBorder="1"/>
    <xf numFmtId="10" fontId="3" fillId="0" borderId="12" xfId="0" applyNumberFormat="1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6" fillId="0" borderId="6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wrapText="1"/>
    </xf>
    <xf numFmtId="0" fontId="6" fillId="0" borderId="8" xfId="1" applyFont="1" applyFill="1" applyBorder="1" applyAlignment="1">
      <alignment wrapText="1"/>
    </xf>
    <xf numFmtId="0" fontId="4" fillId="0" borderId="1" xfId="0" applyFont="1" applyBorder="1"/>
    <xf numFmtId="164" fontId="4" fillId="0" borderId="5" xfId="0" applyNumberFormat="1" applyFont="1" applyFill="1" applyBorder="1"/>
    <xf numFmtId="164" fontId="4" fillId="2" borderId="5" xfId="0" applyNumberFormat="1" applyFont="1" applyFill="1" applyBorder="1"/>
    <xf numFmtId="10" fontId="4" fillId="0" borderId="5" xfId="0" applyNumberFormat="1" applyFont="1" applyFill="1" applyBorder="1"/>
    <xf numFmtId="0" fontId="4" fillId="0" borderId="0" xfId="0" applyFont="1" applyFill="1"/>
    <xf numFmtId="0" fontId="4" fillId="3" borderId="7" xfId="0" applyFont="1" applyFill="1" applyBorder="1"/>
    <xf numFmtId="164" fontId="4" fillId="4" borderId="7" xfId="0" applyNumberFormat="1" applyFont="1" applyFill="1" applyBorder="1"/>
    <xf numFmtId="164" fontId="4" fillId="3" borderId="7" xfId="0" applyNumberFormat="1" applyFont="1" applyFill="1" applyBorder="1"/>
    <xf numFmtId="10" fontId="4" fillId="3" borderId="7" xfId="0" applyNumberFormat="1" applyFont="1" applyFill="1" applyBorder="1"/>
    <xf numFmtId="0" fontId="6" fillId="0" borderId="5" xfId="1" applyFont="1" applyFill="1" applyBorder="1" applyAlignment="1">
      <alignment wrapText="1"/>
    </xf>
    <xf numFmtId="0" fontId="4" fillId="5" borderId="16" xfId="0" applyFont="1" applyFill="1" applyBorder="1"/>
    <xf numFmtId="0" fontId="4" fillId="0" borderId="0" xfId="0" applyFont="1" applyFill="1" applyBorder="1"/>
    <xf numFmtId="0" fontId="6" fillId="0" borderId="7" xfId="1" applyFont="1" applyFill="1" applyBorder="1" applyAlignment="1">
      <alignment horizontal="left" wrapText="1"/>
    </xf>
    <xf numFmtId="0" fontId="4" fillId="5" borderId="0" xfId="0" applyFont="1" applyFill="1" applyBorder="1"/>
    <xf numFmtId="10" fontId="3" fillId="0" borderId="17" xfId="0" applyNumberFormat="1" applyFont="1" applyBorder="1"/>
    <xf numFmtId="10" fontId="3" fillId="0" borderId="7" xfId="0" applyNumberFormat="1" applyFont="1" applyBorder="1"/>
    <xf numFmtId="10" fontId="3" fillId="0" borderId="18" xfId="0" applyNumberFormat="1" applyFont="1" applyBorder="1"/>
    <xf numFmtId="0" fontId="4" fillId="4" borderId="19" xfId="0" applyFont="1" applyFill="1" applyBorder="1"/>
    <xf numFmtId="0" fontId="4" fillId="3" borderId="19" xfId="0" applyFont="1" applyFill="1" applyBorder="1"/>
    <xf numFmtId="0" fontId="4" fillId="3" borderId="11" xfId="0" applyFont="1" applyFill="1" applyBorder="1"/>
    <xf numFmtId="0" fontId="4" fillId="0" borderId="20" xfId="0" applyFont="1" applyBorder="1"/>
    <xf numFmtId="0" fontId="3" fillId="0" borderId="21" xfId="0" applyFont="1" applyBorder="1" applyAlignment="1">
      <alignment horizontal="left"/>
    </xf>
    <xf numFmtId="164" fontId="3" fillId="0" borderId="22" xfId="0" applyNumberFormat="1" applyFont="1" applyFill="1" applyBorder="1"/>
    <xf numFmtId="164" fontId="7" fillId="2" borderId="23" xfId="1" applyNumberFormat="1" applyFont="1" applyFill="1" applyBorder="1" applyAlignment="1">
      <alignment horizontal="right" wrapText="1"/>
    </xf>
    <xf numFmtId="10" fontId="3" fillId="0" borderId="24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8" fontId="4" fillId="0" borderId="0" xfId="2" applyNumberFormat="1" applyFont="1" applyFill="1" applyAlignment="1">
      <alignment horizontal="left" vertical="center" wrapText="1"/>
    </xf>
    <xf numFmtId="38" fontId="4" fillId="0" borderId="0" xfId="2" applyNumberFormat="1" applyFont="1" applyFill="1" applyAlignment="1">
      <alignment horizontal="left" vertical="top" wrapText="1"/>
    </xf>
  </cellXfs>
  <cellStyles count="25">
    <cellStyle name="Comma 2 2" xfId="3"/>
    <cellStyle name="Comma 3" xfId="4"/>
    <cellStyle name="Normal" xfId="0" builtinId="0"/>
    <cellStyle name="Normal 16 2" xfId="5"/>
    <cellStyle name="Normal 19 2" xfId="6"/>
    <cellStyle name="Normal 2 2" xfId="7"/>
    <cellStyle name="Normal 2 3" xfId="8"/>
    <cellStyle name="Normal 2 4" xfId="9"/>
    <cellStyle name="Normal 2 5" xfId="10"/>
    <cellStyle name="Normal 28" xfId="11"/>
    <cellStyle name="Normal 29" xfId="12"/>
    <cellStyle name="Normal 3 2" xfId="13"/>
    <cellStyle name="Normal 38" xfId="14"/>
    <cellStyle name="Normal 38 2" xfId="2"/>
    <cellStyle name="Normal 39" xfId="15"/>
    <cellStyle name="Normal 39 2" xfId="16"/>
    <cellStyle name="Normal 4 2" xfId="17"/>
    <cellStyle name="Normal 4 3" xfId="18"/>
    <cellStyle name="Normal 4 4" xfId="19"/>
    <cellStyle name="Normal 4 5" xfId="20"/>
    <cellStyle name="Normal 4 6" xfId="21"/>
    <cellStyle name="Normal 46" xfId="22"/>
    <cellStyle name="Normal 46 2" xfId="23"/>
    <cellStyle name="Normal 47" xfId="24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Fund/24-FY10-11%20Object%20by%20Fund%20-%20300%20Pur%20Prof%20&amp;%20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300 - Prof &amp; Tech - by fund"/>
      <sheetName val="Raw Data"/>
      <sheetName val="Hurricane Data"/>
      <sheetName val="RSD Adjs."/>
    </sheetNames>
    <sheetDataSet>
      <sheetData sheetId="0"/>
      <sheetData sheetId="1"/>
      <sheetData sheetId="2">
        <row r="6">
          <cell r="J6">
            <v>26253</v>
          </cell>
        </row>
        <row r="7">
          <cell r="F7">
            <v>517321</v>
          </cell>
          <cell r="J7">
            <v>2414237</v>
          </cell>
        </row>
        <row r="8">
          <cell r="F8">
            <v>5451526</v>
          </cell>
          <cell r="J8">
            <v>0</v>
          </cell>
        </row>
        <row r="9">
          <cell r="F9">
            <v>357584</v>
          </cell>
        </row>
        <row r="13">
          <cell r="F13">
            <v>-5218609</v>
          </cell>
          <cell r="H13">
            <v>146407</v>
          </cell>
          <cell r="J13">
            <v>25001854</v>
          </cell>
        </row>
      </sheetData>
      <sheetData sheetId="3">
        <row r="63">
          <cell r="B63">
            <v>28154</v>
          </cell>
          <cell r="C63">
            <v>46077.01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view="pageBreakPreview" zoomScale="90" zoomScaleNormal="100" zoomScaleSheetLayoutView="9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157" sqref="A157:IV157"/>
    </sheetView>
  </sheetViews>
  <sheetFormatPr defaultRowHeight="12.75" x14ac:dyDescent="0.2"/>
  <cols>
    <col min="1" max="1" width="6.140625" style="5" customWidth="1"/>
    <col min="2" max="2" width="41.5703125" style="5" customWidth="1"/>
    <col min="3" max="8" width="10.7109375" style="5" customWidth="1"/>
    <col min="9" max="9" width="15" style="5" customWidth="1"/>
    <col min="10" max="15" width="11" style="5" customWidth="1"/>
    <col min="16" max="16384" width="9.140625" style="5"/>
  </cols>
  <sheetData>
    <row r="1" spans="1:15" s="1" customFormat="1" ht="72.75" customHeight="1" x14ac:dyDescent="0.35">
      <c r="A1" s="74" t="s">
        <v>0</v>
      </c>
      <c r="B1" s="74"/>
      <c r="C1" s="75" t="s">
        <v>1</v>
      </c>
      <c r="D1" s="74"/>
      <c r="E1" s="74"/>
      <c r="F1" s="74"/>
      <c r="G1" s="74"/>
      <c r="H1" s="74"/>
      <c r="I1" s="74"/>
      <c r="J1" s="75" t="s">
        <v>1</v>
      </c>
      <c r="K1" s="74"/>
      <c r="L1" s="74"/>
      <c r="M1" s="74"/>
      <c r="N1" s="74"/>
      <c r="O1" s="74"/>
    </row>
    <row r="2" spans="1:15" ht="76.5" customHeight="1" x14ac:dyDescent="0.2">
      <c r="A2" s="2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x14ac:dyDescent="0.2">
      <c r="A3" s="6">
        <v>1</v>
      </c>
      <c r="B3" s="7" t="s">
        <v>17</v>
      </c>
      <c r="C3" s="8">
        <v>777269</v>
      </c>
      <c r="D3" s="8">
        <v>272657</v>
      </c>
      <c r="E3" s="8">
        <v>201692</v>
      </c>
      <c r="F3" s="8">
        <v>183862</v>
      </c>
      <c r="G3" s="8">
        <v>26852</v>
      </c>
      <c r="H3" s="8">
        <v>16912</v>
      </c>
      <c r="I3" s="9">
        <f>SUM(C3:H3)</f>
        <v>1479244</v>
      </c>
      <c r="J3" s="10">
        <f t="shared" ref="J3:O18" si="0">C3/$I3</f>
        <v>0.52545016238024289</v>
      </c>
      <c r="K3" s="10">
        <f t="shared" si="0"/>
        <v>0.18432185629956924</v>
      </c>
      <c r="L3" s="10">
        <f t="shared" si="0"/>
        <v>0.13634802642430863</v>
      </c>
      <c r="M3" s="10">
        <f t="shared" si="0"/>
        <v>0.1242945720922309</v>
      </c>
      <c r="N3" s="10">
        <f t="shared" si="0"/>
        <v>1.8152515744528964E-2</v>
      </c>
      <c r="O3" s="10">
        <f t="shared" si="0"/>
        <v>1.1432867059119388E-2</v>
      </c>
    </row>
    <row r="4" spans="1:15" s="16" customFormat="1" x14ac:dyDescent="0.2">
      <c r="A4" s="11">
        <v>2</v>
      </c>
      <c r="B4" s="12" t="s">
        <v>18</v>
      </c>
      <c r="C4" s="13">
        <v>1019221</v>
      </c>
      <c r="D4" s="13">
        <v>195665</v>
      </c>
      <c r="E4" s="13">
        <v>12215</v>
      </c>
      <c r="F4" s="13">
        <v>78727</v>
      </c>
      <c r="G4" s="13">
        <v>53658</v>
      </c>
      <c r="H4" s="13">
        <v>39261</v>
      </c>
      <c r="I4" s="14">
        <f t="shared" ref="I4:I67" si="1">SUM(C4:H4)</f>
        <v>1398747</v>
      </c>
      <c r="J4" s="15">
        <f t="shared" si="0"/>
        <v>0.72866715710560948</v>
      </c>
      <c r="K4" s="15">
        <f t="shared" si="0"/>
        <v>0.1398859121771128</v>
      </c>
      <c r="L4" s="15">
        <f t="shared" si="0"/>
        <v>8.7328158702038323E-3</v>
      </c>
      <c r="M4" s="15">
        <f t="shared" si="0"/>
        <v>5.628394555984749E-2</v>
      </c>
      <c r="N4" s="15">
        <f t="shared" si="0"/>
        <v>3.8361476378501617E-2</v>
      </c>
      <c r="O4" s="15">
        <f t="shared" si="0"/>
        <v>2.8068692908724737E-2</v>
      </c>
    </row>
    <row r="5" spans="1:15" s="16" customFormat="1" x14ac:dyDescent="0.2">
      <c r="A5" s="11">
        <v>3</v>
      </c>
      <c r="B5" s="12" t="s">
        <v>19</v>
      </c>
      <c r="C5" s="13">
        <v>4101469</v>
      </c>
      <c r="D5" s="13">
        <v>280811</v>
      </c>
      <c r="E5" s="13">
        <v>35245</v>
      </c>
      <c r="F5" s="13">
        <v>55419</v>
      </c>
      <c r="G5" s="13">
        <v>413858</v>
      </c>
      <c r="H5" s="13">
        <v>2755154</v>
      </c>
      <c r="I5" s="14">
        <f t="shared" si="1"/>
        <v>7641956</v>
      </c>
      <c r="J5" s="15">
        <f t="shared" si="0"/>
        <v>0.53670408466104746</v>
      </c>
      <c r="K5" s="15">
        <f t="shared" si="0"/>
        <v>3.6745958757155889E-2</v>
      </c>
      <c r="L5" s="15">
        <f t="shared" si="0"/>
        <v>4.6120391166868798E-3</v>
      </c>
      <c r="M5" s="15">
        <f t="shared" si="0"/>
        <v>7.251939163219469E-3</v>
      </c>
      <c r="N5" s="15">
        <f t="shared" si="0"/>
        <v>5.4156030210066639E-2</v>
      </c>
      <c r="O5" s="15">
        <f t="shared" si="0"/>
        <v>0.36052994809182359</v>
      </c>
    </row>
    <row r="6" spans="1:15" s="16" customFormat="1" x14ac:dyDescent="0.2">
      <c r="A6" s="11">
        <v>4</v>
      </c>
      <c r="B6" s="12" t="s">
        <v>20</v>
      </c>
      <c r="C6" s="13">
        <v>673102</v>
      </c>
      <c r="D6" s="13">
        <v>166911</v>
      </c>
      <c r="E6" s="13">
        <v>634069</v>
      </c>
      <c r="F6" s="13">
        <v>8790</v>
      </c>
      <c r="G6" s="13">
        <v>0</v>
      </c>
      <c r="H6" s="13">
        <v>450534</v>
      </c>
      <c r="I6" s="14">
        <f t="shared" si="1"/>
        <v>1933406</v>
      </c>
      <c r="J6" s="15">
        <f t="shared" si="0"/>
        <v>0.34814312151715676</v>
      </c>
      <c r="K6" s="15">
        <f t="shared" si="0"/>
        <v>8.6330031043660771E-2</v>
      </c>
      <c r="L6" s="15">
        <f t="shared" si="0"/>
        <v>0.32795439757609113</v>
      </c>
      <c r="M6" s="15">
        <f t="shared" si="0"/>
        <v>4.5463808429269384E-3</v>
      </c>
      <c r="N6" s="15">
        <f t="shared" si="0"/>
        <v>0</v>
      </c>
      <c r="O6" s="15">
        <f t="shared" si="0"/>
        <v>0.23302606902016443</v>
      </c>
    </row>
    <row r="7" spans="1:15" x14ac:dyDescent="0.2">
      <c r="A7" s="17">
        <v>5</v>
      </c>
      <c r="B7" s="18" t="s">
        <v>21</v>
      </c>
      <c r="C7" s="19">
        <v>442318</v>
      </c>
      <c r="D7" s="19">
        <v>83624</v>
      </c>
      <c r="E7" s="19">
        <v>442427</v>
      </c>
      <c r="F7" s="19">
        <v>238373</v>
      </c>
      <c r="G7" s="19">
        <v>225</v>
      </c>
      <c r="H7" s="19">
        <v>205</v>
      </c>
      <c r="I7" s="20">
        <f t="shared" si="1"/>
        <v>1207172</v>
      </c>
      <c r="J7" s="21">
        <f t="shared" si="0"/>
        <v>0.3664084322698008</v>
      </c>
      <c r="K7" s="21">
        <f t="shared" si="0"/>
        <v>6.9272647145560043E-2</v>
      </c>
      <c r="L7" s="21">
        <f t="shared" si="0"/>
        <v>0.36649872594791794</v>
      </c>
      <c r="M7" s="21">
        <f t="shared" si="0"/>
        <v>0.19746399021846101</v>
      </c>
      <c r="N7" s="21">
        <f t="shared" si="0"/>
        <v>1.8638603281056882E-4</v>
      </c>
      <c r="O7" s="21">
        <f t="shared" si="0"/>
        <v>1.6981838544962937E-4</v>
      </c>
    </row>
    <row r="8" spans="1:15" x14ac:dyDescent="0.2">
      <c r="A8" s="6">
        <v>6</v>
      </c>
      <c r="B8" s="7" t="s">
        <v>22</v>
      </c>
      <c r="C8" s="8">
        <v>1236392</v>
      </c>
      <c r="D8" s="8">
        <v>299460</v>
      </c>
      <c r="E8" s="8">
        <v>40472</v>
      </c>
      <c r="F8" s="8">
        <v>25765</v>
      </c>
      <c r="G8" s="8">
        <v>124284</v>
      </c>
      <c r="H8" s="8">
        <v>520745</v>
      </c>
      <c r="I8" s="9">
        <f t="shared" si="1"/>
        <v>2247118</v>
      </c>
      <c r="J8" s="10">
        <f t="shared" si="0"/>
        <v>0.55021231639815982</v>
      </c>
      <c r="K8" s="10">
        <f t="shared" si="0"/>
        <v>0.13326402974832652</v>
      </c>
      <c r="L8" s="10">
        <f t="shared" si="0"/>
        <v>1.8010625165211618E-2</v>
      </c>
      <c r="M8" s="10">
        <f t="shared" si="0"/>
        <v>1.1465797523761548E-2</v>
      </c>
      <c r="N8" s="10">
        <f t="shared" si="0"/>
        <v>5.5308176962669514E-2</v>
      </c>
      <c r="O8" s="10">
        <f t="shared" si="0"/>
        <v>0.23173905420187102</v>
      </c>
    </row>
    <row r="9" spans="1:15" s="16" customFormat="1" x14ac:dyDescent="0.2">
      <c r="A9" s="11">
        <v>7</v>
      </c>
      <c r="B9" s="12" t="s">
        <v>23</v>
      </c>
      <c r="C9" s="13">
        <v>358689</v>
      </c>
      <c r="D9" s="13">
        <v>169440</v>
      </c>
      <c r="E9" s="13">
        <v>14992</v>
      </c>
      <c r="F9" s="13">
        <v>332238</v>
      </c>
      <c r="G9" s="13">
        <v>3805</v>
      </c>
      <c r="H9" s="13">
        <v>192657</v>
      </c>
      <c r="I9" s="14">
        <f t="shared" si="1"/>
        <v>1071821</v>
      </c>
      <c r="J9" s="15">
        <f t="shared" si="0"/>
        <v>0.33465382745812966</v>
      </c>
      <c r="K9" s="15">
        <f t="shared" si="0"/>
        <v>0.15808609833171769</v>
      </c>
      <c r="L9" s="15">
        <f t="shared" si="0"/>
        <v>1.3987410211219971E-2</v>
      </c>
      <c r="M9" s="15">
        <f t="shared" si="0"/>
        <v>0.30997526639242934</v>
      </c>
      <c r="N9" s="15">
        <f t="shared" si="0"/>
        <v>3.5500330745525605E-3</v>
      </c>
      <c r="O9" s="15">
        <f t="shared" si="0"/>
        <v>0.17974736453195075</v>
      </c>
    </row>
    <row r="10" spans="1:15" s="16" customFormat="1" x14ac:dyDescent="0.2">
      <c r="A10" s="11">
        <v>8</v>
      </c>
      <c r="B10" s="12" t="s">
        <v>24</v>
      </c>
      <c r="C10" s="13">
        <v>1003958</v>
      </c>
      <c r="D10" s="13">
        <v>247377</v>
      </c>
      <c r="E10" s="13">
        <v>76729</v>
      </c>
      <c r="F10" s="13">
        <v>557683</v>
      </c>
      <c r="G10" s="13">
        <v>3200</v>
      </c>
      <c r="H10" s="13">
        <v>463821</v>
      </c>
      <c r="I10" s="14">
        <f t="shared" si="1"/>
        <v>2352768</v>
      </c>
      <c r="J10" s="15">
        <f t="shared" si="0"/>
        <v>0.42671355611773026</v>
      </c>
      <c r="K10" s="15">
        <f t="shared" si="0"/>
        <v>0.10514296352211523</v>
      </c>
      <c r="L10" s="15">
        <f t="shared" si="0"/>
        <v>3.2612225259779117E-2</v>
      </c>
      <c r="M10" s="15">
        <f t="shared" si="0"/>
        <v>0.23703272060823677</v>
      </c>
      <c r="N10" s="15">
        <f t="shared" si="0"/>
        <v>1.3601001033676078E-3</v>
      </c>
      <c r="O10" s="15">
        <f t="shared" si="0"/>
        <v>0.19713843438877102</v>
      </c>
    </row>
    <row r="11" spans="1:15" s="16" customFormat="1" x14ac:dyDescent="0.2">
      <c r="A11" s="11">
        <v>9</v>
      </c>
      <c r="B11" s="12" t="s">
        <v>25</v>
      </c>
      <c r="C11" s="13">
        <v>7884629</v>
      </c>
      <c r="D11" s="13">
        <v>1482640</v>
      </c>
      <c r="E11" s="13">
        <v>2968326</v>
      </c>
      <c r="F11" s="13">
        <v>433038</v>
      </c>
      <c r="G11" s="13">
        <v>203950</v>
      </c>
      <c r="H11" s="13">
        <v>3710608</v>
      </c>
      <c r="I11" s="14">
        <f t="shared" si="1"/>
        <v>16683191</v>
      </c>
      <c r="J11" s="15">
        <f t="shared" si="0"/>
        <v>0.47260916691537008</v>
      </c>
      <c r="K11" s="15">
        <f t="shared" si="0"/>
        <v>8.8870288663601582E-2</v>
      </c>
      <c r="L11" s="15">
        <f t="shared" si="0"/>
        <v>0.17792315630744743</v>
      </c>
      <c r="M11" s="15">
        <f t="shared" si="0"/>
        <v>2.5956545123771584E-2</v>
      </c>
      <c r="N11" s="15">
        <f t="shared" si="0"/>
        <v>1.2224879520950159E-2</v>
      </c>
      <c r="O11" s="15">
        <f t="shared" si="0"/>
        <v>0.22241596346885917</v>
      </c>
    </row>
    <row r="12" spans="1:15" x14ac:dyDescent="0.2">
      <c r="A12" s="17">
        <v>10</v>
      </c>
      <c r="B12" s="18" t="s">
        <v>26</v>
      </c>
      <c r="C12" s="19">
        <v>4295854</v>
      </c>
      <c r="D12" s="19">
        <v>1024226</v>
      </c>
      <c r="E12" s="19">
        <v>278359</v>
      </c>
      <c r="F12" s="19">
        <v>2580</v>
      </c>
      <c r="G12" s="19">
        <v>665262</v>
      </c>
      <c r="H12" s="19">
        <v>70088</v>
      </c>
      <c r="I12" s="20">
        <f t="shared" si="1"/>
        <v>6336369</v>
      </c>
      <c r="J12" s="21">
        <f t="shared" si="0"/>
        <v>0.67796777618222681</v>
      </c>
      <c r="K12" s="21">
        <f t="shared" si="0"/>
        <v>0.1616424169741377</v>
      </c>
      <c r="L12" s="21">
        <f t="shared" si="0"/>
        <v>4.3930364535272486E-2</v>
      </c>
      <c r="M12" s="21">
        <f t="shared" si="0"/>
        <v>4.0717325648174848E-4</v>
      </c>
      <c r="N12" s="21">
        <f t="shared" si="0"/>
        <v>0.10499104455564377</v>
      </c>
      <c r="O12" s="21">
        <f t="shared" si="0"/>
        <v>1.1061224496237514E-2</v>
      </c>
    </row>
    <row r="13" spans="1:15" x14ac:dyDescent="0.2">
      <c r="A13" s="6">
        <v>11</v>
      </c>
      <c r="B13" s="7" t="s">
        <v>27</v>
      </c>
      <c r="C13" s="8">
        <v>186304</v>
      </c>
      <c r="D13" s="8">
        <v>43834</v>
      </c>
      <c r="E13" s="8">
        <v>9010</v>
      </c>
      <c r="F13" s="8">
        <v>75058</v>
      </c>
      <c r="G13" s="8">
        <v>46964</v>
      </c>
      <c r="H13" s="8">
        <v>243119</v>
      </c>
      <c r="I13" s="9">
        <f t="shared" si="1"/>
        <v>604289</v>
      </c>
      <c r="J13" s="10">
        <f t="shared" si="0"/>
        <v>0.30830281537476273</v>
      </c>
      <c r="K13" s="10">
        <f t="shared" si="0"/>
        <v>7.2538139863542114E-2</v>
      </c>
      <c r="L13" s="10">
        <f t="shared" si="0"/>
        <v>1.4910084413252599E-2</v>
      </c>
      <c r="M13" s="10">
        <f t="shared" si="0"/>
        <v>0.12420878089788165</v>
      </c>
      <c r="N13" s="10">
        <f t="shared" si="0"/>
        <v>7.7717780730743077E-2</v>
      </c>
      <c r="O13" s="10">
        <f t="shared" si="0"/>
        <v>0.40232239871981784</v>
      </c>
    </row>
    <row r="14" spans="1:15" s="16" customFormat="1" x14ac:dyDescent="0.2">
      <c r="A14" s="11">
        <v>12</v>
      </c>
      <c r="B14" s="12" t="s">
        <v>28</v>
      </c>
      <c r="C14" s="13">
        <v>983115</v>
      </c>
      <c r="D14" s="13">
        <v>64374</v>
      </c>
      <c r="E14" s="13">
        <v>1484</v>
      </c>
      <c r="F14" s="13">
        <v>2404545</v>
      </c>
      <c r="G14" s="13">
        <v>28342</v>
      </c>
      <c r="H14" s="13">
        <v>740</v>
      </c>
      <c r="I14" s="14">
        <f t="shared" si="1"/>
        <v>3482600</v>
      </c>
      <c r="J14" s="15">
        <f t="shared" si="0"/>
        <v>0.28229340148165166</v>
      </c>
      <c r="K14" s="15">
        <f t="shared" si="0"/>
        <v>1.8484465629127662E-2</v>
      </c>
      <c r="L14" s="15">
        <f t="shared" si="0"/>
        <v>4.2611841727445014E-4</v>
      </c>
      <c r="M14" s="15">
        <f t="shared" si="0"/>
        <v>0.69044535691724573</v>
      </c>
      <c r="N14" s="15">
        <f t="shared" si="0"/>
        <v>8.1381726296445179E-3</v>
      </c>
      <c r="O14" s="15">
        <f t="shared" si="0"/>
        <v>2.1248492505599264E-4</v>
      </c>
    </row>
    <row r="15" spans="1:15" s="16" customFormat="1" x14ac:dyDescent="0.2">
      <c r="A15" s="11">
        <v>13</v>
      </c>
      <c r="B15" s="12" t="s">
        <v>29</v>
      </c>
      <c r="C15" s="13">
        <v>254367</v>
      </c>
      <c r="D15" s="13">
        <v>104171</v>
      </c>
      <c r="E15" s="13">
        <v>9190</v>
      </c>
      <c r="F15" s="13">
        <v>105506</v>
      </c>
      <c r="G15" s="13">
        <v>6350</v>
      </c>
      <c r="H15" s="13">
        <v>98719</v>
      </c>
      <c r="I15" s="14">
        <f t="shared" si="1"/>
        <v>578303</v>
      </c>
      <c r="J15" s="15">
        <f t="shared" si="0"/>
        <v>0.43985073568700145</v>
      </c>
      <c r="K15" s="15">
        <f t="shared" si="0"/>
        <v>0.18013221442738495</v>
      </c>
      <c r="L15" s="15">
        <f t="shared" si="0"/>
        <v>1.5891323406587898E-2</v>
      </c>
      <c r="M15" s="15">
        <f t="shared" si="0"/>
        <v>0.18244069285478373</v>
      </c>
      <c r="N15" s="15">
        <f t="shared" si="0"/>
        <v>1.0980403006728307E-2</v>
      </c>
      <c r="O15" s="15">
        <f t="shared" si="0"/>
        <v>0.17070463061751365</v>
      </c>
    </row>
    <row r="16" spans="1:15" s="16" customFormat="1" x14ac:dyDescent="0.2">
      <c r="A16" s="11">
        <v>14</v>
      </c>
      <c r="B16" s="12" t="s">
        <v>30</v>
      </c>
      <c r="C16" s="13">
        <v>324190</v>
      </c>
      <c r="D16" s="13">
        <v>134561</v>
      </c>
      <c r="E16" s="13">
        <v>76080</v>
      </c>
      <c r="F16" s="13">
        <v>99049</v>
      </c>
      <c r="G16" s="13">
        <v>44586</v>
      </c>
      <c r="H16" s="13">
        <v>0</v>
      </c>
      <c r="I16" s="14">
        <f t="shared" si="1"/>
        <v>678466</v>
      </c>
      <c r="J16" s="15">
        <f t="shared" si="0"/>
        <v>0.47782792358054788</v>
      </c>
      <c r="K16" s="15">
        <f t="shared" si="0"/>
        <v>0.19833123546353096</v>
      </c>
      <c r="L16" s="15">
        <f t="shared" si="0"/>
        <v>0.11213531702399236</v>
      </c>
      <c r="M16" s="15">
        <f t="shared" si="0"/>
        <v>0.14598962954665379</v>
      </c>
      <c r="N16" s="15">
        <f t="shared" si="0"/>
        <v>6.5715894385275017E-2</v>
      </c>
      <c r="O16" s="15">
        <f t="shared" si="0"/>
        <v>0</v>
      </c>
    </row>
    <row r="17" spans="1:15" x14ac:dyDescent="0.2">
      <c r="A17" s="17">
        <v>15</v>
      </c>
      <c r="B17" s="18" t="s">
        <v>31</v>
      </c>
      <c r="C17" s="19">
        <v>1184194</v>
      </c>
      <c r="D17" s="19">
        <v>68364</v>
      </c>
      <c r="E17" s="19">
        <v>263518</v>
      </c>
      <c r="F17" s="19">
        <v>396114</v>
      </c>
      <c r="G17" s="19">
        <v>0</v>
      </c>
      <c r="H17" s="19">
        <v>0</v>
      </c>
      <c r="I17" s="20">
        <f t="shared" si="1"/>
        <v>1912190</v>
      </c>
      <c r="J17" s="21">
        <f t="shared" si="0"/>
        <v>0.61928678635491241</v>
      </c>
      <c r="K17" s="21">
        <f t="shared" si="0"/>
        <v>3.5751677396074655E-2</v>
      </c>
      <c r="L17" s="21">
        <f t="shared" si="0"/>
        <v>0.13780952729592771</v>
      </c>
      <c r="M17" s="21">
        <f t="shared" si="0"/>
        <v>0.20715200895308519</v>
      </c>
      <c r="N17" s="21">
        <f t="shared" si="0"/>
        <v>0</v>
      </c>
      <c r="O17" s="21">
        <f t="shared" si="0"/>
        <v>0</v>
      </c>
    </row>
    <row r="18" spans="1:15" x14ac:dyDescent="0.2">
      <c r="A18" s="6">
        <v>16</v>
      </c>
      <c r="B18" s="7" t="s">
        <v>32</v>
      </c>
      <c r="C18" s="8">
        <v>1488015</v>
      </c>
      <c r="D18" s="8">
        <v>18408</v>
      </c>
      <c r="E18" s="8">
        <v>94345</v>
      </c>
      <c r="F18" s="8">
        <v>157198</v>
      </c>
      <c r="G18" s="8">
        <v>164678</v>
      </c>
      <c r="H18" s="8">
        <v>1167309</v>
      </c>
      <c r="I18" s="9">
        <f t="shared" si="1"/>
        <v>3089953</v>
      </c>
      <c r="J18" s="10">
        <f t="shared" si="0"/>
        <v>0.48156557721104498</v>
      </c>
      <c r="K18" s="10">
        <f t="shared" si="0"/>
        <v>5.9573721671494677E-3</v>
      </c>
      <c r="L18" s="10">
        <f t="shared" si="0"/>
        <v>3.0532826874712982E-2</v>
      </c>
      <c r="M18" s="10">
        <f t="shared" si="0"/>
        <v>5.0873912968902764E-2</v>
      </c>
      <c r="N18" s="10">
        <f t="shared" si="0"/>
        <v>5.3294661763463716E-2</v>
      </c>
      <c r="O18" s="10">
        <f t="shared" si="0"/>
        <v>0.3777756490147261</v>
      </c>
    </row>
    <row r="19" spans="1:15" s="16" customFormat="1" x14ac:dyDescent="0.2">
      <c r="A19" s="11">
        <v>17</v>
      </c>
      <c r="B19" s="12" t="s">
        <v>33</v>
      </c>
      <c r="C19" s="13">
        <v>13114929</v>
      </c>
      <c r="D19" s="13">
        <v>2600673</v>
      </c>
      <c r="E19" s="13">
        <v>5074621</v>
      </c>
      <c r="F19" s="13">
        <v>840087</v>
      </c>
      <c r="G19" s="13">
        <v>0</v>
      </c>
      <c r="H19" s="13">
        <v>6655610</v>
      </c>
      <c r="I19" s="14">
        <f t="shared" si="1"/>
        <v>28285920</v>
      </c>
      <c r="J19" s="15">
        <f t="shared" ref="J19:O61" si="2">C19/$I19</f>
        <v>0.46365573401890409</v>
      </c>
      <c r="K19" s="15">
        <f t="shared" si="2"/>
        <v>9.1942316177094474E-2</v>
      </c>
      <c r="L19" s="15">
        <f t="shared" si="2"/>
        <v>0.17940448816937898</v>
      </c>
      <c r="M19" s="15">
        <f t="shared" si="2"/>
        <v>2.9699829455785778E-2</v>
      </c>
      <c r="N19" s="15">
        <f t="shared" si="2"/>
        <v>0</v>
      </c>
      <c r="O19" s="15">
        <f t="shared" si="2"/>
        <v>0.23529763217883667</v>
      </c>
    </row>
    <row r="20" spans="1:15" s="16" customFormat="1" x14ac:dyDescent="0.2">
      <c r="A20" s="11">
        <v>18</v>
      </c>
      <c r="B20" s="12" t="s">
        <v>34</v>
      </c>
      <c r="C20" s="13">
        <v>617335</v>
      </c>
      <c r="D20" s="13">
        <v>92417</v>
      </c>
      <c r="E20" s="13">
        <v>358512</v>
      </c>
      <c r="F20" s="13">
        <v>17550</v>
      </c>
      <c r="G20" s="13">
        <v>0</v>
      </c>
      <c r="H20" s="13">
        <v>25438</v>
      </c>
      <c r="I20" s="14">
        <f t="shared" si="1"/>
        <v>1111252</v>
      </c>
      <c r="J20" s="15">
        <f t="shared" si="2"/>
        <v>0.55553105866176167</v>
      </c>
      <c r="K20" s="15">
        <f t="shared" si="2"/>
        <v>8.3164754709102881E-2</v>
      </c>
      <c r="L20" s="15">
        <f t="shared" si="2"/>
        <v>0.32261989179772005</v>
      </c>
      <c r="M20" s="15">
        <f t="shared" si="2"/>
        <v>1.5792997447923604E-2</v>
      </c>
      <c r="N20" s="15">
        <f t="shared" si="2"/>
        <v>0</v>
      </c>
      <c r="O20" s="15">
        <f t="shared" si="2"/>
        <v>2.2891297383491774E-2</v>
      </c>
    </row>
    <row r="21" spans="1:15" s="16" customFormat="1" x14ac:dyDescent="0.2">
      <c r="A21" s="11">
        <v>19</v>
      </c>
      <c r="B21" s="12" t="s">
        <v>35</v>
      </c>
      <c r="C21" s="13">
        <v>396538</v>
      </c>
      <c r="D21" s="13">
        <v>112767</v>
      </c>
      <c r="E21" s="13">
        <v>63334</v>
      </c>
      <c r="F21" s="13">
        <v>33697</v>
      </c>
      <c r="G21" s="13">
        <v>0</v>
      </c>
      <c r="H21" s="13">
        <v>0</v>
      </c>
      <c r="I21" s="14">
        <f t="shared" si="1"/>
        <v>606336</v>
      </c>
      <c r="J21" s="15">
        <f t="shared" si="2"/>
        <v>0.6539905267046654</v>
      </c>
      <c r="K21" s="15">
        <f t="shared" si="2"/>
        <v>0.18598104021532616</v>
      </c>
      <c r="L21" s="15">
        <f t="shared" si="2"/>
        <v>0.10445363626767996</v>
      </c>
      <c r="M21" s="15">
        <f t="shared" si="2"/>
        <v>5.5574796812328478E-2</v>
      </c>
      <c r="N21" s="15">
        <f t="shared" si="2"/>
        <v>0</v>
      </c>
      <c r="O21" s="15">
        <f t="shared" si="2"/>
        <v>0</v>
      </c>
    </row>
    <row r="22" spans="1:15" x14ac:dyDescent="0.2">
      <c r="A22" s="17">
        <v>20</v>
      </c>
      <c r="B22" s="18" t="s">
        <v>36</v>
      </c>
      <c r="C22" s="19">
        <v>847773</v>
      </c>
      <c r="D22" s="19">
        <v>129649</v>
      </c>
      <c r="E22" s="19">
        <v>28938</v>
      </c>
      <c r="F22" s="19">
        <v>11010</v>
      </c>
      <c r="G22" s="19">
        <v>4822</v>
      </c>
      <c r="H22" s="19">
        <v>219224</v>
      </c>
      <c r="I22" s="20">
        <f t="shared" si="1"/>
        <v>1241416</v>
      </c>
      <c r="J22" s="21">
        <f t="shared" si="2"/>
        <v>0.68290806627270795</v>
      </c>
      <c r="K22" s="21">
        <f t="shared" si="2"/>
        <v>0.10443638554682717</v>
      </c>
      <c r="L22" s="21">
        <f t="shared" si="2"/>
        <v>2.3310477712547607E-2</v>
      </c>
      <c r="M22" s="21">
        <f t="shared" si="2"/>
        <v>8.8689045412657808E-3</v>
      </c>
      <c r="N22" s="21">
        <f t="shared" si="2"/>
        <v>3.8842740870103174E-3</v>
      </c>
      <c r="O22" s="21">
        <f t="shared" si="2"/>
        <v>0.17659189183964119</v>
      </c>
    </row>
    <row r="23" spans="1:15" x14ac:dyDescent="0.2">
      <c r="A23" s="6">
        <v>21</v>
      </c>
      <c r="B23" s="7" t="s">
        <v>37</v>
      </c>
      <c r="C23" s="8">
        <v>472875</v>
      </c>
      <c r="D23" s="8">
        <v>532648</v>
      </c>
      <c r="E23" s="8">
        <v>615841</v>
      </c>
      <c r="F23" s="8">
        <v>4685</v>
      </c>
      <c r="G23" s="8">
        <v>2400</v>
      </c>
      <c r="H23" s="8">
        <v>166040</v>
      </c>
      <c r="I23" s="9">
        <f t="shared" si="1"/>
        <v>1794489</v>
      </c>
      <c r="J23" s="10">
        <f t="shared" si="2"/>
        <v>0.26351512881940209</v>
      </c>
      <c r="K23" s="10">
        <f t="shared" si="2"/>
        <v>0.29682433272090269</v>
      </c>
      <c r="L23" s="10">
        <f t="shared" si="2"/>
        <v>0.34318460575684778</v>
      </c>
      <c r="M23" s="10">
        <f t="shared" si="2"/>
        <v>2.6107710885940232E-3</v>
      </c>
      <c r="N23" s="10">
        <f t="shared" si="2"/>
        <v>1.3374280923427225E-3</v>
      </c>
      <c r="O23" s="10">
        <f t="shared" si="2"/>
        <v>9.2527733521910696E-2</v>
      </c>
    </row>
    <row r="24" spans="1:15" s="16" customFormat="1" x14ac:dyDescent="0.2">
      <c r="A24" s="11">
        <v>22</v>
      </c>
      <c r="B24" s="12" t="s">
        <v>38</v>
      </c>
      <c r="C24" s="13">
        <v>557323</v>
      </c>
      <c r="D24" s="13">
        <v>131789</v>
      </c>
      <c r="E24" s="13">
        <v>1500</v>
      </c>
      <c r="F24" s="13">
        <v>112053</v>
      </c>
      <c r="G24" s="13">
        <v>43848</v>
      </c>
      <c r="H24" s="13">
        <v>220967</v>
      </c>
      <c r="I24" s="14">
        <f t="shared" si="1"/>
        <v>1067480</v>
      </c>
      <c r="J24" s="15">
        <f t="shared" si="2"/>
        <v>0.52209221718439691</v>
      </c>
      <c r="K24" s="15">
        <f t="shared" si="2"/>
        <v>0.12345805073631357</v>
      </c>
      <c r="L24" s="15">
        <f t="shared" si="2"/>
        <v>1.4051785513545922E-3</v>
      </c>
      <c r="M24" s="15">
        <f t="shared" si="2"/>
        <v>0.10496964814329074</v>
      </c>
      <c r="N24" s="15">
        <f t="shared" si="2"/>
        <v>4.1076179413197439E-2</v>
      </c>
      <c r="O24" s="15">
        <f t="shared" si="2"/>
        <v>0.20699872597144678</v>
      </c>
    </row>
    <row r="25" spans="1:15" s="16" customFormat="1" x14ac:dyDescent="0.2">
      <c r="A25" s="11">
        <v>23</v>
      </c>
      <c r="B25" s="12" t="s">
        <v>39</v>
      </c>
      <c r="C25" s="13">
        <v>1375215</v>
      </c>
      <c r="D25" s="13">
        <v>404812</v>
      </c>
      <c r="E25" s="13">
        <v>1079223</v>
      </c>
      <c r="F25" s="13">
        <v>38789</v>
      </c>
      <c r="G25" s="13">
        <v>397565</v>
      </c>
      <c r="H25" s="13">
        <v>1369857</v>
      </c>
      <c r="I25" s="14">
        <f t="shared" si="1"/>
        <v>4665461</v>
      </c>
      <c r="J25" s="15">
        <f t="shared" si="2"/>
        <v>0.29476508323614753</v>
      </c>
      <c r="K25" s="15">
        <f t="shared" si="2"/>
        <v>8.6767845664126222E-2</v>
      </c>
      <c r="L25" s="15">
        <f t="shared" si="2"/>
        <v>0.23132183507696238</v>
      </c>
      <c r="M25" s="15">
        <f t="shared" si="2"/>
        <v>8.3140765724973378E-3</v>
      </c>
      <c r="N25" s="15">
        <f t="shared" si="2"/>
        <v>8.5214515778826577E-2</v>
      </c>
      <c r="O25" s="15">
        <f t="shared" si="2"/>
        <v>0.29361664367143997</v>
      </c>
    </row>
    <row r="26" spans="1:15" s="16" customFormat="1" x14ac:dyDescent="0.2">
      <c r="A26" s="11">
        <v>24</v>
      </c>
      <c r="B26" s="12" t="s">
        <v>40</v>
      </c>
      <c r="C26" s="13">
        <v>1540920</v>
      </c>
      <c r="D26" s="13">
        <v>377347</v>
      </c>
      <c r="E26" s="13">
        <v>71020</v>
      </c>
      <c r="F26" s="13">
        <v>1428035</v>
      </c>
      <c r="G26" s="13">
        <v>447258</v>
      </c>
      <c r="H26" s="13">
        <v>1957093</v>
      </c>
      <c r="I26" s="14">
        <f t="shared" si="1"/>
        <v>5821673</v>
      </c>
      <c r="J26" s="15">
        <f t="shared" si="2"/>
        <v>0.26468680051249871</v>
      </c>
      <c r="K26" s="15">
        <f t="shared" si="2"/>
        <v>6.4817622013465886E-2</v>
      </c>
      <c r="L26" s="15">
        <f t="shared" si="2"/>
        <v>1.2199242382730876E-2</v>
      </c>
      <c r="M26" s="15">
        <f t="shared" si="2"/>
        <v>0.24529632633093615</v>
      </c>
      <c r="N26" s="15">
        <f t="shared" si="2"/>
        <v>7.6826369327167632E-2</v>
      </c>
      <c r="O26" s="15">
        <f t="shared" si="2"/>
        <v>0.33617363943320072</v>
      </c>
    </row>
    <row r="27" spans="1:15" x14ac:dyDescent="0.2">
      <c r="A27" s="17">
        <v>25</v>
      </c>
      <c r="B27" s="18" t="s">
        <v>41</v>
      </c>
      <c r="C27" s="19">
        <v>674468</v>
      </c>
      <c r="D27" s="19">
        <v>30181</v>
      </c>
      <c r="E27" s="19">
        <v>871</v>
      </c>
      <c r="F27" s="19">
        <v>0</v>
      </c>
      <c r="G27" s="19">
        <v>18077</v>
      </c>
      <c r="H27" s="19">
        <v>245347</v>
      </c>
      <c r="I27" s="20">
        <f t="shared" si="1"/>
        <v>968944</v>
      </c>
      <c r="J27" s="21">
        <f t="shared" si="2"/>
        <v>0.69608563549596258</v>
      </c>
      <c r="K27" s="21">
        <f t="shared" si="2"/>
        <v>3.1148342938291582E-2</v>
      </c>
      <c r="L27" s="21">
        <f t="shared" si="2"/>
        <v>8.9891675886325732E-4</v>
      </c>
      <c r="M27" s="21">
        <f t="shared" si="2"/>
        <v>0</v>
      </c>
      <c r="N27" s="21">
        <f t="shared" si="2"/>
        <v>1.8656392939117226E-2</v>
      </c>
      <c r="O27" s="21">
        <f t="shared" si="2"/>
        <v>0.25321071186776534</v>
      </c>
    </row>
    <row r="28" spans="1:15" x14ac:dyDescent="0.2">
      <c r="A28" s="6">
        <v>26</v>
      </c>
      <c r="B28" s="7" t="s">
        <v>42</v>
      </c>
      <c r="C28" s="8">
        <v>29384945</v>
      </c>
      <c r="D28" s="8">
        <v>7015345</v>
      </c>
      <c r="E28" s="8">
        <v>3898406</v>
      </c>
      <c r="F28" s="8">
        <v>2226768</v>
      </c>
      <c r="G28" s="8">
        <v>159417</v>
      </c>
      <c r="H28" s="8">
        <v>4524552</v>
      </c>
      <c r="I28" s="9">
        <f t="shared" si="1"/>
        <v>47209433</v>
      </c>
      <c r="J28" s="10">
        <f t="shared" si="2"/>
        <v>0.62243799877876105</v>
      </c>
      <c r="K28" s="10">
        <f t="shared" si="2"/>
        <v>0.14860049261765121</v>
      </c>
      <c r="L28" s="10">
        <f t="shared" si="2"/>
        <v>8.2576844335325944E-2</v>
      </c>
      <c r="M28" s="10">
        <f t="shared" si="2"/>
        <v>4.7167861558515226E-2</v>
      </c>
      <c r="N28" s="10">
        <f t="shared" si="2"/>
        <v>3.3768039535658056E-3</v>
      </c>
      <c r="O28" s="10">
        <f t="shared" si="2"/>
        <v>9.583999875618078E-2</v>
      </c>
    </row>
    <row r="29" spans="1:15" s="16" customFormat="1" x14ac:dyDescent="0.2">
      <c r="A29" s="11">
        <v>27</v>
      </c>
      <c r="B29" s="12" t="s">
        <v>43</v>
      </c>
      <c r="C29" s="13">
        <v>872125</v>
      </c>
      <c r="D29" s="13">
        <v>90018</v>
      </c>
      <c r="E29" s="13">
        <v>12543</v>
      </c>
      <c r="F29" s="13">
        <v>348755</v>
      </c>
      <c r="G29" s="13">
        <v>80474</v>
      </c>
      <c r="H29" s="13">
        <v>0</v>
      </c>
      <c r="I29" s="14">
        <f t="shared" si="1"/>
        <v>1403915</v>
      </c>
      <c r="J29" s="15">
        <f t="shared" si="2"/>
        <v>0.62120926124444853</v>
      </c>
      <c r="K29" s="15">
        <f t="shared" si="2"/>
        <v>6.4119266479808257E-2</v>
      </c>
      <c r="L29" s="15">
        <f t="shared" si="2"/>
        <v>8.9343015780869919E-3</v>
      </c>
      <c r="M29" s="15">
        <f t="shared" si="2"/>
        <v>0.24841603658341138</v>
      </c>
      <c r="N29" s="15">
        <f t="shared" si="2"/>
        <v>5.7321134114244811E-2</v>
      </c>
      <c r="O29" s="15">
        <f t="shared" si="2"/>
        <v>0</v>
      </c>
    </row>
    <row r="30" spans="1:15" s="16" customFormat="1" x14ac:dyDescent="0.2">
      <c r="A30" s="11">
        <v>28</v>
      </c>
      <c r="B30" s="12" t="s">
        <v>44</v>
      </c>
      <c r="C30" s="13">
        <v>4826038</v>
      </c>
      <c r="D30" s="13">
        <v>2033981</v>
      </c>
      <c r="E30" s="13">
        <v>767464</v>
      </c>
      <c r="F30" s="13">
        <v>552601</v>
      </c>
      <c r="G30" s="13">
        <v>37481</v>
      </c>
      <c r="H30" s="13">
        <v>289728</v>
      </c>
      <c r="I30" s="14">
        <f t="shared" si="1"/>
        <v>8507293</v>
      </c>
      <c r="J30" s="15">
        <f t="shared" si="2"/>
        <v>0.56728244813009265</v>
      </c>
      <c r="K30" s="15">
        <f t="shared" si="2"/>
        <v>0.23908674592493759</v>
      </c>
      <c r="L30" s="15">
        <f t="shared" si="2"/>
        <v>9.0212480045062507E-2</v>
      </c>
      <c r="M30" s="15">
        <f t="shared" si="2"/>
        <v>6.4956149976261549E-2</v>
      </c>
      <c r="N30" s="15">
        <f t="shared" si="2"/>
        <v>4.4057492788834238E-3</v>
      </c>
      <c r="O30" s="15">
        <f t="shared" si="2"/>
        <v>3.4056426644762321E-2</v>
      </c>
    </row>
    <row r="31" spans="1:15" s="16" customFormat="1" x14ac:dyDescent="0.2">
      <c r="A31" s="11">
        <v>29</v>
      </c>
      <c r="B31" s="12" t="s">
        <v>45</v>
      </c>
      <c r="C31" s="13">
        <v>2397495</v>
      </c>
      <c r="D31" s="13">
        <v>704618</v>
      </c>
      <c r="E31" s="13">
        <v>275196</v>
      </c>
      <c r="F31" s="13">
        <v>645618</v>
      </c>
      <c r="G31" s="13">
        <v>402115</v>
      </c>
      <c r="H31" s="13">
        <f>543446-'[1]Hurricane Data'!J6</f>
        <v>517193</v>
      </c>
      <c r="I31" s="14">
        <f t="shared" si="1"/>
        <v>4942235</v>
      </c>
      <c r="J31" s="15">
        <f t="shared" si="2"/>
        <v>0.48510339957529336</v>
      </c>
      <c r="K31" s="15">
        <f t="shared" si="2"/>
        <v>0.14257071952264511</v>
      </c>
      <c r="L31" s="15">
        <f t="shared" si="2"/>
        <v>5.5682499921594179E-2</v>
      </c>
      <c r="M31" s="15">
        <f t="shared" si="2"/>
        <v>0.13063280074703043</v>
      </c>
      <c r="N31" s="15">
        <f t="shared" si="2"/>
        <v>8.1362986584005009E-2</v>
      </c>
      <c r="O31" s="15">
        <f t="shared" si="2"/>
        <v>0.10464759364943188</v>
      </c>
    </row>
    <row r="32" spans="1:15" x14ac:dyDescent="0.2">
      <c r="A32" s="17">
        <v>30</v>
      </c>
      <c r="B32" s="18" t="s">
        <v>46</v>
      </c>
      <c r="C32" s="19">
        <v>316156</v>
      </c>
      <c r="D32" s="19">
        <v>90072</v>
      </c>
      <c r="E32" s="19">
        <v>0</v>
      </c>
      <c r="F32" s="19">
        <v>39886</v>
      </c>
      <c r="G32" s="19">
        <v>0</v>
      </c>
      <c r="H32" s="19">
        <v>153089</v>
      </c>
      <c r="I32" s="20">
        <f t="shared" si="1"/>
        <v>599203</v>
      </c>
      <c r="J32" s="21">
        <f t="shared" si="2"/>
        <v>0.52762753190488032</v>
      </c>
      <c r="K32" s="21">
        <f t="shared" si="2"/>
        <v>0.15031967463447279</v>
      </c>
      <c r="L32" s="21">
        <f t="shared" si="2"/>
        <v>0</v>
      </c>
      <c r="M32" s="21">
        <f t="shared" si="2"/>
        <v>6.656508729095148E-2</v>
      </c>
      <c r="N32" s="21">
        <f t="shared" si="2"/>
        <v>0</v>
      </c>
      <c r="O32" s="21">
        <f t="shared" si="2"/>
        <v>0.25548770616969541</v>
      </c>
    </row>
    <row r="33" spans="1:15" x14ac:dyDescent="0.2">
      <c r="A33" s="6">
        <v>31</v>
      </c>
      <c r="B33" s="7" t="s">
        <v>47</v>
      </c>
      <c r="C33" s="8">
        <v>1218961</v>
      </c>
      <c r="D33" s="8">
        <v>263882</v>
      </c>
      <c r="E33" s="8">
        <v>2250</v>
      </c>
      <c r="F33" s="8">
        <v>597154</v>
      </c>
      <c r="G33" s="8">
        <v>120623</v>
      </c>
      <c r="H33" s="8">
        <v>695087</v>
      </c>
      <c r="I33" s="9">
        <f t="shared" si="1"/>
        <v>2897957</v>
      </c>
      <c r="J33" s="10">
        <f t="shared" si="2"/>
        <v>0.42062770427580531</v>
      </c>
      <c r="K33" s="10">
        <f t="shared" si="2"/>
        <v>9.1057941853519564E-2</v>
      </c>
      <c r="L33" s="10">
        <f t="shared" si="2"/>
        <v>7.7640903574483682E-4</v>
      </c>
      <c r="M33" s="10">
        <f t="shared" si="2"/>
        <v>0.2060603383694099</v>
      </c>
      <c r="N33" s="10">
        <f t="shared" si="2"/>
        <v>4.1623460941621976E-2</v>
      </c>
      <c r="O33" s="10">
        <f t="shared" si="2"/>
        <v>0.23985414552389839</v>
      </c>
    </row>
    <row r="34" spans="1:15" s="16" customFormat="1" x14ac:dyDescent="0.2">
      <c r="A34" s="11">
        <v>32</v>
      </c>
      <c r="B34" s="12" t="s">
        <v>48</v>
      </c>
      <c r="C34" s="13">
        <v>783457</v>
      </c>
      <c r="D34" s="13">
        <v>176320</v>
      </c>
      <c r="E34" s="13">
        <v>508340</v>
      </c>
      <c r="F34" s="13">
        <v>137691</v>
      </c>
      <c r="G34" s="13">
        <v>273169</v>
      </c>
      <c r="H34" s="13">
        <v>913774</v>
      </c>
      <c r="I34" s="14">
        <f t="shared" si="1"/>
        <v>2792751</v>
      </c>
      <c r="J34" s="15">
        <f t="shared" si="2"/>
        <v>0.28053234964377416</v>
      </c>
      <c r="K34" s="15">
        <f t="shared" si="2"/>
        <v>6.3134880266805027E-2</v>
      </c>
      <c r="L34" s="15">
        <f t="shared" si="2"/>
        <v>0.18202123998881389</v>
      </c>
      <c r="M34" s="15">
        <f t="shared" si="2"/>
        <v>4.9302999085847614E-2</v>
      </c>
      <c r="N34" s="15">
        <f t="shared" si="2"/>
        <v>9.7813589539489917E-2</v>
      </c>
      <c r="O34" s="15">
        <f t="shared" si="2"/>
        <v>0.32719494147526934</v>
      </c>
    </row>
    <row r="35" spans="1:15" s="16" customFormat="1" x14ac:dyDescent="0.2">
      <c r="A35" s="11">
        <v>33</v>
      </c>
      <c r="B35" s="12" t="s">
        <v>49</v>
      </c>
      <c r="C35" s="13">
        <v>509184</v>
      </c>
      <c r="D35" s="13">
        <v>80406</v>
      </c>
      <c r="E35" s="13">
        <v>384471</v>
      </c>
      <c r="F35" s="13">
        <v>2128</v>
      </c>
      <c r="G35" s="13">
        <v>9630</v>
      </c>
      <c r="H35" s="13">
        <v>15167</v>
      </c>
      <c r="I35" s="14">
        <f t="shared" si="1"/>
        <v>1000986</v>
      </c>
      <c r="J35" s="15">
        <f t="shared" si="2"/>
        <v>0.50868243911503253</v>
      </c>
      <c r="K35" s="15">
        <f t="shared" si="2"/>
        <v>8.032679777739149E-2</v>
      </c>
      <c r="L35" s="15">
        <f t="shared" si="2"/>
        <v>0.38409228500698311</v>
      </c>
      <c r="M35" s="15">
        <f t="shared" si="2"/>
        <v>2.1259038587952278E-3</v>
      </c>
      <c r="N35" s="15">
        <f t="shared" si="2"/>
        <v>9.6205141730253962E-3</v>
      </c>
      <c r="O35" s="15">
        <f t="shared" si="2"/>
        <v>1.5152060068772191E-2</v>
      </c>
    </row>
    <row r="36" spans="1:15" s="16" customFormat="1" x14ac:dyDescent="0.2">
      <c r="A36" s="11">
        <v>34</v>
      </c>
      <c r="B36" s="12" t="s">
        <v>50</v>
      </c>
      <c r="C36" s="13">
        <v>982183</v>
      </c>
      <c r="D36" s="13">
        <v>277179</v>
      </c>
      <c r="E36" s="13">
        <v>557007</v>
      </c>
      <c r="F36" s="13">
        <v>1596</v>
      </c>
      <c r="G36" s="13">
        <v>47863</v>
      </c>
      <c r="H36" s="13">
        <v>30775</v>
      </c>
      <c r="I36" s="14">
        <f t="shared" si="1"/>
        <v>1896603</v>
      </c>
      <c r="J36" s="15">
        <f t="shared" si="2"/>
        <v>0.51786430792316573</v>
      </c>
      <c r="K36" s="15">
        <f t="shared" si="2"/>
        <v>0.14614497604401133</v>
      </c>
      <c r="L36" s="15">
        <f t="shared" si="2"/>
        <v>0.29368665978067104</v>
      </c>
      <c r="M36" s="15">
        <f t="shared" si="2"/>
        <v>8.4150452150502772E-4</v>
      </c>
      <c r="N36" s="15">
        <f t="shared" si="2"/>
        <v>2.5236172251124775E-2</v>
      </c>
      <c r="O36" s="15">
        <f t="shared" si="2"/>
        <v>1.622637947952207E-2</v>
      </c>
    </row>
    <row r="37" spans="1:15" x14ac:dyDescent="0.2">
      <c r="A37" s="17">
        <v>35</v>
      </c>
      <c r="B37" s="18" t="s">
        <v>51</v>
      </c>
      <c r="C37" s="19">
        <v>1405024</v>
      </c>
      <c r="D37" s="19">
        <v>274017</v>
      </c>
      <c r="E37" s="19">
        <v>42189</v>
      </c>
      <c r="F37" s="19">
        <v>1019335</v>
      </c>
      <c r="G37" s="19">
        <v>2338</v>
      </c>
      <c r="H37" s="19">
        <v>0</v>
      </c>
      <c r="I37" s="20">
        <f t="shared" si="1"/>
        <v>2742903</v>
      </c>
      <c r="J37" s="21">
        <f t="shared" si="2"/>
        <v>0.51223976932468995</v>
      </c>
      <c r="K37" s="21">
        <f t="shared" si="2"/>
        <v>9.9900361040838853E-2</v>
      </c>
      <c r="L37" s="21">
        <f t="shared" si="2"/>
        <v>1.5381149096413544E-2</v>
      </c>
      <c r="M37" s="21">
        <f t="shared" si="2"/>
        <v>0.37162633895547892</v>
      </c>
      <c r="N37" s="21">
        <f t="shared" si="2"/>
        <v>8.523815825787496E-4</v>
      </c>
      <c r="O37" s="21">
        <f t="shared" si="2"/>
        <v>0</v>
      </c>
    </row>
    <row r="38" spans="1:15" x14ac:dyDescent="0.2">
      <c r="A38" s="6">
        <v>36</v>
      </c>
      <c r="B38" s="7" t="s">
        <v>52</v>
      </c>
      <c r="C38" s="8">
        <v>12970890</v>
      </c>
      <c r="D38" s="8">
        <v>672497</v>
      </c>
      <c r="E38" s="8">
        <v>9080794</v>
      </c>
      <c r="F38" s="8">
        <v>16985</v>
      </c>
      <c r="G38" s="8">
        <v>2083818</v>
      </c>
      <c r="H38" s="8">
        <v>7576300</v>
      </c>
      <c r="I38" s="9">
        <f t="shared" si="1"/>
        <v>32401284</v>
      </c>
      <c r="J38" s="10">
        <f t="shared" si="2"/>
        <v>0.40032024656800635</v>
      </c>
      <c r="K38" s="10">
        <f t="shared" si="2"/>
        <v>2.0755257723737121E-2</v>
      </c>
      <c r="L38" s="10">
        <f t="shared" si="2"/>
        <v>0.28026031314067679</v>
      </c>
      <c r="M38" s="10">
        <f t="shared" si="2"/>
        <v>5.2420762090786284E-4</v>
      </c>
      <c r="N38" s="10">
        <f t="shared" si="2"/>
        <v>6.4312821677066867E-2</v>
      </c>
      <c r="O38" s="10">
        <f t="shared" si="2"/>
        <v>0.23382715326960499</v>
      </c>
    </row>
    <row r="39" spans="1:15" s="16" customFormat="1" x14ac:dyDescent="0.2">
      <c r="A39" s="11">
        <v>37</v>
      </c>
      <c r="B39" s="12" t="s">
        <v>53</v>
      </c>
      <c r="C39" s="13">
        <v>1905670</v>
      </c>
      <c r="D39" s="13">
        <v>301498</v>
      </c>
      <c r="E39" s="13">
        <v>744785</v>
      </c>
      <c r="F39" s="13">
        <v>164734</v>
      </c>
      <c r="G39" s="13">
        <v>186984</v>
      </c>
      <c r="H39" s="13">
        <v>793048</v>
      </c>
      <c r="I39" s="14">
        <f t="shared" si="1"/>
        <v>4096719</v>
      </c>
      <c r="J39" s="15">
        <f t="shared" si="2"/>
        <v>0.46516981027988497</v>
      </c>
      <c r="K39" s="15">
        <f t="shared" si="2"/>
        <v>7.3594991504176879E-2</v>
      </c>
      <c r="L39" s="15">
        <f t="shared" si="2"/>
        <v>0.18180036268047675</v>
      </c>
      <c r="M39" s="15">
        <f t="shared" si="2"/>
        <v>4.0211203160382736E-2</v>
      </c>
      <c r="N39" s="15">
        <f t="shared" si="2"/>
        <v>4.5642378693779094E-2</v>
      </c>
      <c r="O39" s="15">
        <f t="shared" si="2"/>
        <v>0.19358125368129961</v>
      </c>
    </row>
    <row r="40" spans="1:15" s="16" customFormat="1" x14ac:dyDescent="0.2">
      <c r="A40" s="11">
        <v>38</v>
      </c>
      <c r="B40" s="12" t="s">
        <v>54</v>
      </c>
      <c r="C40" s="13">
        <v>1721271</v>
      </c>
      <c r="D40" s="13">
        <f>720510-'[1]Hurricane Data'!F7</f>
        <v>203189</v>
      </c>
      <c r="E40" s="13">
        <v>54440</v>
      </c>
      <c r="F40" s="13">
        <v>13533</v>
      </c>
      <c r="G40" s="13">
        <v>0</v>
      </c>
      <c r="H40" s="13">
        <f>2414237-'[1]Hurricane Data'!J7</f>
        <v>0</v>
      </c>
      <c r="I40" s="14">
        <f t="shared" si="1"/>
        <v>1992433</v>
      </c>
      <c r="J40" s="15">
        <f t="shared" si="2"/>
        <v>0.86390408109080707</v>
      </c>
      <c r="K40" s="15">
        <f t="shared" si="2"/>
        <v>0.1019803426263267</v>
      </c>
      <c r="L40" s="15">
        <f t="shared" si="2"/>
        <v>2.7323378000665519E-2</v>
      </c>
      <c r="M40" s="15">
        <f t="shared" si="2"/>
        <v>6.7921982822007065E-3</v>
      </c>
      <c r="N40" s="15">
        <f t="shared" si="2"/>
        <v>0</v>
      </c>
      <c r="O40" s="15">
        <f t="shared" si="2"/>
        <v>0</v>
      </c>
    </row>
    <row r="41" spans="1:15" s="16" customFormat="1" x14ac:dyDescent="0.2">
      <c r="A41" s="11">
        <v>39</v>
      </c>
      <c r="B41" s="12" t="s">
        <v>55</v>
      </c>
      <c r="C41" s="13">
        <v>1043086</v>
      </c>
      <c r="D41" s="13">
        <v>67154</v>
      </c>
      <c r="E41" s="13">
        <v>79770</v>
      </c>
      <c r="F41" s="13">
        <v>12410</v>
      </c>
      <c r="G41" s="13">
        <v>17665</v>
      </c>
      <c r="H41" s="13">
        <v>105841</v>
      </c>
      <c r="I41" s="14">
        <f t="shared" si="1"/>
        <v>1325926</v>
      </c>
      <c r="J41" s="15">
        <f t="shared" si="2"/>
        <v>0.78668492811816049</v>
      </c>
      <c r="K41" s="15">
        <f t="shared" si="2"/>
        <v>5.0646868678945883E-2</v>
      </c>
      <c r="L41" s="15">
        <f t="shared" si="2"/>
        <v>6.0161728482585004E-2</v>
      </c>
      <c r="M41" s="15">
        <f t="shared" si="2"/>
        <v>9.3594966838270004E-3</v>
      </c>
      <c r="N41" s="15">
        <f t="shared" si="2"/>
        <v>1.3322764618839966E-2</v>
      </c>
      <c r="O41" s="15">
        <f t="shared" si="2"/>
        <v>7.9824213417641704E-2</v>
      </c>
    </row>
    <row r="42" spans="1:15" x14ac:dyDescent="0.2">
      <c r="A42" s="17">
        <v>40</v>
      </c>
      <c r="B42" s="18" t="s">
        <v>56</v>
      </c>
      <c r="C42" s="19">
        <v>1188847</v>
      </c>
      <c r="D42" s="19">
        <v>411545</v>
      </c>
      <c r="E42" s="19">
        <v>326067</v>
      </c>
      <c r="F42" s="19">
        <v>666863</v>
      </c>
      <c r="G42" s="19">
        <v>277977</v>
      </c>
      <c r="H42" s="19">
        <v>879371</v>
      </c>
      <c r="I42" s="20">
        <f t="shared" si="1"/>
        <v>3750670</v>
      </c>
      <c r="J42" s="21">
        <f t="shared" si="2"/>
        <v>0.31696923483004369</v>
      </c>
      <c r="K42" s="21">
        <f t="shared" si="2"/>
        <v>0.10972572900308478</v>
      </c>
      <c r="L42" s="21">
        <f t="shared" si="2"/>
        <v>8.6935667494074387E-2</v>
      </c>
      <c r="M42" s="21">
        <f t="shared" si="2"/>
        <v>0.17779836669181773</v>
      </c>
      <c r="N42" s="21">
        <f t="shared" si="2"/>
        <v>7.4113958306115973E-2</v>
      </c>
      <c r="O42" s="21">
        <f t="shared" si="2"/>
        <v>0.23445704367486342</v>
      </c>
    </row>
    <row r="43" spans="1:15" x14ac:dyDescent="0.2">
      <c r="A43" s="6">
        <v>41</v>
      </c>
      <c r="B43" s="7" t="s">
        <v>57</v>
      </c>
      <c r="C43" s="8">
        <v>716850</v>
      </c>
      <c r="D43" s="8">
        <v>93368</v>
      </c>
      <c r="E43" s="8">
        <v>87070</v>
      </c>
      <c r="F43" s="8">
        <v>108490</v>
      </c>
      <c r="G43" s="8">
        <v>23105</v>
      </c>
      <c r="H43" s="8">
        <v>0</v>
      </c>
      <c r="I43" s="9">
        <f t="shared" si="1"/>
        <v>1028883</v>
      </c>
      <c r="J43" s="10">
        <f t="shared" si="2"/>
        <v>0.69672644994620381</v>
      </c>
      <c r="K43" s="10">
        <f t="shared" si="2"/>
        <v>9.0746955679119973E-2</v>
      </c>
      <c r="L43" s="10">
        <f t="shared" si="2"/>
        <v>8.4625754337470827E-2</v>
      </c>
      <c r="M43" s="10">
        <f t="shared" si="2"/>
        <v>0.10544444800817974</v>
      </c>
      <c r="N43" s="10">
        <f t="shared" si="2"/>
        <v>2.2456392029025652E-2</v>
      </c>
      <c r="O43" s="10">
        <f t="shared" si="2"/>
        <v>0</v>
      </c>
    </row>
    <row r="44" spans="1:15" s="16" customFormat="1" x14ac:dyDescent="0.2">
      <c r="A44" s="11">
        <v>42</v>
      </c>
      <c r="B44" s="12" t="s">
        <v>58</v>
      </c>
      <c r="C44" s="13">
        <v>615000</v>
      </c>
      <c r="D44" s="13">
        <v>152393</v>
      </c>
      <c r="E44" s="13">
        <v>37346</v>
      </c>
      <c r="F44" s="13">
        <v>3271</v>
      </c>
      <c r="G44" s="13">
        <v>75041</v>
      </c>
      <c r="H44" s="13">
        <v>38228</v>
      </c>
      <c r="I44" s="14">
        <f t="shared" si="1"/>
        <v>921279</v>
      </c>
      <c r="J44" s="15">
        <f t="shared" si="2"/>
        <v>0.66755022094284144</v>
      </c>
      <c r="K44" s="15">
        <f t="shared" si="2"/>
        <v>0.16541460295958119</v>
      </c>
      <c r="L44" s="15">
        <f t="shared" si="2"/>
        <v>4.0537122847693265E-2</v>
      </c>
      <c r="M44" s="15">
        <f t="shared" si="2"/>
        <v>3.5504988174049337E-3</v>
      </c>
      <c r="N44" s="15">
        <f t="shared" si="2"/>
        <v>8.1453066877677657E-2</v>
      </c>
      <c r="O44" s="15">
        <f t="shared" si="2"/>
        <v>4.1494487554801535E-2</v>
      </c>
    </row>
    <row r="45" spans="1:15" s="16" customFormat="1" x14ac:dyDescent="0.2">
      <c r="A45" s="11">
        <v>43</v>
      </c>
      <c r="B45" s="12" t="s">
        <v>59</v>
      </c>
      <c r="C45" s="13">
        <v>466657</v>
      </c>
      <c r="D45" s="13">
        <v>481292</v>
      </c>
      <c r="E45" s="13">
        <v>43333</v>
      </c>
      <c r="F45" s="13">
        <v>67472</v>
      </c>
      <c r="G45" s="13">
        <v>293540</v>
      </c>
      <c r="H45" s="13">
        <v>89092</v>
      </c>
      <c r="I45" s="14">
        <f t="shared" si="1"/>
        <v>1441386</v>
      </c>
      <c r="J45" s="15">
        <f t="shared" si="2"/>
        <v>0.32375574620538844</v>
      </c>
      <c r="K45" s="15">
        <f t="shared" si="2"/>
        <v>0.33390916798137349</v>
      </c>
      <c r="L45" s="15">
        <f t="shared" si="2"/>
        <v>3.0063425064486542E-2</v>
      </c>
      <c r="M45" s="15">
        <f t="shared" si="2"/>
        <v>4.6810500448873513E-2</v>
      </c>
      <c r="N45" s="15">
        <f t="shared" si="2"/>
        <v>0.20365120793458519</v>
      </c>
      <c r="O45" s="15">
        <f t="shared" si="2"/>
        <v>6.1809952365292853E-2</v>
      </c>
    </row>
    <row r="46" spans="1:15" s="16" customFormat="1" x14ac:dyDescent="0.2">
      <c r="A46" s="11">
        <v>44</v>
      </c>
      <c r="B46" s="12" t="s">
        <v>60</v>
      </c>
      <c r="C46" s="13">
        <v>1937387</v>
      </c>
      <c r="D46" s="13">
        <f>5562744-'[1]Hurricane Data'!F8</f>
        <v>111218</v>
      </c>
      <c r="E46" s="13">
        <v>173194</v>
      </c>
      <c r="F46" s="13">
        <v>75868</v>
      </c>
      <c r="G46" s="13">
        <v>94747</v>
      </c>
      <c r="H46" s="13">
        <f>1530864-'[1]Hurricane Data'!J8</f>
        <v>1530864</v>
      </c>
      <c r="I46" s="14">
        <f t="shared" si="1"/>
        <v>3923278</v>
      </c>
      <c r="J46" s="15">
        <f t="shared" si="2"/>
        <v>0.49381843448259338</v>
      </c>
      <c r="K46" s="15">
        <f t="shared" si="2"/>
        <v>2.8348233288591835E-2</v>
      </c>
      <c r="L46" s="15">
        <f t="shared" si="2"/>
        <v>4.4145227536768999E-2</v>
      </c>
      <c r="M46" s="15">
        <f t="shared" si="2"/>
        <v>1.9337910798062234E-2</v>
      </c>
      <c r="N46" s="15">
        <f t="shared" si="2"/>
        <v>2.4149958274687647E-2</v>
      </c>
      <c r="O46" s="15">
        <f t="shared" si="2"/>
        <v>0.3902002356192959</v>
      </c>
    </row>
    <row r="47" spans="1:15" x14ac:dyDescent="0.2">
      <c r="A47" s="17">
        <v>45</v>
      </c>
      <c r="B47" s="18" t="s">
        <v>61</v>
      </c>
      <c r="C47" s="19">
        <v>2740817</v>
      </c>
      <c r="D47" s="19">
        <v>990854</v>
      </c>
      <c r="E47" s="19">
        <v>4759</v>
      </c>
      <c r="F47" s="19">
        <v>26068</v>
      </c>
      <c r="G47" s="19">
        <v>218970</v>
      </c>
      <c r="H47" s="19">
        <v>1255693</v>
      </c>
      <c r="I47" s="20">
        <f t="shared" si="1"/>
        <v>5237161</v>
      </c>
      <c r="J47" s="21">
        <f t="shared" si="2"/>
        <v>0.52334022192558138</v>
      </c>
      <c r="K47" s="21">
        <f t="shared" si="2"/>
        <v>0.18919678046941846</v>
      </c>
      <c r="L47" s="21">
        <f t="shared" si="2"/>
        <v>9.0869843413253861E-4</v>
      </c>
      <c r="M47" s="21">
        <f t="shared" si="2"/>
        <v>4.9775059426280764E-3</v>
      </c>
      <c r="N47" s="21">
        <f t="shared" si="2"/>
        <v>4.1810820786300058E-2</v>
      </c>
      <c r="O47" s="21">
        <f t="shared" si="2"/>
        <v>0.23976597244193945</v>
      </c>
    </row>
    <row r="48" spans="1:15" x14ac:dyDescent="0.2">
      <c r="A48" s="6">
        <v>46</v>
      </c>
      <c r="B48" s="7" t="s">
        <v>62</v>
      </c>
      <c r="C48" s="8">
        <v>258674</v>
      </c>
      <c r="D48" s="8">
        <v>101209</v>
      </c>
      <c r="E48" s="8">
        <v>54006</v>
      </c>
      <c r="F48" s="8">
        <v>30789</v>
      </c>
      <c r="G48" s="8">
        <v>88</v>
      </c>
      <c r="H48" s="8">
        <v>156647</v>
      </c>
      <c r="I48" s="9">
        <f t="shared" si="1"/>
        <v>601413</v>
      </c>
      <c r="J48" s="10">
        <f t="shared" si="2"/>
        <v>0.43011042328649363</v>
      </c>
      <c r="K48" s="10">
        <f t="shared" si="2"/>
        <v>0.16828535465645073</v>
      </c>
      <c r="L48" s="10">
        <f t="shared" si="2"/>
        <v>8.9798524474861696E-2</v>
      </c>
      <c r="M48" s="10">
        <f t="shared" si="2"/>
        <v>5.1194437100628022E-2</v>
      </c>
      <c r="N48" s="10">
        <f t="shared" si="2"/>
        <v>1.4632207817257025E-4</v>
      </c>
      <c r="O48" s="10">
        <f t="shared" si="2"/>
        <v>0.26046493840339335</v>
      </c>
    </row>
    <row r="49" spans="1:15" s="16" customFormat="1" x14ac:dyDescent="0.2">
      <c r="A49" s="11">
        <v>47</v>
      </c>
      <c r="B49" s="12" t="s">
        <v>63</v>
      </c>
      <c r="C49" s="13">
        <v>1614973</v>
      </c>
      <c r="D49" s="13">
        <v>294663</v>
      </c>
      <c r="E49" s="13">
        <v>163923</v>
      </c>
      <c r="F49" s="13">
        <v>66405</v>
      </c>
      <c r="G49" s="13">
        <v>123328</v>
      </c>
      <c r="H49" s="13">
        <v>535136</v>
      </c>
      <c r="I49" s="14">
        <f t="shared" si="1"/>
        <v>2798428</v>
      </c>
      <c r="J49" s="15">
        <f t="shared" si="2"/>
        <v>0.57710007189750823</v>
      </c>
      <c r="K49" s="15">
        <f t="shared" si="2"/>
        <v>0.10529590184203418</v>
      </c>
      <c r="L49" s="15">
        <f t="shared" si="2"/>
        <v>5.8576815269143961E-2</v>
      </c>
      <c r="M49" s="15">
        <f t="shared" si="2"/>
        <v>2.3729393788226819E-2</v>
      </c>
      <c r="N49" s="15">
        <f t="shared" si="2"/>
        <v>4.4070456699261157E-2</v>
      </c>
      <c r="O49" s="15">
        <f t="shared" si="2"/>
        <v>0.19122736050382572</v>
      </c>
    </row>
    <row r="50" spans="1:15" s="16" customFormat="1" x14ac:dyDescent="0.2">
      <c r="A50" s="11">
        <v>48</v>
      </c>
      <c r="B50" s="12" t="s">
        <v>64</v>
      </c>
      <c r="C50" s="13">
        <v>1200499</v>
      </c>
      <c r="D50" s="13">
        <v>160570</v>
      </c>
      <c r="E50" s="13">
        <v>332149</v>
      </c>
      <c r="F50" s="13">
        <v>1400</v>
      </c>
      <c r="G50" s="13">
        <v>0</v>
      </c>
      <c r="H50" s="13">
        <v>113504</v>
      </c>
      <c r="I50" s="14">
        <f t="shared" si="1"/>
        <v>1808122</v>
      </c>
      <c r="J50" s="15">
        <f t="shared" si="2"/>
        <v>0.66394800793309305</v>
      </c>
      <c r="K50" s="15">
        <f t="shared" si="2"/>
        <v>8.8804848345410317E-2</v>
      </c>
      <c r="L50" s="15">
        <f t="shared" si="2"/>
        <v>0.18369833451503825</v>
      </c>
      <c r="M50" s="15">
        <f t="shared" si="2"/>
        <v>7.7428403614357877E-4</v>
      </c>
      <c r="N50" s="15">
        <f t="shared" si="2"/>
        <v>0</v>
      </c>
      <c r="O50" s="15">
        <f t="shared" si="2"/>
        <v>6.2774525170314829E-2</v>
      </c>
    </row>
    <row r="51" spans="1:15" s="16" customFormat="1" x14ac:dyDescent="0.2">
      <c r="A51" s="11">
        <v>49</v>
      </c>
      <c r="B51" s="12" t="s">
        <v>65</v>
      </c>
      <c r="C51" s="13">
        <v>1939212</v>
      </c>
      <c r="D51" s="13">
        <v>320578</v>
      </c>
      <c r="E51" s="13">
        <v>132124</v>
      </c>
      <c r="F51" s="13">
        <v>8030</v>
      </c>
      <c r="G51" s="13">
        <v>0</v>
      </c>
      <c r="H51" s="13">
        <v>0</v>
      </c>
      <c r="I51" s="14">
        <f t="shared" si="1"/>
        <v>2399944</v>
      </c>
      <c r="J51" s="15">
        <f t="shared" si="2"/>
        <v>0.80802385388992415</v>
      </c>
      <c r="K51" s="15">
        <f t="shared" si="2"/>
        <v>0.13357728346994763</v>
      </c>
      <c r="L51" s="15">
        <f t="shared" si="2"/>
        <v>5.5052951235528828E-2</v>
      </c>
      <c r="M51" s="15">
        <f t="shared" si="2"/>
        <v>3.3459114045994408E-3</v>
      </c>
      <c r="N51" s="15">
        <f t="shared" si="2"/>
        <v>0</v>
      </c>
      <c r="O51" s="15">
        <f t="shared" si="2"/>
        <v>0</v>
      </c>
    </row>
    <row r="52" spans="1:15" x14ac:dyDescent="0.2">
      <c r="A52" s="17">
        <v>50</v>
      </c>
      <c r="B52" s="18" t="s">
        <v>66</v>
      </c>
      <c r="C52" s="19">
        <v>1329285</v>
      </c>
      <c r="D52" s="19">
        <v>344720</v>
      </c>
      <c r="E52" s="19">
        <v>249605</v>
      </c>
      <c r="F52" s="19">
        <v>299252</v>
      </c>
      <c r="G52" s="19">
        <v>208731</v>
      </c>
      <c r="H52" s="19">
        <v>1111908</v>
      </c>
      <c r="I52" s="20">
        <f t="shared" si="1"/>
        <v>3543501</v>
      </c>
      <c r="J52" s="21">
        <f t="shared" si="2"/>
        <v>0.37513323687505662</v>
      </c>
      <c r="K52" s="21">
        <f t="shared" si="2"/>
        <v>9.7282320507317485E-2</v>
      </c>
      <c r="L52" s="21">
        <f t="shared" si="2"/>
        <v>7.044022281918362E-2</v>
      </c>
      <c r="M52" s="21">
        <f t="shared" si="2"/>
        <v>8.4450942725852199E-2</v>
      </c>
      <c r="N52" s="21">
        <f t="shared" si="2"/>
        <v>5.8905302975785813E-2</v>
      </c>
      <c r="O52" s="21">
        <f t="shared" si="2"/>
        <v>0.31378797409680426</v>
      </c>
    </row>
    <row r="53" spans="1:15" x14ac:dyDescent="0.2">
      <c r="A53" s="6">
        <v>51</v>
      </c>
      <c r="B53" s="7" t="s">
        <v>67</v>
      </c>
      <c r="C53" s="8">
        <v>1691572</v>
      </c>
      <c r="D53" s="8">
        <v>216989</v>
      </c>
      <c r="E53" s="8">
        <v>323923</v>
      </c>
      <c r="F53" s="8">
        <v>9398</v>
      </c>
      <c r="G53" s="8">
        <v>86548</v>
      </c>
      <c r="H53" s="8">
        <v>186420</v>
      </c>
      <c r="I53" s="9">
        <f t="shared" si="1"/>
        <v>2514850</v>
      </c>
      <c r="J53" s="10">
        <f t="shared" si="2"/>
        <v>0.67263335785434519</v>
      </c>
      <c r="K53" s="10">
        <f t="shared" si="2"/>
        <v>8.6283078513629041E-2</v>
      </c>
      <c r="L53" s="10">
        <f t="shared" si="2"/>
        <v>0.12880410362447064</v>
      </c>
      <c r="M53" s="10">
        <f t="shared" si="2"/>
        <v>3.7370022068910669E-3</v>
      </c>
      <c r="N53" s="10">
        <f t="shared" si="2"/>
        <v>3.4414776229198564E-2</v>
      </c>
      <c r="O53" s="10">
        <f t="shared" si="2"/>
        <v>7.4127681571465501E-2</v>
      </c>
    </row>
    <row r="54" spans="1:15" s="16" customFormat="1" x14ac:dyDescent="0.2">
      <c r="A54" s="11">
        <v>52</v>
      </c>
      <c r="B54" s="12" t="s">
        <v>68</v>
      </c>
      <c r="C54" s="13">
        <v>4825918</v>
      </c>
      <c r="D54" s="13">
        <f>594632-'[1]Hurricane Data'!F9</f>
        <v>237048</v>
      </c>
      <c r="E54" s="13">
        <v>188335</v>
      </c>
      <c r="F54" s="13">
        <v>25292</v>
      </c>
      <c r="G54" s="13">
        <v>1055368</v>
      </c>
      <c r="H54" s="13">
        <v>2376415</v>
      </c>
      <c r="I54" s="14">
        <f t="shared" si="1"/>
        <v>8708376</v>
      </c>
      <c r="J54" s="15">
        <f t="shared" si="2"/>
        <v>0.55416968674756351</v>
      </c>
      <c r="K54" s="15">
        <f t="shared" si="2"/>
        <v>2.7220689598152398E-2</v>
      </c>
      <c r="L54" s="15">
        <f t="shared" si="2"/>
        <v>2.162687968457035E-2</v>
      </c>
      <c r="M54" s="15">
        <f t="shared" si="2"/>
        <v>2.9043302677789749E-3</v>
      </c>
      <c r="N54" s="15">
        <f t="shared" si="2"/>
        <v>0.12118998995909226</v>
      </c>
      <c r="O54" s="15">
        <f t="shared" si="2"/>
        <v>0.2728884237428425</v>
      </c>
    </row>
    <row r="55" spans="1:15" s="16" customFormat="1" x14ac:dyDescent="0.2">
      <c r="A55" s="11">
        <v>53</v>
      </c>
      <c r="B55" s="12" t="s">
        <v>69</v>
      </c>
      <c r="C55" s="13">
        <v>1587289</v>
      </c>
      <c r="D55" s="13">
        <v>1055780</v>
      </c>
      <c r="E55" s="13">
        <v>986155</v>
      </c>
      <c r="F55" s="13">
        <v>216047</v>
      </c>
      <c r="G55" s="13">
        <v>90347</v>
      </c>
      <c r="H55" s="13">
        <v>1031954</v>
      </c>
      <c r="I55" s="14">
        <f t="shared" si="1"/>
        <v>4967572</v>
      </c>
      <c r="J55" s="15">
        <f t="shared" si="2"/>
        <v>0.31953014470650853</v>
      </c>
      <c r="K55" s="15">
        <f t="shared" si="2"/>
        <v>0.21253441319018626</v>
      </c>
      <c r="L55" s="15">
        <f t="shared" si="2"/>
        <v>0.19851851165921702</v>
      </c>
      <c r="M55" s="15">
        <f t="shared" si="2"/>
        <v>4.3491468266589797E-2</v>
      </c>
      <c r="N55" s="15">
        <f t="shared" si="2"/>
        <v>1.8187355915525734E-2</v>
      </c>
      <c r="O55" s="15">
        <f t="shared" si="2"/>
        <v>0.20773810626197264</v>
      </c>
    </row>
    <row r="56" spans="1:15" s="16" customFormat="1" x14ac:dyDescent="0.2">
      <c r="A56" s="11">
        <v>54</v>
      </c>
      <c r="B56" s="12" t="s">
        <v>70</v>
      </c>
      <c r="C56" s="13">
        <v>403322</v>
      </c>
      <c r="D56" s="13">
        <v>25915</v>
      </c>
      <c r="E56" s="13">
        <v>205550</v>
      </c>
      <c r="F56" s="13">
        <v>204</v>
      </c>
      <c r="G56" s="13">
        <v>0</v>
      </c>
      <c r="H56" s="13">
        <v>0</v>
      </c>
      <c r="I56" s="14">
        <f t="shared" si="1"/>
        <v>634991</v>
      </c>
      <c r="J56" s="15">
        <f t="shared" si="2"/>
        <v>0.63516175819814769</v>
      </c>
      <c r="K56" s="15">
        <f t="shared" si="2"/>
        <v>4.0811602054202346E-2</v>
      </c>
      <c r="L56" s="15">
        <f t="shared" si="2"/>
        <v>0.32370537535177663</v>
      </c>
      <c r="M56" s="15">
        <f t="shared" si="2"/>
        <v>3.2126439587332732E-4</v>
      </c>
      <c r="N56" s="15">
        <f t="shared" si="2"/>
        <v>0</v>
      </c>
      <c r="O56" s="15">
        <f t="shared" si="2"/>
        <v>0</v>
      </c>
    </row>
    <row r="57" spans="1:15" x14ac:dyDescent="0.2">
      <c r="A57" s="17">
        <v>55</v>
      </c>
      <c r="B57" s="18" t="s">
        <v>71</v>
      </c>
      <c r="C57" s="19">
        <v>1258791</v>
      </c>
      <c r="D57" s="19">
        <v>224210</v>
      </c>
      <c r="E57" s="19">
        <v>879301</v>
      </c>
      <c r="F57" s="19">
        <v>6667</v>
      </c>
      <c r="G57" s="19">
        <v>0</v>
      </c>
      <c r="H57" s="19">
        <v>83964</v>
      </c>
      <c r="I57" s="20">
        <f t="shared" si="1"/>
        <v>2452933</v>
      </c>
      <c r="J57" s="21">
        <f t="shared" si="2"/>
        <v>0.51317789764335187</v>
      </c>
      <c r="K57" s="21">
        <f t="shared" si="2"/>
        <v>9.1404861037786195E-2</v>
      </c>
      <c r="L57" s="21">
        <f t="shared" si="2"/>
        <v>0.35846922847056972</v>
      </c>
      <c r="M57" s="21">
        <f t="shared" si="2"/>
        <v>2.7179706905977458E-3</v>
      </c>
      <c r="N57" s="21">
        <f t="shared" si="2"/>
        <v>0</v>
      </c>
      <c r="O57" s="21">
        <f t="shared" si="2"/>
        <v>3.4230042157694485E-2</v>
      </c>
    </row>
    <row r="58" spans="1:15" x14ac:dyDescent="0.2">
      <c r="A58" s="6">
        <v>56</v>
      </c>
      <c r="B58" s="7" t="s">
        <v>72</v>
      </c>
      <c r="C58" s="8">
        <v>253494</v>
      </c>
      <c r="D58" s="8">
        <v>332148</v>
      </c>
      <c r="E58" s="8">
        <v>109696</v>
      </c>
      <c r="F58" s="8">
        <v>26881</v>
      </c>
      <c r="G58" s="8">
        <v>0</v>
      </c>
      <c r="H58" s="8">
        <v>0</v>
      </c>
      <c r="I58" s="9">
        <f t="shared" si="1"/>
        <v>722219</v>
      </c>
      <c r="J58" s="10">
        <f t="shared" si="2"/>
        <v>0.35099325827761385</v>
      </c>
      <c r="K58" s="10">
        <f t="shared" si="2"/>
        <v>0.45989928262756863</v>
      </c>
      <c r="L58" s="10">
        <f t="shared" si="2"/>
        <v>0.15188744688245531</v>
      </c>
      <c r="M58" s="10">
        <f t="shared" si="2"/>
        <v>3.722001221236218E-2</v>
      </c>
      <c r="N58" s="10">
        <f t="shared" si="2"/>
        <v>0</v>
      </c>
      <c r="O58" s="10">
        <f t="shared" si="2"/>
        <v>0</v>
      </c>
    </row>
    <row r="59" spans="1:15" s="16" customFormat="1" x14ac:dyDescent="0.2">
      <c r="A59" s="11">
        <v>57</v>
      </c>
      <c r="B59" s="12" t="s">
        <v>73</v>
      </c>
      <c r="C59" s="13">
        <v>1433667</v>
      </c>
      <c r="D59" s="13">
        <v>304391</v>
      </c>
      <c r="E59" s="13">
        <v>6012</v>
      </c>
      <c r="F59" s="13">
        <v>474105</v>
      </c>
      <c r="G59" s="13">
        <v>425</v>
      </c>
      <c r="H59" s="13">
        <v>1057585</v>
      </c>
      <c r="I59" s="14">
        <f t="shared" si="1"/>
        <v>3276185</v>
      </c>
      <c r="J59" s="15">
        <f t="shared" si="2"/>
        <v>0.43760257738802905</v>
      </c>
      <c r="K59" s="15">
        <f t="shared" si="2"/>
        <v>9.2910198905128985E-2</v>
      </c>
      <c r="L59" s="15">
        <f t="shared" si="2"/>
        <v>1.835061206861029E-3</v>
      </c>
      <c r="M59" s="15">
        <f t="shared" si="2"/>
        <v>0.14471252386541053</v>
      </c>
      <c r="N59" s="15">
        <f t="shared" si="2"/>
        <v>1.2972405404456709E-4</v>
      </c>
      <c r="O59" s="15">
        <f t="shared" si="2"/>
        <v>0.32280991458052583</v>
      </c>
    </row>
    <row r="60" spans="1:15" s="16" customFormat="1" x14ac:dyDescent="0.2">
      <c r="A60" s="11">
        <v>58</v>
      </c>
      <c r="B60" s="12" t="s">
        <v>74</v>
      </c>
      <c r="C60" s="13">
        <v>1015445</v>
      </c>
      <c r="D60" s="13">
        <v>560135</v>
      </c>
      <c r="E60" s="13">
        <v>60269</v>
      </c>
      <c r="F60" s="13">
        <v>323637</v>
      </c>
      <c r="G60" s="13">
        <v>119658</v>
      </c>
      <c r="H60" s="13">
        <v>150154</v>
      </c>
      <c r="I60" s="14">
        <f t="shared" si="1"/>
        <v>2229298</v>
      </c>
      <c r="J60" s="15">
        <f t="shared" si="2"/>
        <v>0.45549989279136305</v>
      </c>
      <c r="K60" s="15">
        <f t="shared" si="2"/>
        <v>0.25126071077083456</v>
      </c>
      <c r="L60" s="15">
        <f t="shared" si="2"/>
        <v>2.7034967958523268E-2</v>
      </c>
      <c r="M60" s="15">
        <f t="shared" si="2"/>
        <v>0.14517440019234754</v>
      </c>
      <c r="N60" s="15">
        <f t="shared" si="2"/>
        <v>5.3675192818546463E-2</v>
      </c>
      <c r="O60" s="15">
        <f t="shared" si="2"/>
        <v>6.735483546838511E-2</v>
      </c>
    </row>
    <row r="61" spans="1:15" s="16" customFormat="1" x14ac:dyDescent="0.2">
      <c r="A61" s="11">
        <v>59</v>
      </c>
      <c r="B61" s="12" t="s">
        <v>75</v>
      </c>
      <c r="C61" s="13">
        <v>508992</v>
      </c>
      <c r="D61" s="13">
        <v>223782</v>
      </c>
      <c r="E61" s="13">
        <v>-10623</v>
      </c>
      <c r="F61" s="13">
        <v>814</v>
      </c>
      <c r="G61" s="13">
        <v>139835</v>
      </c>
      <c r="H61" s="13">
        <v>5164</v>
      </c>
      <c r="I61" s="14">
        <f t="shared" si="1"/>
        <v>867964</v>
      </c>
      <c r="J61" s="15">
        <f t="shared" si="2"/>
        <v>0.5864206349572102</v>
      </c>
      <c r="K61" s="15">
        <f t="shared" si="2"/>
        <v>0.25782405721896301</v>
      </c>
      <c r="L61" s="15">
        <f t="shared" si="2"/>
        <v>-1.2238986870423197E-2</v>
      </c>
      <c r="M61" s="15">
        <f t="shared" ref="M61:O67" si="3">F61/$I61</f>
        <v>9.3782691448032404E-4</v>
      </c>
      <c r="N61" s="15">
        <f t="shared" si="3"/>
        <v>0.16110691226825075</v>
      </c>
      <c r="O61" s="15">
        <f t="shared" si="3"/>
        <v>5.949555511518911E-3</v>
      </c>
    </row>
    <row r="62" spans="1:15" x14ac:dyDescent="0.2">
      <c r="A62" s="17">
        <v>60</v>
      </c>
      <c r="B62" s="18" t="s">
        <v>76</v>
      </c>
      <c r="C62" s="19">
        <v>1126786</v>
      </c>
      <c r="D62" s="19">
        <v>748202</v>
      </c>
      <c r="E62" s="19">
        <v>828050</v>
      </c>
      <c r="F62" s="19">
        <v>195053</v>
      </c>
      <c r="G62" s="19">
        <v>254599</v>
      </c>
      <c r="H62" s="19">
        <v>144560</v>
      </c>
      <c r="I62" s="20">
        <f t="shared" si="1"/>
        <v>3297250</v>
      </c>
      <c r="J62" s="21">
        <f t="shared" ref="J62:O73" si="4">C62/$I62</f>
        <v>0.34173508226552429</v>
      </c>
      <c r="K62" s="21">
        <f t="shared" si="4"/>
        <v>0.2269169762681022</v>
      </c>
      <c r="L62" s="21">
        <f t="shared" si="4"/>
        <v>0.25113352035787401</v>
      </c>
      <c r="M62" s="21">
        <f t="shared" si="3"/>
        <v>5.9156266585791192E-2</v>
      </c>
      <c r="N62" s="21">
        <f t="shared" si="3"/>
        <v>7.7215558419895372E-2</v>
      </c>
      <c r="O62" s="21">
        <f t="shared" si="3"/>
        <v>4.384259610281295E-2</v>
      </c>
    </row>
    <row r="63" spans="1:15" x14ac:dyDescent="0.2">
      <c r="A63" s="6">
        <v>61</v>
      </c>
      <c r="B63" s="7" t="s">
        <v>77</v>
      </c>
      <c r="C63" s="8">
        <v>1333087</v>
      </c>
      <c r="D63" s="8">
        <v>217382</v>
      </c>
      <c r="E63" s="8">
        <v>68450</v>
      </c>
      <c r="F63" s="8">
        <v>31426</v>
      </c>
      <c r="G63" s="8">
        <v>46083</v>
      </c>
      <c r="H63" s="8">
        <v>0</v>
      </c>
      <c r="I63" s="9">
        <f t="shared" si="1"/>
        <v>1696428</v>
      </c>
      <c r="J63" s="10">
        <f t="shared" si="4"/>
        <v>0.78581996996041092</v>
      </c>
      <c r="K63" s="10">
        <f t="shared" si="4"/>
        <v>0.12814101158434074</v>
      </c>
      <c r="L63" s="10">
        <f t="shared" si="4"/>
        <v>4.0349487275616769E-2</v>
      </c>
      <c r="M63" s="10">
        <f t="shared" si="3"/>
        <v>1.8524806239934733E-2</v>
      </c>
      <c r="N63" s="10">
        <f t="shared" si="3"/>
        <v>2.7164724939696822E-2</v>
      </c>
      <c r="O63" s="10">
        <f t="shared" si="3"/>
        <v>0</v>
      </c>
    </row>
    <row r="64" spans="1:15" s="16" customFormat="1" x14ac:dyDescent="0.2">
      <c r="A64" s="11">
        <v>62</v>
      </c>
      <c r="B64" s="12" t="s">
        <v>78</v>
      </c>
      <c r="C64" s="13">
        <v>161649</v>
      </c>
      <c r="D64" s="13">
        <v>35599</v>
      </c>
      <c r="E64" s="13">
        <v>8462</v>
      </c>
      <c r="F64" s="13">
        <v>27906</v>
      </c>
      <c r="G64" s="13">
        <v>0</v>
      </c>
      <c r="H64" s="13">
        <v>0</v>
      </c>
      <c r="I64" s="14">
        <f t="shared" si="1"/>
        <v>233616</v>
      </c>
      <c r="J64" s="15">
        <f t="shared" si="4"/>
        <v>0.69194318882268335</v>
      </c>
      <c r="K64" s="15">
        <f t="shared" si="4"/>
        <v>0.15238254229162387</v>
      </c>
      <c r="L64" s="15">
        <f t="shared" si="4"/>
        <v>3.6221834120950619E-2</v>
      </c>
      <c r="M64" s="15">
        <f t="shared" si="3"/>
        <v>0.11945243476474214</v>
      </c>
      <c r="N64" s="15">
        <f t="shared" si="3"/>
        <v>0</v>
      </c>
      <c r="O64" s="15">
        <f t="shared" si="3"/>
        <v>0</v>
      </c>
    </row>
    <row r="65" spans="1:15" s="16" customFormat="1" x14ac:dyDescent="0.2">
      <c r="A65" s="11">
        <v>63</v>
      </c>
      <c r="B65" s="12" t="s">
        <v>79</v>
      </c>
      <c r="C65" s="13">
        <v>564924</v>
      </c>
      <c r="D65" s="13">
        <v>155047</v>
      </c>
      <c r="E65" s="13">
        <v>17421</v>
      </c>
      <c r="F65" s="13">
        <v>8772</v>
      </c>
      <c r="G65" s="13">
        <v>1638</v>
      </c>
      <c r="H65" s="13">
        <v>0</v>
      </c>
      <c r="I65" s="14">
        <f t="shared" si="1"/>
        <v>747802</v>
      </c>
      <c r="J65" s="15">
        <f t="shared" si="4"/>
        <v>0.75544596029430255</v>
      </c>
      <c r="K65" s="15">
        <f t="shared" si="4"/>
        <v>0.20733696887678824</v>
      </c>
      <c r="L65" s="15">
        <f t="shared" si="4"/>
        <v>2.3296273612533801E-2</v>
      </c>
      <c r="M65" s="15">
        <f t="shared" si="3"/>
        <v>1.1730377827285832E-2</v>
      </c>
      <c r="N65" s="15">
        <f t="shared" si="3"/>
        <v>2.1904193890896254E-3</v>
      </c>
      <c r="O65" s="15">
        <f t="shared" si="3"/>
        <v>0</v>
      </c>
    </row>
    <row r="66" spans="1:15" s="16" customFormat="1" x14ac:dyDescent="0.2">
      <c r="A66" s="11">
        <v>64</v>
      </c>
      <c r="B66" s="12" t="s">
        <v>80</v>
      </c>
      <c r="C66" s="13">
        <v>236145</v>
      </c>
      <c r="D66" s="13">
        <v>166704</v>
      </c>
      <c r="E66" s="13">
        <v>2516</v>
      </c>
      <c r="F66" s="13">
        <v>38840</v>
      </c>
      <c r="G66" s="13">
        <v>67172</v>
      </c>
      <c r="H66" s="13">
        <v>4919</v>
      </c>
      <c r="I66" s="14">
        <f t="shared" si="1"/>
        <v>516296</v>
      </c>
      <c r="J66" s="15">
        <f t="shared" si="4"/>
        <v>0.45738297410787609</v>
      </c>
      <c r="K66" s="15">
        <f t="shared" si="4"/>
        <v>0.32288454684909434</v>
      </c>
      <c r="L66" s="15">
        <f t="shared" si="4"/>
        <v>4.873173528363574E-3</v>
      </c>
      <c r="M66" s="15">
        <f t="shared" si="3"/>
        <v>7.5228163689046598E-2</v>
      </c>
      <c r="N66" s="15">
        <f t="shared" si="3"/>
        <v>0.13010366146551591</v>
      </c>
      <c r="O66" s="15">
        <f t="shared" si="3"/>
        <v>9.5274803601035057E-3</v>
      </c>
    </row>
    <row r="67" spans="1:15" x14ac:dyDescent="0.2">
      <c r="A67" s="17">
        <v>65</v>
      </c>
      <c r="B67" s="18" t="s">
        <v>81</v>
      </c>
      <c r="C67" s="19">
        <v>1313670</v>
      </c>
      <c r="D67" s="19">
        <v>162307</v>
      </c>
      <c r="E67" s="19">
        <v>822356</v>
      </c>
      <c r="F67" s="19">
        <v>547745</v>
      </c>
      <c r="G67" s="19">
        <v>193693</v>
      </c>
      <c r="H67" s="19">
        <v>362773</v>
      </c>
      <c r="I67" s="20">
        <f t="shared" si="1"/>
        <v>3402544</v>
      </c>
      <c r="J67" s="21">
        <f t="shared" si="4"/>
        <v>0.38608464725217367</v>
      </c>
      <c r="K67" s="21">
        <f t="shared" si="4"/>
        <v>4.7701660874921822E-2</v>
      </c>
      <c r="L67" s="21">
        <f t="shared" si="4"/>
        <v>0.24168857184506651</v>
      </c>
      <c r="M67" s="21">
        <f t="shared" si="3"/>
        <v>0.16098101890820515</v>
      </c>
      <c r="N67" s="21">
        <f t="shared" si="3"/>
        <v>5.6925935417734497E-2</v>
      </c>
      <c r="O67" s="21">
        <f t="shared" si="3"/>
        <v>0.10661816570189835</v>
      </c>
    </row>
    <row r="68" spans="1:15" x14ac:dyDescent="0.2">
      <c r="A68" s="6">
        <v>66</v>
      </c>
      <c r="B68" s="7" t="s">
        <v>82</v>
      </c>
      <c r="C68" s="8">
        <v>513128</v>
      </c>
      <c r="D68" s="8">
        <v>78441</v>
      </c>
      <c r="E68" s="8">
        <v>146390</v>
      </c>
      <c r="F68" s="8">
        <v>15400</v>
      </c>
      <c r="G68" s="8">
        <v>0</v>
      </c>
      <c r="H68" s="8">
        <v>0</v>
      </c>
      <c r="I68" s="9">
        <f>SUM(C68:H68)</f>
        <v>753359</v>
      </c>
      <c r="J68" s="10">
        <f t="shared" si="4"/>
        <v>0.68112015652564051</v>
      </c>
      <c r="K68" s="10">
        <f t="shared" si="4"/>
        <v>0.10412167373058528</v>
      </c>
      <c r="L68" s="10">
        <f t="shared" si="4"/>
        <v>0.19431638833544168</v>
      </c>
      <c r="M68" s="10">
        <f t="shared" si="4"/>
        <v>2.0441781408332547E-2</v>
      </c>
      <c r="N68" s="10">
        <f t="shared" si="4"/>
        <v>0</v>
      </c>
      <c r="O68" s="10">
        <f t="shared" si="4"/>
        <v>0</v>
      </c>
    </row>
    <row r="69" spans="1:15" s="16" customFormat="1" x14ac:dyDescent="0.2">
      <c r="A69" s="11">
        <v>67</v>
      </c>
      <c r="B69" s="12" t="s">
        <v>83</v>
      </c>
      <c r="C69" s="13">
        <v>3812119</v>
      </c>
      <c r="D69" s="13">
        <v>38990</v>
      </c>
      <c r="E69" s="13">
        <v>3000</v>
      </c>
      <c r="F69" s="13">
        <v>17898</v>
      </c>
      <c r="G69" s="13">
        <v>339087</v>
      </c>
      <c r="H69" s="13">
        <v>1737020</v>
      </c>
      <c r="I69" s="14">
        <f>SUM(C69:H69)</f>
        <v>5948114</v>
      </c>
      <c r="J69" s="15">
        <f t="shared" si="4"/>
        <v>0.64089541659759719</v>
      </c>
      <c r="K69" s="15">
        <f t="shared" si="4"/>
        <v>6.5550189522258651E-3</v>
      </c>
      <c r="L69" s="15">
        <f t="shared" si="4"/>
        <v>5.0436155056880218E-4</v>
      </c>
      <c r="M69" s="15">
        <f t="shared" si="4"/>
        <v>3.0090210106934736E-3</v>
      </c>
      <c r="N69" s="15">
        <f t="shared" si="4"/>
        <v>5.7007481699241136E-2</v>
      </c>
      <c r="O69" s="15">
        <f t="shared" si="4"/>
        <v>0.29202870018967358</v>
      </c>
    </row>
    <row r="70" spans="1:15" s="16" customFormat="1" x14ac:dyDescent="0.2">
      <c r="A70" s="11">
        <v>68</v>
      </c>
      <c r="B70" s="12" t="s">
        <v>84</v>
      </c>
      <c r="C70" s="13">
        <v>697216</v>
      </c>
      <c r="D70" s="13">
        <v>46955</v>
      </c>
      <c r="E70" s="13">
        <v>265725</v>
      </c>
      <c r="F70" s="13">
        <v>5395</v>
      </c>
      <c r="G70" s="13">
        <v>0</v>
      </c>
      <c r="H70" s="13">
        <v>98983</v>
      </c>
      <c r="I70" s="14">
        <f>SUM(C70:H70)</f>
        <v>1114274</v>
      </c>
      <c r="J70" s="15">
        <f t="shared" si="4"/>
        <v>0.62571324467770051</v>
      </c>
      <c r="K70" s="15">
        <f t="shared" si="4"/>
        <v>4.2139545569581632E-2</v>
      </c>
      <c r="L70" s="15">
        <f t="shared" si="4"/>
        <v>0.23847366087694769</v>
      </c>
      <c r="M70" s="15">
        <f t="shared" si="4"/>
        <v>4.8417175667744197E-3</v>
      </c>
      <c r="N70" s="15">
        <f t="shared" si="4"/>
        <v>0</v>
      </c>
      <c r="O70" s="15">
        <f t="shared" si="4"/>
        <v>8.8831831308995815E-2</v>
      </c>
    </row>
    <row r="71" spans="1:15" s="16" customFormat="1" x14ac:dyDescent="0.2">
      <c r="A71" s="11">
        <v>69</v>
      </c>
      <c r="B71" s="12" t="s">
        <v>85</v>
      </c>
      <c r="C71" s="13">
        <v>3597703</v>
      </c>
      <c r="D71" s="13">
        <v>109884</v>
      </c>
      <c r="E71" s="13">
        <v>127425</v>
      </c>
      <c r="F71" s="13">
        <v>0</v>
      </c>
      <c r="G71" s="13">
        <v>90711</v>
      </c>
      <c r="H71" s="13">
        <v>1048538</v>
      </c>
      <c r="I71" s="14">
        <f>SUM(C71:H71)</f>
        <v>4974261</v>
      </c>
      <c r="J71" s="15">
        <f t="shared" si="4"/>
        <v>0.72326381747962165</v>
      </c>
      <c r="K71" s="15">
        <f t="shared" si="4"/>
        <v>2.2090517566327943E-2</v>
      </c>
      <c r="L71" s="15">
        <f t="shared" si="4"/>
        <v>2.5616870526094227E-2</v>
      </c>
      <c r="M71" s="15">
        <f t="shared" si="4"/>
        <v>0</v>
      </c>
      <c r="N71" s="15">
        <f t="shared" si="4"/>
        <v>1.8236075670335753E-2</v>
      </c>
      <c r="O71" s="15">
        <f t="shared" si="4"/>
        <v>0.21079271875762048</v>
      </c>
    </row>
    <row r="72" spans="1:15" x14ac:dyDescent="0.2">
      <c r="A72" s="17">
        <v>396</v>
      </c>
      <c r="B72" s="18" t="s">
        <v>86</v>
      </c>
      <c r="C72" s="13">
        <f>6666917-'[1]RSD Adjs.'!B63</f>
        <v>6638763</v>
      </c>
      <c r="D72" s="13">
        <f>-3839655-'[1]Hurricane Data'!F13</f>
        <v>1378954</v>
      </c>
      <c r="E72" s="13">
        <v>2597786</v>
      </c>
      <c r="F72" s="13">
        <f>2085472-'[1]Hurricane Data'!H13-'[1]RSD Adjs.'!C63</f>
        <v>1892987.99</v>
      </c>
      <c r="G72" s="13">
        <v>0</v>
      </c>
      <c r="H72" s="13">
        <f>25001854-'[1]Hurricane Data'!J13</f>
        <v>0</v>
      </c>
      <c r="I72" s="20">
        <f>SUM(C72:H72)</f>
        <v>12508490.99</v>
      </c>
      <c r="J72" s="21">
        <f t="shared" si="4"/>
        <v>0.53074051900484276</v>
      </c>
      <c r="K72" s="21">
        <f t="shared" si="4"/>
        <v>0.11024143528603204</v>
      </c>
      <c r="L72" s="21">
        <f t="shared" si="4"/>
        <v>0.20768180606891895</v>
      </c>
      <c r="M72" s="21">
        <f t="shared" si="4"/>
        <v>0.15133623964020618</v>
      </c>
      <c r="N72" s="21">
        <f t="shared" si="4"/>
        <v>0</v>
      </c>
      <c r="O72" s="21">
        <f t="shared" si="4"/>
        <v>0</v>
      </c>
    </row>
    <row r="73" spans="1:15" x14ac:dyDescent="0.2">
      <c r="A73" s="22"/>
      <c r="B73" s="23" t="s">
        <v>87</v>
      </c>
      <c r="C73" s="24">
        <f t="shared" ref="C73:I73" si="5">SUM(C3:C72)</f>
        <v>153128828</v>
      </c>
      <c r="D73" s="24">
        <f t="shared" si="5"/>
        <v>31100255</v>
      </c>
      <c r="E73" s="24">
        <f t="shared" si="5"/>
        <v>38099443</v>
      </c>
      <c r="F73" s="24">
        <f t="shared" si="5"/>
        <v>18637420.989999998</v>
      </c>
      <c r="G73" s="24">
        <f t="shared" si="5"/>
        <v>9922252</v>
      </c>
      <c r="H73" s="24">
        <f t="shared" si="5"/>
        <v>50202894</v>
      </c>
      <c r="I73" s="25">
        <f t="shared" si="5"/>
        <v>301091092.99000001</v>
      </c>
      <c r="J73" s="26">
        <f t="shared" si="4"/>
        <v>0.50857973405771184</v>
      </c>
      <c r="K73" s="26">
        <f t="shared" si="4"/>
        <v>0.1032918466340448</v>
      </c>
      <c r="L73" s="26">
        <f t="shared" si="4"/>
        <v>0.12653792784652509</v>
      </c>
      <c r="M73" s="26">
        <f t="shared" si="4"/>
        <v>6.1899609201056617E-2</v>
      </c>
      <c r="N73" s="26">
        <f t="shared" si="4"/>
        <v>3.2954319244274499E-2</v>
      </c>
      <c r="O73" s="26">
        <f t="shared" si="4"/>
        <v>0.16673656301638709</v>
      </c>
    </row>
    <row r="74" spans="1:15" x14ac:dyDescent="0.2">
      <c r="A74" s="27"/>
      <c r="B74" s="28"/>
      <c r="C74" s="29"/>
      <c r="D74" s="29"/>
      <c r="E74" s="29"/>
      <c r="F74" s="29"/>
      <c r="G74" s="29"/>
      <c r="H74" s="29"/>
      <c r="I74" s="30"/>
      <c r="J74" s="31"/>
      <c r="K74" s="31"/>
      <c r="L74" s="31"/>
      <c r="M74" s="31"/>
      <c r="N74" s="31"/>
      <c r="O74" s="32"/>
    </row>
    <row r="75" spans="1:15" s="16" customFormat="1" x14ac:dyDescent="0.2">
      <c r="A75" s="33">
        <v>318</v>
      </c>
      <c r="B75" s="7" t="s">
        <v>88</v>
      </c>
      <c r="C75" s="8">
        <v>22129</v>
      </c>
      <c r="D75" s="8">
        <v>0</v>
      </c>
      <c r="E75" s="8">
        <v>0</v>
      </c>
      <c r="F75" s="8">
        <v>21077</v>
      </c>
      <c r="G75" s="8">
        <v>0</v>
      </c>
      <c r="H75" s="8">
        <v>0</v>
      </c>
      <c r="I75" s="9">
        <f>SUM(C75:H75)</f>
        <v>43206</v>
      </c>
      <c r="J75" s="10">
        <f t="shared" ref="J75:O77" si="6">C75/$I75</f>
        <v>0.51217423505994542</v>
      </c>
      <c r="K75" s="10">
        <f t="shared" si="6"/>
        <v>0</v>
      </c>
      <c r="L75" s="10">
        <f t="shared" si="6"/>
        <v>0</v>
      </c>
      <c r="M75" s="10">
        <f t="shared" si="6"/>
        <v>0.48782576494005464</v>
      </c>
      <c r="N75" s="10">
        <f t="shared" si="6"/>
        <v>0</v>
      </c>
      <c r="O75" s="10">
        <f t="shared" si="6"/>
        <v>0</v>
      </c>
    </row>
    <row r="76" spans="1:15" x14ac:dyDescent="0.2">
      <c r="A76" s="34">
        <v>319</v>
      </c>
      <c r="B76" s="35" t="s">
        <v>89</v>
      </c>
      <c r="C76" s="36">
        <v>7314</v>
      </c>
      <c r="D76" s="36">
        <v>0</v>
      </c>
      <c r="E76" s="36">
        <v>0</v>
      </c>
      <c r="F76" s="36">
        <v>2193</v>
      </c>
      <c r="G76" s="36">
        <v>0</v>
      </c>
      <c r="H76" s="36">
        <v>0</v>
      </c>
      <c r="I76" s="37">
        <f>SUM(C76:H76)</f>
        <v>9507</v>
      </c>
      <c r="J76" s="38">
        <f t="shared" si="6"/>
        <v>0.7693278636793941</v>
      </c>
      <c r="K76" s="38">
        <f t="shared" si="6"/>
        <v>0</v>
      </c>
      <c r="L76" s="38">
        <f t="shared" si="6"/>
        <v>0</v>
      </c>
      <c r="M76" s="38">
        <f t="shared" si="6"/>
        <v>0.23067213632060588</v>
      </c>
      <c r="N76" s="38">
        <f t="shared" si="6"/>
        <v>0</v>
      </c>
      <c r="O76" s="38">
        <f t="shared" si="6"/>
        <v>0</v>
      </c>
    </row>
    <row r="77" spans="1:15" x14ac:dyDescent="0.2">
      <c r="A77" s="39"/>
      <c r="B77" s="40" t="s">
        <v>90</v>
      </c>
      <c r="C77" s="41">
        <f t="shared" ref="C77:I77" si="7">SUM(C75:C76)</f>
        <v>29443</v>
      </c>
      <c r="D77" s="41">
        <f t="shared" si="7"/>
        <v>0</v>
      </c>
      <c r="E77" s="41">
        <f t="shared" si="7"/>
        <v>0</v>
      </c>
      <c r="F77" s="41">
        <f t="shared" si="7"/>
        <v>23270</v>
      </c>
      <c r="G77" s="41">
        <f t="shared" si="7"/>
        <v>0</v>
      </c>
      <c r="H77" s="41">
        <f t="shared" si="7"/>
        <v>0</v>
      </c>
      <c r="I77" s="42">
        <f t="shared" si="7"/>
        <v>52713</v>
      </c>
      <c r="J77" s="43">
        <f t="shared" si="6"/>
        <v>0.55855291863487189</v>
      </c>
      <c r="K77" s="43">
        <f t="shared" si="6"/>
        <v>0</v>
      </c>
      <c r="L77" s="43">
        <f t="shared" si="6"/>
        <v>0</v>
      </c>
      <c r="M77" s="43">
        <f t="shared" si="6"/>
        <v>0.44144708136512817</v>
      </c>
      <c r="N77" s="43">
        <f t="shared" si="6"/>
        <v>0</v>
      </c>
      <c r="O77" s="43">
        <f t="shared" si="6"/>
        <v>0</v>
      </c>
    </row>
    <row r="78" spans="1:15" x14ac:dyDescent="0.2">
      <c r="A78" s="44"/>
      <c r="B78" s="45"/>
      <c r="C78" s="29"/>
      <c r="D78" s="29"/>
      <c r="E78" s="29"/>
      <c r="F78" s="29"/>
      <c r="G78" s="29"/>
      <c r="H78" s="29"/>
      <c r="I78" s="30"/>
      <c r="J78" s="31"/>
      <c r="K78" s="31"/>
      <c r="L78" s="31"/>
      <c r="M78" s="31"/>
      <c r="N78" s="31"/>
      <c r="O78" s="32"/>
    </row>
    <row r="79" spans="1:15" x14ac:dyDescent="0.2">
      <c r="A79" s="6">
        <v>321001</v>
      </c>
      <c r="B79" s="7" t="s">
        <v>91</v>
      </c>
      <c r="C79" s="8">
        <v>86944</v>
      </c>
      <c r="D79" s="8">
        <v>12938</v>
      </c>
      <c r="E79" s="8">
        <v>27802</v>
      </c>
      <c r="F79" s="8">
        <v>0</v>
      </c>
      <c r="G79" s="8">
        <v>0</v>
      </c>
      <c r="H79" s="8">
        <v>0</v>
      </c>
      <c r="I79" s="9">
        <f t="shared" ref="I79:I88" si="8">SUM(C79:H79)</f>
        <v>127684</v>
      </c>
      <c r="J79" s="10">
        <f t="shared" ref="J79:O91" si="9">C79/$I79</f>
        <v>0.68093104852604869</v>
      </c>
      <c r="K79" s="10">
        <f t="shared" si="9"/>
        <v>0.10132827918924846</v>
      </c>
      <c r="L79" s="10">
        <f t="shared" si="9"/>
        <v>0.21774067228470287</v>
      </c>
      <c r="M79" s="10">
        <f t="shared" si="9"/>
        <v>0</v>
      </c>
      <c r="N79" s="10">
        <f t="shared" si="9"/>
        <v>0</v>
      </c>
      <c r="O79" s="10">
        <f t="shared" si="9"/>
        <v>0</v>
      </c>
    </row>
    <row r="80" spans="1:15" s="16" customFormat="1" x14ac:dyDescent="0.2">
      <c r="A80" s="11">
        <v>329001</v>
      </c>
      <c r="B80" s="12" t="s">
        <v>92</v>
      </c>
      <c r="C80" s="13">
        <v>89179</v>
      </c>
      <c r="D80" s="13">
        <v>0</v>
      </c>
      <c r="E80" s="13">
        <v>6075</v>
      </c>
      <c r="F80" s="13">
        <v>0</v>
      </c>
      <c r="G80" s="13">
        <v>0</v>
      </c>
      <c r="H80" s="13">
        <v>0</v>
      </c>
      <c r="I80" s="14">
        <f t="shared" si="8"/>
        <v>95254</v>
      </c>
      <c r="J80" s="15">
        <f t="shared" si="9"/>
        <v>0.93622315073382745</v>
      </c>
      <c r="K80" s="15">
        <f t="shared" si="9"/>
        <v>0</v>
      </c>
      <c r="L80" s="15">
        <f t="shared" si="9"/>
        <v>6.3776849266172553E-2</v>
      </c>
      <c r="M80" s="15">
        <f t="shared" si="9"/>
        <v>0</v>
      </c>
      <c r="N80" s="15">
        <f t="shared" si="9"/>
        <v>0</v>
      </c>
      <c r="O80" s="15">
        <f t="shared" si="9"/>
        <v>0</v>
      </c>
    </row>
    <row r="81" spans="1:15" s="16" customFormat="1" x14ac:dyDescent="0.2">
      <c r="A81" s="11">
        <v>331001</v>
      </c>
      <c r="B81" s="12" t="s">
        <v>93</v>
      </c>
      <c r="C81" s="13">
        <v>300366</v>
      </c>
      <c r="D81" s="13">
        <v>144826</v>
      </c>
      <c r="E81" s="13">
        <v>20291</v>
      </c>
      <c r="F81" s="13">
        <v>6417</v>
      </c>
      <c r="G81" s="13">
        <v>0</v>
      </c>
      <c r="H81" s="13">
        <v>0</v>
      </c>
      <c r="I81" s="14">
        <f t="shared" si="8"/>
        <v>471900</v>
      </c>
      <c r="J81" s="15">
        <f t="shared" si="9"/>
        <v>0.63650349650349647</v>
      </c>
      <c r="K81" s="15">
        <f t="shared" si="9"/>
        <v>0.30689976689976689</v>
      </c>
      <c r="L81" s="15">
        <f t="shared" si="9"/>
        <v>4.2998516634880274E-2</v>
      </c>
      <c r="M81" s="15">
        <f t="shared" si="9"/>
        <v>1.3598219961856325E-2</v>
      </c>
      <c r="N81" s="15">
        <f t="shared" si="9"/>
        <v>0</v>
      </c>
      <c r="O81" s="15">
        <f t="shared" si="9"/>
        <v>0</v>
      </c>
    </row>
    <row r="82" spans="1:15" s="16" customFormat="1" x14ac:dyDescent="0.2">
      <c r="A82" s="11">
        <v>333001</v>
      </c>
      <c r="B82" s="12" t="s">
        <v>94</v>
      </c>
      <c r="C82" s="13">
        <v>123893</v>
      </c>
      <c r="D82" s="13">
        <v>24831</v>
      </c>
      <c r="E82" s="13">
        <v>10415</v>
      </c>
      <c r="F82" s="13">
        <v>113</v>
      </c>
      <c r="G82" s="13">
        <v>0</v>
      </c>
      <c r="H82" s="13">
        <v>0</v>
      </c>
      <c r="I82" s="14">
        <f>SUM(C82:H82)</f>
        <v>159252</v>
      </c>
      <c r="J82" s="15">
        <f t="shared" si="9"/>
        <v>0.77796825157611837</v>
      </c>
      <c r="K82" s="15">
        <f t="shared" si="9"/>
        <v>0.15592268856906036</v>
      </c>
      <c r="L82" s="15">
        <f t="shared" si="9"/>
        <v>6.5399492628036071E-2</v>
      </c>
      <c r="M82" s="15">
        <f t="shared" si="9"/>
        <v>7.0956722678522095E-4</v>
      </c>
      <c r="N82" s="15">
        <f t="shared" si="9"/>
        <v>0</v>
      </c>
      <c r="O82" s="15">
        <f t="shared" si="9"/>
        <v>0</v>
      </c>
    </row>
    <row r="83" spans="1:15" x14ac:dyDescent="0.2">
      <c r="A83" s="11">
        <v>336001</v>
      </c>
      <c r="B83" s="46" t="s">
        <v>95</v>
      </c>
      <c r="C83" s="13">
        <v>180690</v>
      </c>
      <c r="D83" s="13">
        <v>92042</v>
      </c>
      <c r="E83" s="13">
        <v>0</v>
      </c>
      <c r="F83" s="13">
        <v>60</v>
      </c>
      <c r="G83" s="13">
        <v>0</v>
      </c>
      <c r="H83" s="13">
        <v>0</v>
      </c>
      <c r="I83" s="14">
        <f>SUM(C83:H83)</f>
        <v>272792</v>
      </c>
      <c r="J83" s="15">
        <f t="shared" si="9"/>
        <v>0.66237279685621275</v>
      </c>
      <c r="K83" s="15">
        <f t="shared" si="9"/>
        <v>0.33740725534473154</v>
      </c>
      <c r="L83" s="15">
        <f t="shared" si="9"/>
        <v>0</v>
      </c>
      <c r="M83" s="15">
        <f t="shared" si="9"/>
        <v>2.199477990556908E-4</v>
      </c>
      <c r="N83" s="15">
        <f t="shared" si="9"/>
        <v>0</v>
      </c>
      <c r="O83" s="15">
        <f t="shared" si="9"/>
        <v>0</v>
      </c>
    </row>
    <row r="84" spans="1:15" s="49" customFormat="1" x14ac:dyDescent="0.2">
      <c r="A84" s="47">
        <v>337001</v>
      </c>
      <c r="B84" s="48" t="s">
        <v>96</v>
      </c>
      <c r="C84" s="36">
        <v>790741</v>
      </c>
      <c r="D84" s="36">
        <v>75862</v>
      </c>
      <c r="E84" s="36">
        <v>72552</v>
      </c>
      <c r="F84" s="36">
        <v>0</v>
      </c>
      <c r="G84" s="36">
        <v>0</v>
      </c>
      <c r="H84" s="36">
        <v>0</v>
      </c>
      <c r="I84" s="37">
        <f t="shared" si="8"/>
        <v>939155</v>
      </c>
      <c r="J84" s="38">
        <f t="shared" si="9"/>
        <v>0.84197070771065474</v>
      </c>
      <c r="K84" s="38">
        <f t="shared" si="9"/>
        <v>8.0776868568021257E-2</v>
      </c>
      <c r="L84" s="38">
        <f t="shared" si="9"/>
        <v>7.725242372132396E-2</v>
      </c>
      <c r="M84" s="38">
        <f t="shared" si="9"/>
        <v>0</v>
      </c>
      <c r="N84" s="38">
        <f t="shared" si="9"/>
        <v>0</v>
      </c>
      <c r="O84" s="38">
        <f t="shared" si="9"/>
        <v>0</v>
      </c>
    </row>
    <row r="85" spans="1:15" s="16" customFormat="1" x14ac:dyDescent="0.2">
      <c r="A85" s="11">
        <v>339001</v>
      </c>
      <c r="B85" s="12" t="s">
        <v>97</v>
      </c>
      <c r="C85" s="50">
        <v>550615</v>
      </c>
      <c r="D85" s="50">
        <v>28548</v>
      </c>
      <c r="E85" s="50">
        <v>16000</v>
      </c>
      <c r="F85" s="50">
        <v>350</v>
      </c>
      <c r="G85" s="50">
        <v>0</v>
      </c>
      <c r="H85" s="50">
        <v>0</v>
      </c>
      <c r="I85" s="51">
        <f t="shared" si="8"/>
        <v>595513</v>
      </c>
      <c r="J85" s="52">
        <f t="shared" si="9"/>
        <v>0.92460617988188332</v>
      </c>
      <c r="K85" s="52">
        <f t="shared" si="9"/>
        <v>4.7938500083121609E-2</v>
      </c>
      <c r="L85" s="52">
        <f t="shared" si="9"/>
        <v>2.6867591471554778E-2</v>
      </c>
      <c r="M85" s="52">
        <f t="shared" si="9"/>
        <v>5.8772856344026074E-4</v>
      </c>
      <c r="N85" s="52">
        <f t="shared" si="9"/>
        <v>0</v>
      </c>
      <c r="O85" s="52">
        <f t="shared" si="9"/>
        <v>0</v>
      </c>
    </row>
    <row r="86" spans="1:15" s="16" customFormat="1" x14ac:dyDescent="0.2">
      <c r="A86" s="11">
        <v>340001</v>
      </c>
      <c r="B86" s="12" t="s">
        <v>98</v>
      </c>
      <c r="C86" s="13">
        <v>16037</v>
      </c>
      <c r="D86" s="13">
        <v>21635</v>
      </c>
      <c r="E86" s="13">
        <v>4156</v>
      </c>
      <c r="F86" s="13">
        <v>0</v>
      </c>
      <c r="G86" s="13">
        <v>0</v>
      </c>
      <c r="H86" s="13">
        <v>0</v>
      </c>
      <c r="I86" s="14">
        <f t="shared" si="8"/>
        <v>41828</v>
      </c>
      <c r="J86" s="15">
        <f t="shared" si="9"/>
        <v>0.38340346179592616</v>
      </c>
      <c r="K86" s="15">
        <f t="shared" si="9"/>
        <v>0.51723725733958115</v>
      </c>
      <c r="L86" s="15">
        <f t="shared" si="9"/>
        <v>9.935928086449268E-2</v>
      </c>
      <c r="M86" s="15">
        <f t="shared" si="9"/>
        <v>0</v>
      </c>
      <c r="N86" s="15">
        <f t="shared" si="9"/>
        <v>0</v>
      </c>
      <c r="O86" s="15">
        <f t="shared" si="9"/>
        <v>0</v>
      </c>
    </row>
    <row r="87" spans="1:15" s="16" customFormat="1" x14ac:dyDescent="0.2">
      <c r="A87" s="11">
        <v>341001</v>
      </c>
      <c r="B87" s="12" t="s">
        <v>99</v>
      </c>
      <c r="C87" s="13">
        <v>152130</v>
      </c>
      <c r="D87" s="13">
        <v>44321</v>
      </c>
      <c r="E87" s="13">
        <v>0</v>
      </c>
      <c r="F87" s="13">
        <v>4464</v>
      </c>
      <c r="G87" s="13">
        <v>0</v>
      </c>
      <c r="H87" s="13">
        <v>182796</v>
      </c>
      <c r="I87" s="14">
        <f>SUM(C87:H87)</f>
        <v>383711</v>
      </c>
      <c r="J87" s="15">
        <f t="shared" si="9"/>
        <v>0.39647026016976317</v>
      </c>
      <c r="K87" s="15">
        <f t="shared" si="9"/>
        <v>0.11550620128169377</v>
      </c>
      <c r="L87" s="15">
        <f t="shared" si="9"/>
        <v>0</v>
      </c>
      <c r="M87" s="15">
        <f t="shared" si="9"/>
        <v>1.1633755612948287E-2</v>
      </c>
      <c r="N87" s="15">
        <f t="shared" si="9"/>
        <v>0</v>
      </c>
      <c r="O87" s="15">
        <f t="shared" si="9"/>
        <v>0.47638978293559475</v>
      </c>
    </row>
    <row r="88" spans="1:15" s="16" customFormat="1" x14ac:dyDescent="0.2">
      <c r="A88" s="11">
        <v>342001</v>
      </c>
      <c r="B88" s="46" t="s">
        <v>100</v>
      </c>
      <c r="C88" s="13">
        <v>99416</v>
      </c>
      <c r="D88" s="13">
        <v>97189</v>
      </c>
      <c r="E88" s="13">
        <v>0</v>
      </c>
      <c r="F88" s="13">
        <v>0</v>
      </c>
      <c r="G88" s="13">
        <v>0</v>
      </c>
      <c r="H88" s="13">
        <v>0</v>
      </c>
      <c r="I88" s="14">
        <f t="shared" si="8"/>
        <v>196605</v>
      </c>
      <c r="J88" s="15">
        <f t="shared" si="9"/>
        <v>0.50566364029399047</v>
      </c>
      <c r="K88" s="15">
        <f t="shared" si="9"/>
        <v>0.49433635970600953</v>
      </c>
      <c r="L88" s="15">
        <f t="shared" si="9"/>
        <v>0</v>
      </c>
      <c r="M88" s="15">
        <f t="shared" si="9"/>
        <v>0</v>
      </c>
      <c r="N88" s="15">
        <f t="shared" si="9"/>
        <v>0</v>
      </c>
      <c r="O88" s="15">
        <f t="shared" si="9"/>
        <v>0</v>
      </c>
    </row>
    <row r="89" spans="1:15" s="16" customFormat="1" x14ac:dyDescent="0.2">
      <c r="A89" s="11">
        <v>343001</v>
      </c>
      <c r="B89" s="12" t="s">
        <v>101</v>
      </c>
      <c r="C89" s="13">
        <v>13911</v>
      </c>
      <c r="D89" s="13">
        <v>56742</v>
      </c>
      <c r="E89" s="13">
        <v>0</v>
      </c>
      <c r="F89" s="13">
        <v>0</v>
      </c>
      <c r="G89" s="13">
        <v>0</v>
      </c>
      <c r="H89" s="13">
        <v>0</v>
      </c>
      <c r="I89" s="14">
        <f>SUM(C89:H89)</f>
        <v>70653</v>
      </c>
      <c r="J89" s="15">
        <f t="shared" si="9"/>
        <v>0.19689185172604134</v>
      </c>
      <c r="K89" s="15">
        <f t="shared" si="9"/>
        <v>0.8031081482739586</v>
      </c>
      <c r="L89" s="15">
        <f t="shared" si="9"/>
        <v>0</v>
      </c>
      <c r="M89" s="15">
        <f t="shared" si="9"/>
        <v>0</v>
      </c>
      <c r="N89" s="15">
        <f t="shared" si="9"/>
        <v>0</v>
      </c>
      <c r="O89" s="15">
        <f t="shared" si="9"/>
        <v>0</v>
      </c>
    </row>
    <row r="90" spans="1:15" s="53" customFormat="1" x14ac:dyDescent="0.2">
      <c r="A90" s="17">
        <v>344001</v>
      </c>
      <c r="B90" s="18" t="s">
        <v>102</v>
      </c>
      <c r="C90" s="19">
        <v>165317</v>
      </c>
      <c r="D90" s="19">
        <v>145959</v>
      </c>
      <c r="E90" s="19">
        <v>22552</v>
      </c>
      <c r="F90" s="19">
        <v>21552</v>
      </c>
      <c r="G90" s="19">
        <v>0</v>
      </c>
      <c r="H90" s="19">
        <v>0</v>
      </c>
      <c r="I90" s="37">
        <f>SUM(C90:H90)</f>
        <v>355380</v>
      </c>
      <c r="J90" s="21">
        <f t="shared" si="9"/>
        <v>0.46518374697506892</v>
      </c>
      <c r="K90" s="21">
        <f t="shared" si="9"/>
        <v>0.41071247678541278</v>
      </c>
      <c r="L90" s="21">
        <f t="shared" si="9"/>
        <v>6.3458832798694353E-2</v>
      </c>
      <c r="M90" s="21">
        <f t="shared" si="9"/>
        <v>6.0644943440823905E-2</v>
      </c>
      <c r="N90" s="21">
        <f t="shared" si="9"/>
        <v>0</v>
      </c>
      <c r="O90" s="21">
        <f t="shared" si="9"/>
        <v>0</v>
      </c>
    </row>
    <row r="91" spans="1:15" x14ac:dyDescent="0.2">
      <c r="A91" s="39"/>
      <c r="B91" s="40" t="s">
        <v>103</v>
      </c>
      <c r="C91" s="41">
        <f t="shared" ref="C91:I91" si="10">SUM(C79:C90)</f>
        <v>2569239</v>
      </c>
      <c r="D91" s="41">
        <f t="shared" si="10"/>
        <v>744893</v>
      </c>
      <c r="E91" s="41">
        <f t="shared" si="10"/>
        <v>179843</v>
      </c>
      <c r="F91" s="41">
        <f t="shared" si="10"/>
        <v>32956</v>
      </c>
      <c r="G91" s="41">
        <f t="shared" si="10"/>
        <v>0</v>
      </c>
      <c r="H91" s="41">
        <f t="shared" si="10"/>
        <v>182796</v>
      </c>
      <c r="I91" s="42">
        <f t="shared" si="10"/>
        <v>3709727</v>
      </c>
      <c r="J91" s="43">
        <f t="shared" si="9"/>
        <v>0.69256821324048912</v>
      </c>
      <c r="K91" s="43">
        <f t="shared" si="9"/>
        <v>0.20079455981531794</v>
      </c>
      <c r="L91" s="43">
        <f t="shared" si="9"/>
        <v>4.8478769462011628E-2</v>
      </c>
      <c r="M91" s="43">
        <f t="shared" si="9"/>
        <v>8.8836725721326663E-3</v>
      </c>
      <c r="N91" s="43">
        <f t="shared" si="9"/>
        <v>0</v>
      </c>
      <c r="O91" s="43">
        <f t="shared" si="9"/>
        <v>4.9274784910048636E-2</v>
      </c>
    </row>
    <row r="92" spans="1:15" x14ac:dyDescent="0.2">
      <c r="A92" s="54"/>
      <c r="B92" s="54"/>
      <c r="C92" s="55"/>
      <c r="D92" s="55"/>
      <c r="E92" s="55"/>
      <c r="F92" s="55"/>
      <c r="G92" s="55"/>
      <c r="H92" s="55"/>
      <c r="I92" s="56"/>
      <c r="J92" s="57"/>
      <c r="K92" s="57"/>
      <c r="L92" s="57"/>
      <c r="M92" s="57"/>
      <c r="N92" s="57"/>
      <c r="O92" s="57"/>
    </row>
    <row r="93" spans="1:15" x14ac:dyDescent="0.2">
      <c r="A93" s="6">
        <v>300001</v>
      </c>
      <c r="B93" s="6" t="s">
        <v>104</v>
      </c>
      <c r="C93" s="8">
        <v>314379</v>
      </c>
      <c r="D93" s="8">
        <v>18065</v>
      </c>
      <c r="E93" s="8">
        <v>14780</v>
      </c>
      <c r="F93" s="8">
        <v>0</v>
      </c>
      <c r="G93" s="8">
        <v>0</v>
      </c>
      <c r="H93" s="8">
        <v>0</v>
      </c>
      <c r="I93" s="9">
        <f t="shared" ref="I93:I146" si="11">SUM(C93:H93)</f>
        <v>347224</v>
      </c>
      <c r="J93" s="10">
        <f t="shared" ref="J93:O124" si="12">C93/$I93</f>
        <v>0.90540688431675231</v>
      </c>
      <c r="K93" s="10">
        <f t="shared" si="12"/>
        <v>5.2026933622099855E-2</v>
      </c>
      <c r="L93" s="10">
        <f t="shared" si="12"/>
        <v>4.2566182061147845E-2</v>
      </c>
      <c r="M93" s="10">
        <f t="shared" si="12"/>
        <v>0</v>
      </c>
      <c r="N93" s="10">
        <f t="shared" si="12"/>
        <v>0</v>
      </c>
      <c r="O93" s="10">
        <f t="shared" si="12"/>
        <v>0</v>
      </c>
    </row>
    <row r="94" spans="1:15" s="59" customFormat="1" ht="12.75" customHeight="1" x14ac:dyDescent="0.2">
      <c r="A94" s="11">
        <v>300002</v>
      </c>
      <c r="B94" s="58" t="s">
        <v>105</v>
      </c>
      <c r="C94" s="13">
        <v>355063</v>
      </c>
      <c r="D94" s="13">
        <v>33542</v>
      </c>
      <c r="E94" s="13">
        <v>9780</v>
      </c>
      <c r="F94" s="13">
        <v>0</v>
      </c>
      <c r="G94" s="13">
        <v>0</v>
      </c>
      <c r="H94" s="13">
        <v>0</v>
      </c>
      <c r="I94" s="14">
        <f t="shared" si="11"/>
        <v>398385</v>
      </c>
      <c r="J94" s="15">
        <f t="shared" si="12"/>
        <v>0.89125594588149659</v>
      </c>
      <c r="K94" s="15">
        <f t="shared" si="12"/>
        <v>8.4194937058373179E-2</v>
      </c>
      <c r="L94" s="15">
        <f t="shared" si="12"/>
        <v>2.4549117060130275E-2</v>
      </c>
      <c r="M94" s="15">
        <f t="shared" si="12"/>
        <v>0</v>
      </c>
      <c r="N94" s="15">
        <f t="shared" si="12"/>
        <v>0</v>
      </c>
      <c r="O94" s="15">
        <f t="shared" si="12"/>
        <v>0</v>
      </c>
    </row>
    <row r="95" spans="1:15" s="16" customFormat="1" x14ac:dyDescent="0.2">
      <c r="A95" s="11">
        <v>300003</v>
      </c>
      <c r="B95" s="12" t="s">
        <v>106</v>
      </c>
      <c r="C95" s="50">
        <v>331905</v>
      </c>
      <c r="D95" s="50">
        <v>2588</v>
      </c>
      <c r="E95" s="50">
        <v>21746</v>
      </c>
      <c r="F95" s="50">
        <v>0</v>
      </c>
      <c r="G95" s="50">
        <v>0</v>
      </c>
      <c r="H95" s="50">
        <v>0</v>
      </c>
      <c r="I95" s="51">
        <f t="shared" si="11"/>
        <v>356239</v>
      </c>
      <c r="J95" s="52">
        <f t="shared" si="12"/>
        <v>0.93169192592613381</v>
      </c>
      <c r="K95" s="52">
        <f t="shared" si="12"/>
        <v>7.2647857196994157E-3</v>
      </c>
      <c r="L95" s="52">
        <f t="shared" si="12"/>
        <v>6.1043288354166725E-2</v>
      </c>
      <c r="M95" s="52">
        <f t="shared" si="12"/>
        <v>0</v>
      </c>
      <c r="N95" s="52">
        <f t="shared" si="12"/>
        <v>0</v>
      </c>
      <c r="O95" s="52">
        <f t="shared" si="12"/>
        <v>0</v>
      </c>
    </row>
    <row r="96" spans="1:15" s="60" customFormat="1" x14ac:dyDescent="0.2">
      <c r="A96" s="11">
        <v>300004</v>
      </c>
      <c r="B96" s="12" t="s">
        <v>107</v>
      </c>
      <c r="C96" s="13">
        <v>329639</v>
      </c>
      <c r="D96" s="13">
        <v>26937</v>
      </c>
      <c r="E96" s="13">
        <v>0</v>
      </c>
      <c r="F96" s="13">
        <v>0</v>
      </c>
      <c r="G96" s="13">
        <v>0</v>
      </c>
      <c r="H96" s="13">
        <v>0</v>
      </c>
      <c r="I96" s="51">
        <f t="shared" si="11"/>
        <v>356576</v>
      </c>
      <c r="J96" s="15">
        <f t="shared" si="12"/>
        <v>0.92445649735259805</v>
      </c>
      <c r="K96" s="15">
        <f t="shared" si="12"/>
        <v>7.554350264740195E-2</v>
      </c>
      <c r="L96" s="15">
        <f t="shared" si="12"/>
        <v>0</v>
      </c>
      <c r="M96" s="15">
        <f t="shared" si="12"/>
        <v>0</v>
      </c>
      <c r="N96" s="15">
        <f t="shared" si="12"/>
        <v>0</v>
      </c>
      <c r="O96" s="15">
        <f t="shared" si="12"/>
        <v>0</v>
      </c>
    </row>
    <row r="97" spans="1:15" s="60" customFormat="1" x14ac:dyDescent="0.2">
      <c r="A97" s="17">
        <v>366001</v>
      </c>
      <c r="B97" s="48" t="s">
        <v>108</v>
      </c>
      <c r="C97" s="36">
        <v>218709</v>
      </c>
      <c r="D97" s="36">
        <v>71878</v>
      </c>
      <c r="E97" s="36">
        <v>0</v>
      </c>
      <c r="F97" s="36">
        <v>0</v>
      </c>
      <c r="G97" s="36">
        <v>0</v>
      </c>
      <c r="H97" s="36">
        <v>0</v>
      </c>
      <c r="I97" s="20">
        <f t="shared" si="11"/>
        <v>290587</v>
      </c>
      <c r="J97" s="38">
        <f t="shared" si="12"/>
        <v>0.75264550719750023</v>
      </c>
      <c r="K97" s="38">
        <f t="shared" si="12"/>
        <v>0.24735449280249977</v>
      </c>
      <c r="L97" s="38">
        <f t="shared" si="12"/>
        <v>0</v>
      </c>
      <c r="M97" s="38">
        <f t="shared" si="12"/>
        <v>0</v>
      </c>
      <c r="N97" s="38">
        <f t="shared" si="12"/>
        <v>0</v>
      </c>
      <c r="O97" s="38">
        <f t="shared" si="12"/>
        <v>0</v>
      </c>
    </row>
    <row r="98" spans="1:15" s="60" customFormat="1" x14ac:dyDescent="0.2">
      <c r="A98" s="11">
        <v>367001</v>
      </c>
      <c r="B98" s="58" t="s">
        <v>109</v>
      </c>
      <c r="C98" s="13">
        <v>240458</v>
      </c>
      <c r="D98" s="13">
        <v>144670</v>
      </c>
      <c r="E98" s="13">
        <v>279789</v>
      </c>
      <c r="F98" s="13">
        <v>0</v>
      </c>
      <c r="G98" s="13">
        <v>0</v>
      </c>
      <c r="H98" s="13">
        <v>0</v>
      </c>
      <c r="I98" s="51">
        <f t="shared" si="11"/>
        <v>664917</v>
      </c>
      <c r="J98" s="15">
        <f t="shared" si="12"/>
        <v>0.36163611398114354</v>
      </c>
      <c r="K98" s="15">
        <f t="shared" si="12"/>
        <v>0.21757602828623723</v>
      </c>
      <c r="L98" s="15">
        <f t="shared" si="12"/>
        <v>0.42078785773261929</v>
      </c>
      <c r="M98" s="15">
        <f t="shared" si="12"/>
        <v>0</v>
      </c>
      <c r="N98" s="15">
        <f t="shared" si="12"/>
        <v>0</v>
      </c>
      <c r="O98" s="15">
        <f t="shared" si="12"/>
        <v>0</v>
      </c>
    </row>
    <row r="99" spans="1:15" s="60" customFormat="1" x14ac:dyDescent="0.2">
      <c r="A99" s="11">
        <v>368001</v>
      </c>
      <c r="B99" s="58" t="s">
        <v>110</v>
      </c>
      <c r="C99" s="13">
        <v>115661</v>
      </c>
      <c r="D99" s="13">
        <v>38926</v>
      </c>
      <c r="E99" s="13">
        <v>0</v>
      </c>
      <c r="F99" s="13">
        <v>0</v>
      </c>
      <c r="G99" s="13">
        <v>0</v>
      </c>
      <c r="H99" s="13">
        <v>0</v>
      </c>
      <c r="I99" s="51">
        <f t="shared" si="11"/>
        <v>154587</v>
      </c>
      <c r="J99" s="15">
        <f t="shared" si="12"/>
        <v>0.74819357384514873</v>
      </c>
      <c r="K99" s="15">
        <f t="shared" si="12"/>
        <v>0.25180642615485133</v>
      </c>
      <c r="L99" s="15">
        <f t="shared" si="12"/>
        <v>0</v>
      </c>
      <c r="M99" s="15">
        <f t="shared" si="12"/>
        <v>0</v>
      </c>
      <c r="N99" s="15">
        <f t="shared" si="12"/>
        <v>0</v>
      </c>
      <c r="O99" s="15">
        <f t="shared" si="12"/>
        <v>0</v>
      </c>
    </row>
    <row r="100" spans="1:15" s="60" customFormat="1" x14ac:dyDescent="0.2">
      <c r="A100" s="11">
        <v>369001</v>
      </c>
      <c r="B100" s="58" t="s">
        <v>111</v>
      </c>
      <c r="C100" s="13">
        <v>241371</v>
      </c>
      <c r="D100" s="13">
        <v>0</v>
      </c>
      <c r="E100" s="13">
        <v>145252</v>
      </c>
      <c r="F100" s="13">
        <v>0</v>
      </c>
      <c r="G100" s="13">
        <v>0</v>
      </c>
      <c r="H100" s="13">
        <v>0</v>
      </c>
      <c r="I100" s="51">
        <f t="shared" si="11"/>
        <v>386623</v>
      </c>
      <c r="J100" s="15">
        <f t="shared" si="12"/>
        <v>0.62430584833287206</v>
      </c>
      <c r="K100" s="15">
        <f t="shared" si="12"/>
        <v>0</v>
      </c>
      <c r="L100" s="15">
        <f t="shared" si="12"/>
        <v>0.37569415166712794</v>
      </c>
      <c r="M100" s="15">
        <f t="shared" si="12"/>
        <v>0</v>
      </c>
      <c r="N100" s="15">
        <f t="shared" si="12"/>
        <v>0</v>
      </c>
      <c r="O100" s="15">
        <f t="shared" si="12"/>
        <v>0</v>
      </c>
    </row>
    <row r="101" spans="1:15" s="60" customFormat="1" x14ac:dyDescent="0.2">
      <c r="A101" s="11">
        <v>369002</v>
      </c>
      <c r="B101" s="58" t="s">
        <v>112</v>
      </c>
      <c r="C101" s="50">
        <v>284343</v>
      </c>
      <c r="D101" s="50">
        <v>0</v>
      </c>
      <c r="E101" s="50">
        <v>218075</v>
      </c>
      <c r="F101" s="50">
        <v>0</v>
      </c>
      <c r="G101" s="50">
        <v>0</v>
      </c>
      <c r="H101" s="50">
        <v>0</v>
      </c>
      <c r="I101" s="51">
        <f t="shared" si="11"/>
        <v>502418</v>
      </c>
      <c r="J101" s="52">
        <f t="shared" si="12"/>
        <v>0.56594907029604835</v>
      </c>
      <c r="K101" s="52">
        <f t="shared" si="12"/>
        <v>0</v>
      </c>
      <c r="L101" s="52">
        <f t="shared" si="12"/>
        <v>0.4340509297039517</v>
      </c>
      <c r="M101" s="52">
        <f t="shared" si="12"/>
        <v>0</v>
      </c>
      <c r="N101" s="52">
        <f t="shared" si="12"/>
        <v>0</v>
      </c>
      <c r="O101" s="52">
        <f t="shared" si="12"/>
        <v>0</v>
      </c>
    </row>
    <row r="102" spans="1:15" s="62" customFormat="1" x14ac:dyDescent="0.2">
      <c r="A102" s="17">
        <v>371001</v>
      </c>
      <c r="B102" s="61" t="s">
        <v>113</v>
      </c>
      <c r="C102" s="36">
        <v>612568</v>
      </c>
      <c r="D102" s="36">
        <v>35278</v>
      </c>
      <c r="E102" s="36">
        <v>2255</v>
      </c>
      <c r="F102" s="36">
        <v>0</v>
      </c>
      <c r="G102" s="36">
        <v>0</v>
      </c>
      <c r="H102" s="36">
        <v>0</v>
      </c>
      <c r="I102" s="37">
        <f t="shared" si="11"/>
        <v>650101</v>
      </c>
      <c r="J102" s="38">
        <f t="shared" si="12"/>
        <v>0.94226589406876782</v>
      </c>
      <c r="K102" s="38">
        <f t="shared" si="12"/>
        <v>5.4265414143340802E-2</v>
      </c>
      <c r="L102" s="38">
        <f t="shared" si="12"/>
        <v>3.46869178789142E-3</v>
      </c>
      <c r="M102" s="38">
        <f t="shared" si="12"/>
        <v>0</v>
      </c>
      <c r="N102" s="38">
        <f t="shared" si="12"/>
        <v>0</v>
      </c>
      <c r="O102" s="38">
        <f t="shared" si="12"/>
        <v>0</v>
      </c>
    </row>
    <row r="103" spans="1:15" s="16" customFormat="1" x14ac:dyDescent="0.2">
      <c r="A103" s="58">
        <v>372001</v>
      </c>
      <c r="B103" s="12" t="s">
        <v>114</v>
      </c>
      <c r="C103" s="13">
        <v>377504</v>
      </c>
      <c r="D103" s="13">
        <v>83741</v>
      </c>
      <c r="E103" s="13">
        <v>0</v>
      </c>
      <c r="F103" s="13">
        <v>5913</v>
      </c>
      <c r="G103" s="13">
        <v>0</v>
      </c>
      <c r="H103" s="13">
        <v>0</v>
      </c>
      <c r="I103" s="14">
        <f t="shared" si="11"/>
        <v>467158</v>
      </c>
      <c r="J103" s="15">
        <f t="shared" si="12"/>
        <v>0.80808634337847152</v>
      </c>
      <c r="K103" s="15">
        <f t="shared" si="12"/>
        <v>0.17925626875703723</v>
      </c>
      <c r="L103" s="15">
        <f t="shared" si="12"/>
        <v>0</v>
      </c>
      <c r="M103" s="15">
        <f t="shared" si="12"/>
        <v>1.2657387864491243E-2</v>
      </c>
      <c r="N103" s="15">
        <f t="shared" si="12"/>
        <v>0</v>
      </c>
      <c r="O103" s="15">
        <f t="shared" si="12"/>
        <v>0</v>
      </c>
    </row>
    <row r="104" spans="1:15" s="16" customFormat="1" x14ac:dyDescent="0.2">
      <c r="A104" s="11">
        <v>373001</v>
      </c>
      <c r="B104" s="12" t="s">
        <v>115</v>
      </c>
      <c r="C104" s="13">
        <v>121754</v>
      </c>
      <c r="D104" s="13">
        <v>52939</v>
      </c>
      <c r="E104" s="13">
        <v>23560</v>
      </c>
      <c r="F104" s="13">
        <v>0</v>
      </c>
      <c r="G104" s="13">
        <v>0</v>
      </c>
      <c r="H104" s="13">
        <v>0</v>
      </c>
      <c r="I104" s="14">
        <f t="shared" si="11"/>
        <v>198253</v>
      </c>
      <c r="J104" s="15">
        <f t="shared" si="12"/>
        <v>0.61413446454782528</v>
      </c>
      <c r="K104" s="15">
        <f t="shared" si="12"/>
        <v>0.26702748508219293</v>
      </c>
      <c r="L104" s="15">
        <f t="shared" si="12"/>
        <v>0.1188380503699818</v>
      </c>
      <c r="M104" s="15">
        <f t="shared" si="12"/>
        <v>0</v>
      </c>
      <c r="N104" s="15">
        <f t="shared" si="12"/>
        <v>0</v>
      </c>
      <c r="O104" s="15">
        <f t="shared" si="12"/>
        <v>0</v>
      </c>
    </row>
    <row r="105" spans="1:15" s="16" customFormat="1" x14ac:dyDescent="0.2">
      <c r="A105" s="11">
        <v>374001</v>
      </c>
      <c r="B105" s="12" t="s">
        <v>116</v>
      </c>
      <c r="C105" s="13">
        <v>110994</v>
      </c>
      <c r="D105" s="13">
        <v>93792</v>
      </c>
      <c r="E105" s="13">
        <v>86411</v>
      </c>
      <c r="F105" s="13">
        <v>0</v>
      </c>
      <c r="G105" s="13">
        <v>0</v>
      </c>
      <c r="H105" s="13">
        <v>0</v>
      </c>
      <c r="I105" s="14">
        <f t="shared" si="11"/>
        <v>291197</v>
      </c>
      <c r="J105" s="15">
        <f t="shared" si="12"/>
        <v>0.38116464111924231</v>
      </c>
      <c r="K105" s="15">
        <f t="shared" si="12"/>
        <v>0.32209123033547737</v>
      </c>
      <c r="L105" s="15">
        <f t="shared" si="12"/>
        <v>0.29674412854528032</v>
      </c>
      <c r="M105" s="15">
        <f t="shared" si="12"/>
        <v>0</v>
      </c>
      <c r="N105" s="15">
        <f t="shared" si="12"/>
        <v>0</v>
      </c>
      <c r="O105" s="15">
        <f t="shared" si="12"/>
        <v>0</v>
      </c>
    </row>
    <row r="106" spans="1:15" s="16" customFormat="1" x14ac:dyDescent="0.2">
      <c r="A106" s="11">
        <v>375001</v>
      </c>
      <c r="B106" s="12" t="s">
        <v>117</v>
      </c>
      <c r="C106" s="50">
        <v>91585</v>
      </c>
      <c r="D106" s="50">
        <v>47464</v>
      </c>
      <c r="E106" s="50">
        <v>34056</v>
      </c>
      <c r="F106" s="50">
        <v>0</v>
      </c>
      <c r="G106" s="50">
        <v>0</v>
      </c>
      <c r="H106" s="50">
        <v>0</v>
      </c>
      <c r="I106" s="51">
        <f t="shared" si="11"/>
        <v>173105</v>
      </c>
      <c r="J106" s="52">
        <f t="shared" si="12"/>
        <v>0.52907195055024403</v>
      </c>
      <c r="K106" s="52">
        <f t="shared" si="12"/>
        <v>0.27419196441466165</v>
      </c>
      <c r="L106" s="52">
        <f t="shared" si="12"/>
        <v>0.19673608503509429</v>
      </c>
      <c r="M106" s="52">
        <f t="shared" si="12"/>
        <v>0</v>
      </c>
      <c r="N106" s="52">
        <f t="shared" si="12"/>
        <v>0</v>
      </c>
      <c r="O106" s="52">
        <f t="shared" si="12"/>
        <v>0</v>
      </c>
    </row>
    <row r="107" spans="1:15" s="16" customFormat="1" x14ac:dyDescent="0.2">
      <c r="A107" s="17">
        <v>376001</v>
      </c>
      <c r="B107" s="18" t="s">
        <v>118</v>
      </c>
      <c r="C107" s="36">
        <v>74971</v>
      </c>
      <c r="D107" s="36">
        <v>53214</v>
      </c>
      <c r="E107" s="36">
        <v>4911</v>
      </c>
      <c r="F107" s="36">
        <v>1500</v>
      </c>
      <c r="G107" s="36">
        <v>0</v>
      </c>
      <c r="H107" s="36">
        <v>0</v>
      </c>
      <c r="I107" s="37">
        <f t="shared" si="11"/>
        <v>134596</v>
      </c>
      <c r="J107" s="38">
        <f t="shared" si="12"/>
        <v>0.55700763767125328</v>
      </c>
      <c r="K107" s="38">
        <f t="shared" si="12"/>
        <v>0.3953609319742043</v>
      </c>
      <c r="L107" s="38">
        <f t="shared" si="12"/>
        <v>3.6486968409165203E-2</v>
      </c>
      <c r="M107" s="38">
        <f t="shared" si="12"/>
        <v>1.1144461945377278E-2</v>
      </c>
      <c r="N107" s="38">
        <f t="shared" si="12"/>
        <v>0</v>
      </c>
      <c r="O107" s="38">
        <f t="shared" si="12"/>
        <v>0</v>
      </c>
    </row>
    <row r="108" spans="1:15" s="16" customFormat="1" x14ac:dyDescent="0.2">
      <c r="A108" s="58">
        <v>377001</v>
      </c>
      <c r="B108" s="12" t="s">
        <v>119</v>
      </c>
      <c r="C108" s="13">
        <v>433633</v>
      </c>
      <c r="D108" s="13">
        <v>0</v>
      </c>
      <c r="E108" s="13">
        <v>96654</v>
      </c>
      <c r="F108" s="13">
        <v>0</v>
      </c>
      <c r="G108" s="13">
        <v>0</v>
      </c>
      <c r="H108" s="13">
        <v>0</v>
      </c>
      <c r="I108" s="14">
        <f t="shared" si="11"/>
        <v>530287</v>
      </c>
      <c r="J108" s="15">
        <f t="shared" si="12"/>
        <v>0.81773266174731796</v>
      </c>
      <c r="K108" s="15">
        <f t="shared" si="12"/>
        <v>0</v>
      </c>
      <c r="L108" s="15">
        <f t="shared" si="12"/>
        <v>0.18226733825268204</v>
      </c>
      <c r="M108" s="15">
        <f t="shared" si="12"/>
        <v>0</v>
      </c>
      <c r="N108" s="15">
        <f t="shared" si="12"/>
        <v>0</v>
      </c>
      <c r="O108" s="15">
        <f t="shared" si="12"/>
        <v>0</v>
      </c>
    </row>
    <row r="109" spans="1:15" s="16" customFormat="1" x14ac:dyDescent="0.2">
      <c r="A109" s="11">
        <v>377002</v>
      </c>
      <c r="B109" s="12" t="s">
        <v>120</v>
      </c>
      <c r="C109" s="13">
        <v>395588</v>
      </c>
      <c r="D109" s="13">
        <v>0</v>
      </c>
      <c r="E109" s="13">
        <v>23082</v>
      </c>
      <c r="F109" s="13">
        <v>0</v>
      </c>
      <c r="G109" s="13">
        <v>0</v>
      </c>
      <c r="H109" s="13">
        <v>0</v>
      </c>
      <c r="I109" s="14">
        <f t="shared" si="11"/>
        <v>418670</v>
      </c>
      <c r="J109" s="15">
        <f t="shared" si="12"/>
        <v>0.9448682733417727</v>
      </c>
      <c r="K109" s="15">
        <f t="shared" si="12"/>
        <v>0</v>
      </c>
      <c r="L109" s="15">
        <f t="shared" si="12"/>
        <v>5.5131726658227242E-2</v>
      </c>
      <c r="M109" s="15">
        <f t="shared" si="12"/>
        <v>0</v>
      </c>
      <c r="N109" s="15">
        <f t="shared" si="12"/>
        <v>0</v>
      </c>
      <c r="O109" s="15">
        <f t="shared" si="12"/>
        <v>0</v>
      </c>
    </row>
    <row r="110" spans="1:15" s="16" customFormat="1" x14ac:dyDescent="0.2">
      <c r="A110" s="11">
        <v>377003</v>
      </c>
      <c r="B110" s="12" t="s">
        <v>121</v>
      </c>
      <c r="C110" s="50">
        <v>406146</v>
      </c>
      <c r="D110" s="50">
        <v>0</v>
      </c>
      <c r="E110" s="50">
        <v>94234</v>
      </c>
      <c r="F110" s="50">
        <v>0</v>
      </c>
      <c r="G110" s="50">
        <v>0</v>
      </c>
      <c r="H110" s="50">
        <v>0</v>
      </c>
      <c r="I110" s="51">
        <f t="shared" si="11"/>
        <v>500380</v>
      </c>
      <c r="J110" s="52">
        <f t="shared" si="12"/>
        <v>0.81167512690355326</v>
      </c>
      <c r="K110" s="52">
        <f t="shared" si="12"/>
        <v>0</v>
      </c>
      <c r="L110" s="52">
        <f t="shared" si="12"/>
        <v>0.18832487309644669</v>
      </c>
      <c r="M110" s="52">
        <f t="shared" si="12"/>
        <v>0</v>
      </c>
      <c r="N110" s="52">
        <f t="shared" si="12"/>
        <v>0</v>
      </c>
      <c r="O110" s="52">
        <f t="shared" si="12"/>
        <v>0</v>
      </c>
    </row>
    <row r="111" spans="1:15" s="16" customFormat="1" x14ac:dyDescent="0.2">
      <c r="A111" s="11">
        <v>377004</v>
      </c>
      <c r="B111" s="12" t="s">
        <v>122</v>
      </c>
      <c r="C111" s="13">
        <v>253035</v>
      </c>
      <c r="D111" s="13">
        <v>0</v>
      </c>
      <c r="E111" s="13">
        <v>324550</v>
      </c>
      <c r="F111" s="13">
        <v>0</v>
      </c>
      <c r="G111" s="13">
        <v>0</v>
      </c>
      <c r="H111" s="13">
        <v>0</v>
      </c>
      <c r="I111" s="14">
        <f t="shared" si="11"/>
        <v>577585</v>
      </c>
      <c r="J111" s="15">
        <f t="shared" si="12"/>
        <v>0.43809136317598274</v>
      </c>
      <c r="K111" s="15">
        <f t="shared" si="12"/>
        <v>0</v>
      </c>
      <c r="L111" s="15">
        <f t="shared" si="12"/>
        <v>0.56190863682401726</v>
      </c>
      <c r="M111" s="15">
        <f t="shared" si="12"/>
        <v>0</v>
      </c>
      <c r="N111" s="15">
        <f t="shared" si="12"/>
        <v>0</v>
      </c>
      <c r="O111" s="15">
        <f t="shared" si="12"/>
        <v>0</v>
      </c>
    </row>
    <row r="112" spans="1:15" s="16" customFormat="1" x14ac:dyDescent="0.2">
      <c r="A112" s="17">
        <v>377005</v>
      </c>
      <c r="B112" s="18" t="s">
        <v>123</v>
      </c>
      <c r="C112" s="36">
        <v>310660</v>
      </c>
      <c r="D112" s="36">
        <v>0</v>
      </c>
      <c r="E112" s="36">
        <v>263160</v>
      </c>
      <c r="F112" s="36">
        <v>0</v>
      </c>
      <c r="G112" s="36">
        <v>0</v>
      </c>
      <c r="H112" s="36">
        <v>0</v>
      </c>
      <c r="I112" s="37">
        <f t="shared" si="11"/>
        <v>573820</v>
      </c>
      <c r="J112" s="38">
        <f t="shared" si="12"/>
        <v>0.54138928583876478</v>
      </c>
      <c r="K112" s="38">
        <f t="shared" si="12"/>
        <v>0</v>
      </c>
      <c r="L112" s="38">
        <f t="shared" si="12"/>
        <v>0.45861071416123522</v>
      </c>
      <c r="M112" s="38">
        <f t="shared" si="12"/>
        <v>0</v>
      </c>
      <c r="N112" s="38">
        <f t="shared" si="12"/>
        <v>0</v>
      </c>
      <c r="O112" s="38">
        <f t="shared" si="12"/>
        <v>0</v>
      </c>
    </row>
    <row r="113" spans="1:15" s="16" customFormat="1" x14ac:dyDescent="0.2">
      <c r="A113" s="11">
        <v>379001</v>
      </c>
      <c r="B113" s="12" t="s">
        <v>124</v>
      </c>
      <c r="C113" s="13">
        <v>135235</v>
      </c>
      <c r="D113" s="13">
        <v>16988</v>
      </c>
      <c r="E113" s="13">
        <v>1918</v>
      </c>
      <c r="F113" s="13">
        <v>0</v>
      </c>
      <c r="G113" s="13">
        <v>0</v>
      </c>
      <c r="H113" s="13">
        <v>0</v>
      </c>
      <c r="I113" s="14">
        <f t="shared" si="11"/>
        <v>154141</v>
      </c>
      <c r="J113" s="15">
        <f t="shared" si="12"/>
        <v>0.87734606626400502</v>
      </c>
      <c r="K113" s="15">
        <f t="shared" si="12"/>
        <v>0.1102107810381404</v>
      </c>
      <c r="L113" s="15">
        <f t="shared" si="12"/>
        <v>1.2443152697854561E-2</v>
      </c>
      <c r="M113" s="15">
        <f t="shared" si="12"/>
        <v>0</v>
      </c>
      <c r="N113" s="15">
        <f t="shared" si="12"/>
        <v>0</v>
      </c>
      <c r="O113" s="15">
        <f t="shared" si="12"/>
        <v>0</v>
      </c>
    </row>
    <row r="114" spans="1:15" s="16" customFormat="1" x14ac:dyDescent="0.2">
      <c r="A114" s="11">
        <v>380001</v>
      </c>
      <c r="B114" s="12" t="s">
        <v>125</v>
      </c>
      <c r="C114" s="13">
        <v>780953</v>
      </c>
      <c r="D114" s="13">
        <v>2836</v>
      </c>
      <c r="E114" s="13">
        <v>1279</v>
      </c>
      <c r="F114" s="13">
        <v>0</v>
      </c>
      <c r="G114" s="13">
        <v>0</v>
      </c>
      <c r="H114" s="13">
        <v>0</v>
      </c>
      <c r="I114" s="14">
        <f t="shared" si="11"/>
        <v>785068</v>
      </c>
      <c r="J114" s="15">
        <f t="shared" si="12"/>
        <v>0.99475841583149482</v>
      </c>
      <c r="K114" s="15">
        <f t="shared" si="12"/>
        <v>3.612425929983135E-3</v>
      </c>
      <c r="L114" s="15">
        <f t="shared" si="12"/>
        <v>1.6291582385220135E-3</v>
      </c>
      <c r="M114" s="15">
        <f t="shared" si="12"/>
        <v>0</v>
      </c>
      <c r="N114" s="15">
        <f t="shared" si="12"/>
        <v>0</v>
      </c>
      <c r="O114" s="15">
        <f t="shared" si="12"/>
        <v>0</v>
      </c>
    </row>
    <row r="115" spans="1:15" s="16" customFormat="1" x14ac:dyDescent="0.2">
      <c r="A115" s="11">
        <v>381001</v>
      </c>
      <c r="B115" s="46" t="s">
        <v>126</v>
      </c>
      <c r="C115" s="13">
        <v>75284</v>
      </c>
      <c r="D115" s="13">
        <v>43981</v>
      </c>
      <c r="E115" s="13">
        <v>17488</v>
      </c>
      <c r="F115" s="13">
        <v>0</v>
      </c>
      <c r="G115" s="13">
        <v>0</v>
      </c>
      <c r="H115" s="13">
        <v>0</v>
      </c>
      <c r="I115" s="14">
        <f t="shared" si="11"/>
        <v>136753</v>
      </c>
      <c r="J115" s="15">
        <f t="shared" si="12"/>
        <v>0.55051077490073341</v>
      </c>
      <c r="K115" s="15">
        <f t="shared" si="12"/>
        <v>0.32160903234298333</v>
      </c>
      <c r="L115" s="15">
        <f t="shared" si="12"/>
        <v>0.12788019275628323</v>
      </c>
      <c r="M115" s="15">
        <f t="shared" si="12"/>
        <v>0</v>
      </c>
      <c r="N115" s="15">
        <f t="shared" si="12"/>
        <v>0</v>
      </c>
      <c r="O115" s="15">
        <f t="shared" si="12"/>
        <v>0</v>
      </c>
    </row>
    <row r="116" spans="1:15" s="16" customFormat="1" x14ac:dyDescent="0.2">
      <c r="A116" s="58">
        <v>382001</v>
      </c>
      <c r="B116" s="12" t="s">
        <v>127</v>
      </c>
      <c r="C116" s="13">
        <v>284959</v>
      </c>
      <c r="D116" s="13">
        <v>18044</v>
      </c>
      <c r="E116" s="13">
        <v>19541</v>
      </c>
      <c r="F116" s="13">
        <v>17689</v>
      </c>
      <c r="G116" s="13">
        <v>0</v>
      </c>
      <c r="H116" s="13">
        <v>0</v>
      </c>
      <c r="I116" s="14">
        <f t="shared" si="11"/>
        <v>340233</v>
      </c>
      <c r="J116" s="15">
        <f t="shared" si="12"/>
        <v>0.837540744137106</v>
      </c>
      <c r="K116" s="15">
        <f t="shared" si="12"/>
        <v>5.3034244179723897E-2</v>
      </c>
      <c r="L116" s="15">
        <f t="shared" si="12"/>
        <v>5.7434170112834443E-2</v>
      </c>
      <c r="M116" s="15">
        <f t="shared" si="12"/>
        <v>5.1990841570335622E-2</v>
      </c>
      <c r="N116" s="15">
        <f t="shared" si="12"/>
        <v>0</v>
      </c>
      <c r="O116" s="15">
        <f t="shared" si="12"/>
        <v>0</v>
      </c>
    </row>
    <row r="117" spans="1:15" s="16" customFormat="1" x14ac:dyDescent="0.2">
      <c r="A117" s="17">
        <v>383001</v>
      </c>
      <c r="B117" s="48" t="s">
        <v>128</v>
      </c>
      <c r="C117" s="19">
        <v>147560</v>
      </c>
      <c r="D117" s="19">
        <v>89555</v>
      </c>
      <c r="E117" s="19">
        <v>36001</v>
      </c>
      <c r="F117" s="19">
        <v>0</v>
      </c>
      <c r="G117" s="19">
        <v>0</v>
      </c>
      <c r="H117" s="19">
        <v>0</v>
      </c>
      <c r="I117" s="20">
        <f t="shared" si="11"/>
        <v>273116</v>
      </c>
      <c r="J117" s="21">
        <f t="shared" si="12"/>
        <v>0.54028324960822505</v>
      </c>
      <c r="K117" s="21">
        <f t="shared" si="12"/>
        <v>0.32790096515766193</v>
      </c>
      <c r="L117" s="21">
        <f t="shared" si="12"/>
        <v>0.13181578523411297</v>
      </c>
      <c r="M117" s="21">
        <f t="shared" si="12"/>
        <v>0</v>
      </c>
      <c r="N117" s="21">
        <f t="shared" si="12"/>
        <v>0</v>
      </c>
      <c r="O117" s="21">
        <f t="shared" si="12"/>
        <v>0</v>
      </c>
    </row>
    <row r="118" spans="1:15" s="16" customFormat="1" x14ac:dyDescent="0.2">
      <c r="A118" s="11">
        <v>384001</v>
      </c>
      <c r="B118" s="12" t="s">
        <v>129</v>
      </c>
      <c r="C118" s="13">
        <v>503629</v>
      </c>
      <c r="D118" s="13">
        <v>13671</v>
      </c>
      <c r="E118" s="13">
        <v>15602</v>
      </c>
      <c r="F118" s="13">
        <v>0</v>
      </c>
      <c r="G118" s="13">
        <v>0</v>
      </c>
      <c r="H118" s="13">
        <v>0</v>
      </c>
      <c r="I118" s="14">
        <f t="shared" si="11"/>
        <v>532902</v>
      </c>
      <c r="J118" s="15">
        <f t="shared" si="12"/>
        <v>0.94506869931056747</v>
      </c>
      <c r="K118" s="15">
        <f t="shared" si="12"/>
        <v>2.5653872569440534E-2</v>
      </c>
      <c r="L118" s="15">
        <f t="shared" si="12"/>
        <v>2.9277428119992045E-2</v>
      </c>
      <c r="M118" s="15">
        <f t="shared" si="12"/>
        <v>0</v>
      </c>
      <c r="N118" s="15">
        <f t="shared" si="12"/>
        <v>0</v>
      </c>
      <c r="O118" s="15">
        <f t="shared" si="12"/>
        <v>0</v>
      </c>
    </row>
    <row r="119" spans="1:15" s="16" customFormat="1" x14ac:dyDescent="0.2">
      <c r="A119" s="11">
        <v>385001</v>
      </c>
      <c r="B119" s="12" t="s">
        <v>130</v>
      </c>
      <c r="C119" s="13">
        <v>423286</v>
      </c>
      <c r="D119" s="13">
        <v>7805</v>
      </c>
      <c r="E119" s="13">
        <v>0</v>
      </c>
      <c r="F119" s="13">
        <v>0</v>
      </c>
      <c r="G119" s="13">
        <v>0</v>
      </c>
      <c r="H119" s="13">
        <v>0</v>
      </c>
      <c r="I119" s="14">
        <f t="shared" si="11"/>
        <v>431091</v>
      </c>
      <c r="J119" s="15">
        <f t="shared" si="12"/>
        <v>0.98189477395723868</v>
      </c>
      <c r="K119" s="15">
        <f t="shared" si="12"/>
        <v>1.8105226042761272E-2</v>
      </c>
      <c r="L119" s="15">
        <f t="shared" si="12"/>
        <v>0</v>
      </c>
      <c r="M119" s="15">
        <f t="shared" si="12"/>
        <v>0</v>
      </c>
      <c r="N119" s="15">
        <f t="shared" si="12"/>
        <v>0</v>
      </c>
      <c r="O119" s="15">
        <f t="shared" si="12"/>
        <v>0</v>
      </c>
    </row>
    <row r="120" spans="1:15" s="16" customFormat="1" x14ac:dyDescent="0.2">
      <c r="A120" s="58">
        <v>387001</v>
      </c>
      <c r="B120" s="12" t="s">
        <v>131</v>
      </c>
      <c r="C120" s="13">
        <v>567823</v>
      </c>
      <c r="D120" s="13">
        <v>55049</v>
      </c>
      <c r="E120" s="13">
        <v>53959</v>
      </c>
      <c r="F120" s="13">
        <v>0</v>
      </c>
      <c r="G120" s="13">
        <v>0</v>
      </c>
      <c r="H120" s="13">
        <v>0</v>
      </c>
      <c r="I120" s="14">
        <f t="shared" si="11"/>
        <v>676831</v>
      </c>
      <c r="J120" s="15">
        <f t="shared" si="12"/>
        <v>0.83894354720750086</v>
      </c>
      <c r="K120" s="15">
        <f t="shared" si="12"/>
        <v>8.133344956126419E-2</v>
      </c>
      <c r="L120" s="15">
        <f t="shared" si="12"/>
        <v>7.9723003231234976E-2</v>
      </c>
      <c r="M120" s="15">
        <f t="shared" si="12"/>
        <v>0</v>
      </c>
      <c r="N120" s="15">
        <f t="shared" si="12"/>
        <v>0</v>
      </c>
      <c r="O120" s="15">
        <f t="shared" si="12"/>
        <v>0</v>
      </c>
    </row>
    <row r="121" spans="1:15" s="16" customFormat="1" x14ac:dyDescent="0.2">
      <c r="A121" s="11">
        <v>388001</v>
      </c>
      <c r="B121" s="12" t="s">
        <v>132</v>
      </c>
      <c r="C121" s="13">
        <v>377891</v>
      </c>
      <c r="D121" s="13">
        <v>120155</v>
      </c>
      <c r="E121" s="13">
        <v>65164</v>
      </c>
      <c r="F121" s="13">
        <v>0</v>
      </c>
      <c r="G121" s="13">
        <v>0</v>
      </c>
      <c r="H121" s="13">
        <v>0</v>
      </c>
      <c r="I121" s="14">
        <f t="shared" si="11"/>
        <v>563210</v>
      </c>
      <c r="J121" s="15">
        <f t="shared" si="12"/>
        <v>0.67095932245521206</v>
      </c>
      <c r="K121" s="15">
        <f t="shared" si="12"/>
        <v>0.21333960689618436</v>
      </c>
      <c r="L121" s="15">
        <f t="shared" si="12"/>
        <v>0.11570107064860354</v>
      </c>
      <c r="M121" s="15">
        <f t="shared" si="12"/>
        <v>0</v>
      </c>
      <c r="N121" s="15">
        <f t="shared" si="12"/>
        <v>0</v>
      </c>
      <c r="O121" s="15">
        <f t="shared" si="12"/>
        <v>0</v>
      </c>
    </row>
    <row r="122" spans="1:15" s="16" customFormat="1" x14ac:dyDescent="0.2">
      <c r="A122" s="17">
        <v>389001</v>
      </c>
      <c r="B122" s="48" t="s">
        <v>133</v>
      </c>
      <c r="C122" s="19">
        <v>754116</v>
      </c>
      <c r="D122" s="19">
        <v>20000</v>
      </c>
      <c r="E122" s="19">
        <v>57281</v>
      </c>
      <c r="F122" s="19">
        <v>0</v>
      </c>
      <c r="G122" s="19">
        <v>0</v>
      </c>
      <c r="H122" s="19">
        <v>0</v>
      </c>
      <c r="I122" s="20">
        <f t="shared" si="11"/>
        <v>831397</v>
      </c>
      <c r="J122" s="21">
        <f t="shared" si="12"/>
        <v>0.90704681397695686</v>
      </c>
      <c r="K122" s="21">
        <f t="shared" si="12"/>
        <v>2.4055896280597597E-2</v>
      </c>
      <c r="L122" s="21">
        <f t="shared" si="12"/>
        <v>6.889728974244555E-2</v>
      </c>
      <c r="M122" s="21">
        <f t="shared" si="12"/>
        <v>0</v>
      </c>
      <c r="N122" s="21">
        <f t="shared" si="12"/>
        <v>0</v>
      </c>
      <c r="O122" s="21">
        <f t="shared" si="12"/>
        <v>0</v>
      </c>
    </row>
    <row r="123" spans="1:15" s="16" customFormat="1" x14ac:dyDescent="0.2">
      <c r="A123" s="11">
        <v>389002</v>
      </c>
      <c r="B123" s="12" t="s">
        <v>134</v>
      </c>
      <c r="C123" s="13">
        <v>301214</v>
      </c>
      <c r="D123" s="13">
        <v>133100</v>
      </c>
      <c r="E123" s="13">
        <v>1390</v>
      </c>
      <c r="F123" s="13">
        <v>0</v>
      </c>
      <c r="G123" s="13">
        <v>0</v>
      </c>
      <c r="H123" s="13">
        <v>0</v>
      </c>
      <c r="I123" s="14">
        <f t="shared" si="11"/>
        <v>435704</v>
      </c>
      <c r="J123" s="15">
        <f t="shared" si="12"/>
        <v>0.69132713952591662</v>
      </c>
      <c r="K123" s="15">
        <f t="shared" si="12"/>
        <v>0.30548262122909131</v>
      </c>
      <c r="L123" s="15">
        <f t="shared" si="12"/>
        <v>3.1902392449920129E-3</v>
      </c>
      <c r="M123" s="15">
        <f t="shared" si="12"/>
        <v>0</v>
      </c>
      <c r="N123" s="15">
        <f t="shared" si="12"/>
        <v>0</v>
      </c>
      <c r="O123" s="15">
        <f t="shared" si="12"/>
        <v>0</v>
      </c>
    </row>
    <row r="124" spans="1:15" s="16" customFormat="1" x14ac:dyDescent="0.2">
      <c r="A124" s="11">
        <v>390001</v>
      </c>
      <c r="B124" s="46" t="s">
        <v>135</v>
      </c>
      <c r="C124" s="13">
        <v>534428</v>
      </c>
      <c r="D124" s="13">
        <v>77653</v>
      </c>
      <c r="E124" s="13">
        <v>27053</v>
      </c>
      <c r="F124" s="13">
        <v>0</v>
      </c>
      <c r="G124" s="13">
        <v>0</v>
      </c>
      <c r="H124" s="13">
        <v>0</v>
      </c>
      <c r="I124" s="14">
        <f t="shared" si="11"/>
        <v>639134</v>
      </c>
      <c r="J124" s="15">
        <f t="shared" si="12"/>
        <v>0.836175199566914</v>
      </c>
      <c r="K124" s="15">
        <f t="shared" si="12"/>
        <v>0.12149721341690475</v>
      </c>
      <c r="L124" s="15">
        <f t="shared" si="12"/>
        <v>4.2327587016181271E-2</v>
      </c>
      <c r="M124" s="15">
        <f t="shared" si="12"/>
        <v>0</v>
      </c>
      <c r="N124" s="15">
        <f t="shared" si="12"/>
        <v>0</v>
      </c>
      <c r="O124" s="15">
        <f t="shared" si="12"/>
        <v>0</v>
      </c>
    </row>
    <row r="125" spans="1:15" s="16" customFormat="1" x14ac:dyDescent="0.2">
      <c r="A125" s="58">
        <v>391001</v>
      </c>
      <c r="B125" s="12" t="s">
        <v>136</v>
      </c>
      <c r="C125" s="13">
        <v>104954</v>
      </c>
      <c r="D125" s="13">
        <v>42100</v>
      </c>
      <c r="E125" s="13">
        <v>32356</v>
      </c>
      <c r="F125" s="13">
        <v>2775</v>
      </c>
      <c r="G125" s="13">
        <v>0</v>
      </c>
      <c r="H125" s="13">
        <v>0</v>
      </c>
      <c r="I125" s="14">
        <f t="shared" si="11"/>
        <v>182185</v>
      </c>
      <c r="J125" s="15">
        <f t="shared" ref="J125:O146" si="13">C125/$I125</f>
        <v>0.57608474901885443</v>
      </c>
      <c r="K125" s="15">
        <f t="shared" si="13"/>
        <v>0.23108378845678842</v>
      </c>
      <c r="L125" s="15">
        <f t="shared" si="13"/>
        <v>0.17759969262013886</v>
      </c>
      <c r="M125" s="15">
        <f t="shared" si="13"/>
        <v>1.5231769904218239E-2</v>
      </c>
      <c r="N125" s="15">
        <f t="shared" si="13"/>
        <v>0</v>
      </c>
      <c r="O125" s="15">
        <f t="shared" si="13"/>
        <v>0</v>
      </c>
    </row>
    <row r="126" spans="1:15" s="16" customFormat="1" x14ac:dyDescent="0.2">
      <c r="A126" s="11">
        <v>392001</v>
      </c>
      <c r="B126" s="12" t="s">
        <v>137</v>
      </c>
      <c r="C126" s="13">
        <v>313897</v>
      </c>
      <c r="D126" s="13">
        <v>21012</v>
      </c>
      <c r="E126" s="13">
        <v>103959</v>
      </c>
      <c r="F126" s="13">
        <v>2500</v>
      </c>
      <c r="G126" s="13">
        <v>0</v>
      </c>
      <c r="H126" s="13">
        <v>0</v>
      </c>
      <c r="I126" s="14">
        <f t="shared" si="11"/>
        <v>441368</v>
      </c>
      <c r="J126" s="15">
        <f t="shared" si="13"/>
        <v>0.71119111489731923</v>
      </c>
      <c r="K126" s="15">
        <f t="shared" si="13"/>
        <v>4.7606532417393196E-2</v>
      </c>
      <c r="L126" s="15">
        <f t="shared" si="13"/>
        <v>0.23553814503996665</v>
      </c>
      <c r="M126" s="15">
        <f t="shared" si="13"/>
        <v>5.6642076453209114E-3</v>
      </c>
      <c r="N126" s="15">
        <f t="shared" si="13"/>
        <v>0</v>
      </c>
      <c r="O126" s="15">
        <f t="shared" si="13"/>
        <v>0</v>
      </c>
    </row>
    <row r="127" spans="1:15" s="16" customFormat="1" x14ac:dyDescent="0.2">
      <c r="A127" s="17">
        <v>393001</v>
      </c>
      <c r="B127" s="48" t="s">
        <v>138</v>
      </c>
      <c r="C127" s="19">
        <v>235726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20">
        <f t="shared" si="11"/>
        <v>235726</v>
      </c>
      <c r="J127" s="21">
        <f t="shared" si="13"/>
        <v>1</v>
      </c>
      <c r="K127" s="21">
        <f t="shared" si="13"/>
        <v>0</v>
      </c>
      <c r="L127" s="21">
        <f t="shared" si="13"/>
        <v>0</v>
      </c>
      <c r="M127" s="21">
        <f t="shared" si="13"/>
        <v>0</v>
      </c>
      <c r="N127" s="21">
        <f t="shared" si="13"/>
        <v>0</v>
      </c>
      <c r="O127" s="21">
        <f t="shared" si="13"/>
        <v>0</v>
      </c>
    </row>
    <row r="128" spans="1:15" s="60" customFormat="1" x14ac:dyDescent="0.2">
      <c r="A128" s="11">
        <v>393002</v>
      </c>
      <c r="B128" s="12" t="s">
        <v>139</v>
      </c>
      <c r="C128" s="13">
        <v>442918</v>
      </c>
      <c r="D128" s="13">
        <v>0</v>
      </c>
      <c r="E128" s="13">
        <v>85123</v>
      </c>
      <c r="F128" s="13">
        <v>0</v>
      </c>
      <c r="G128" s="13">
        <v>0</v>
      </c>
      <c r="H128" s="13">
        <v>0</v>
      </c>
      <c r="I128" s="14">
        <f t="shared" si="11"/>
        <v>528041</v>
      </c>
      <c r="J128" s="15">
        <f t="shared" si="13"/>
        <v>0.83879471480434287</v>
      </c>
      <c r="K128" s="15">
        <f t="shared" si="13"/>
        <v>0</v>
      </c>
      <c r="L128" s="15">
        <f t="shared" si="13"/>
        <v>0.16120528519565716</v>
      </c>
      <c r="M128" s="15">
        <f t="shared" si="13"/>
        <v>0</v>
      </c>
      <c r="N128" s="15">
        <f t="shared" si="13"/>
        <v>0</v>
      </c>
      <c r="O128" s="15">
        <f t="shared" si="13"/>
        <v>0</v>
      </c>
    </row>
    <row r="129" spans="1:15" s="16" customFormat="1" x14ac:dyDescent="0.2">
      <c r="A129" s="11">
        <v>394003</v>
      </c>
      <c r="B129" s="12" t="s">
        <v>140</v>
      </c>
      <c r="C129" s="13">
        <v>256116</v>
      </c>
      <c r="D129" s="13">
        <v>10215</v>
      </c>
      <c r="E129" s="13">
        <v>34276</v>
      </c>
      <c r="F129" s="13">
        <v>0</v>
      </c>
      <c r="G129" s="13">
        <v>0</v>
      </c>
      <c r="H129" s="13">
        <v>0</v>
      </c>
      <c r="I129" s="14">
        <f t="shared" si="11"/>
        <v>300607</v>
      </c>
      <c r="J129" s="15">
        <f t="shared" si="13"/>
        <v>0.85199612783468115</v>
      </c>
      <c r="K129" s="15">
        <f t="shared" si="13"/>
        <v>3.3981244615062189E-2</v>
      </c>
      <c r="L129" s="15">
        <f t="shared" si="13"/>
        <v>0.11402262755025665</v>
      </c>
      <c r="M129" s="15">
        <f t="shared" si="13"/>
        <v>0</v>
      </c>
      <c r="N129" s="15">
        <f t="shared" si="13"/>
        <v>0</v>
      </c>
      <c r="O129" s="15">
        <f t="shared" si="13"/>
        <v>0</v>
      </c>
    </row>
    <row r="130" spans="1:15" s="16" customFormat="1" x14ac:dyDescent="0.2">
      <c r="A130" s="11">
        <v>395001</v>
      </c>
      <c r="B130" s="46" t="s">
        <v>141</v>
      </c>
      <c r="C130" s="50">
        <v>113867</v>
      </c>
      <c r="D130" s="50">
        <v>18444</v>
      </c>
      <c r="E130" s="50">
        <v>43105</v>
      </c>
      <c r="F130" s="50">
        <v>2810</v>
      </c>
      <c r="G130" s="50">
        <v>0</v>
      </c>
      <c r="H130" s="50">
        <v>0</v>
      </c>
      <c r="I130" s="51">
        <f t="shared" si="11"/>
        <v>178226</v>
      </c>
      <c r="J130" s="52">
        <f t="shared" si="13"/>
        <v>0.63889107088752484</v>
      </c>
      <c r="K130" s="52">
        <f t="shared" si="13"/>
        <v>0.10348658444895806</v>
      </c>
      <c r="L130" s="52">
        <f t="shared" si="13"/>
        <v>0.24185584594840259</v>
      </c>
      <c r="M130" s="52">
        <f t="shared" si="13"/>
        <v>1.5766498715114517E-2</v>
      </c>
      <c r="N130" s="52">
        <f t="shared" si="13"/>
        <v>0</v>
      </c>
      <c r="O130" s="52">
        <f t="shared" si="13"/>
        <v>0</v>
      </c>
    </row>
    <row r="131" spans="1:15" s="16" customFormat="1" x14ac:dyDescent="0.2">
      <c r="A131" s="58">
        <v>395002</v>
      </c>
      <c r="B131" s="12" t="s">
        <v>142</v>
      </c>
      <c r="C131" s="13">
        <v>135802</v>
      </c>
      <c r="D131" s="13">
        <v>36690</v>
      </c>
      <c r="E131" s="13">
        <v>60623</v>
      </c>
      <c r="F131" s="13">
        <v>2810</v>
      </c>
      <c r="G131" s="13">
        <v>0</v>
      </c>
      <c r="H131" s="13">
        <v>0</v>
      </c>
      <c r="I131" s="14">
        <f t="shared" si="11"/>
        <v>235925</v>
      </c>
      <c r="J131" s="15">
        <f t="shared" si="13"/>
        <v>0.57561513192751934</v>
      </c>
      <c r="K131" s="15">
        <f t="shared" si="13"/>
        <v>0.15551552400127158</v>
      </c>
      <c r="L131" s="15">
        <f t="shared" si="13"/>
        <v>0.25695877927307409</v>
      </c>
      <c r="M131" s="15">
        <f t="shared" si="13"/>
        <v>1.1910564798135001E-2</v>
      </c>
      <c r="N131" s="15">
        <f t="shared" si="13"/>
        <v>0</v>
      </c>
      <c r="O131" s="15">
        <f t="shared" si="13"/>
        <v>0</v>
      </c>
    </row>
    <row r="132" spans="1:15" s="16" customFormat="1" x14ac:dyDescent="0.2">
      <c r="A132" s="17">
        <v>395003</v>
      </c>
      <c r="B132" s="48" t="s">
        <v>143</v>
      </c>
      <c r="C132" s="36">
        <v>73977</v>
      </c>
      <c r="D132" s="36">
        <v>15588</v>
      </c>
      <c r="E132" s="36">
        <v>0</v>
      </c>
      <c r="F132" s="36">
        <v>2810</v>
      </c>
      <c r="G132" s="36">
        <v>0</v>
      </c>
      <c r="H132" s="36">
        <v>0</v>
      </c>
      <c r="I132" s="37">
        <f t="shared" si="11"/>
        <v>92375</v>
      </c>
      <c r="J132" s="38">
        <f t="shared" si="13"/>
        <v>0.80083355886332885</v>
      </c>
      <c r="K132" s="38">
        <f t="shared" si="13"/>
        <v>0.1687469553450609</v>
      </c>
      <c r="L132" s="38">
        <f t="shared" si="13"/>
        <v>0</v>
      </c>
      <c r="M132" s="38">
        <f t="shared" si="13"/>
        <v>3.0419485791610284E-2</v>
      </c>
      <c r="N132" s="38">
        <f t="shared" si="13"/>
        <v>0</v>
      </c>
      <c r="O132" s="38">
        <f t="shared" si="13"/>
        <v>0</v>
      </c>
    </row>
    <row r="133" spans="1:15" s="16" customFormat="1" x14ac:dyDescent="0.2">
      <c r="A133" s="11">
        <v>395004</v>
      </c>
      <c r="B133" s="12" t="s">
        <v>144</v>
      </c>
      <c r="C133" s="13">
        <v>167084</v>
      </c>
      <c r="D133" s="13">
        <v>36270</v>
      </c>
      <c r="E133" s="13">
        <v>44289</v>
      </c>
      <c r="F133" s="13">
        <v>2811</v>
      </c>
      <c r="G133" s="13">
        <v>0</v>
      </c>
      <c r="H133" s="13">
        <v>0</v>
      </c>
      <c r="I133" s="14">
        <f t="shared" si="11"/>
        <v>250454</v>
      </c>
      <c r="J133" s="15">
        <f t="shared" si="13"/>
        <v>0.66712450190454131</v>
      </c>
      <c r="K133" s="15">
        <f t="shared" si="13"/>
        <v>0.14481701230565294</v>
      </c>
      <c r="L133" s="15">
        <f t="shared" si="13"/>
        <v>0.17683486787993005</v>
      </c>
      <c r="M133" s="15">
        <f t="shared" si="13"/>
        <v>1.1223617909875666E-2</v>
      </c>
      <c r="N133" s="15">
        <f t="shared" si="13"/>
        <v>0</v>
      </c>
      <c r="O133" s="15">
        <f t="shared" si="13"/>
        <v>0</v>
      </c>
    </row>
    <row r="134" spans="1:15" s="16" customFormat="1" x14ac:dyDescent="0.2">
      <c r="A134" s="11">
        <v>395005</v>
      </c>
      <c r="B134" s="12" t="s">
        <v>145</v>
      </c>
      <c r="C134" s="13">
        <v>219948</v>
      </c>
      <c r="D134" s="13">
        <v>20382</v>
      </c>
      <c r="E134" s="13">
        <v>41521</v>
      </c>
      <c r="F134" s="13">
        <v>1222</v>
      </c>
      <c r="G134" s="13">
        <v>0</v>
      </c>
      <c r="H134" s="13">
        <v>0</v>
      </c>
      <c r="I134" s="14">
        <f t="shared" si="11"/>
        <v>283073</v>
      </c>
      <c r="J134" s="15">
        <f t="shared" si="13"/>
        <v>0.77700098561148534</v>
      </c>
      <c r="K134" s="15">
        <f t="shared" si="13"/>
        <v>7.2002628297294341E-2</v>
      </c>
      <c r="L134" s="15">
        <f t="shared" si="13"/>
        <v>0.14667947843842402</v>
      </c>
      <c r="M134" s="15">
        <f t="shared" si="13"/>
        <v>4.3169076527962754E-3</v>
      </c>
      <c r="N134" s="15">
        <f t="shared" si="13"/>
        <v>0</v>
      </c>
      <c r="O134" s="15">
        <f t="shared" si="13"/>
        <v>0</v>
      </c>
    </row>
    <row r="135" spans="1:15" s="16" customFormat="1" x14ac:dyDescent="0.2">
      <c r="A135" s="11">
        <v>395006</v>
      </c>
      <c r="B135" s="46" t="s">
        <v>146</v>
      </c>
      <c r="C135" s="13">
        <v>128369</v>
      </c>
      <c r="D135" s="13">
        <v>17212</v>
      </c>
      <c r="E135" s="13">
        <v>38725</v>
      </c>
      <c r="F135" s="13">
        <v>1889</v>
      </c>
      <c r="G135" s="13">
        <v>0</v>
      </c>
      <c r="H135" s="13">
        <v>0</v>
      </c>
      <c r="I135" s="14">
        <f t="shared" si="11"/>
        <v>186195</v>
      </c>
      <c r="J135" s="15">
        <f t="shared" si="13"/>
        <v>0.6894331211901501</v>
      </c>
      <c r="K135" s="15">
        <f t="shared" si="13"/>
        <v>9.2440720749751598E-2</v>
      </c>
      <c r="L135" s="15">
        <f t="shared" si="13"/>
        <v>0.20798088025994255</v>
      </c>
      <c r="M135" s="15">
        <f t="shared" si="13"/>
        <v>1.014527780015575E-2</v>
      </c>
      <c r="N135" s="15">
        <f t="shared" si="13"/>
        <v>0</v>
      </c>
      <c r="O135" s="15">
        <f t="shared" si="13"/>
        <v>0</v>
      </c>
    </row>
    <row r="136" spans="1:15" s="16" customFormat="1" x14ac:dyDescent="0.2">
      <c r="A136" s="58">
        <v>395007</v>
      </c>
      <c r="B136" s="12" t="s">
        <v>147</v>
      </c>
      <c r="C136" s="13">
        <v>85102</v>
      </c>
      <c r="D136" s="13">
        <v>25704</v>
      </c>
      <c r="E136" s="13">
        <v>13330</v>
      </c>
      <c r="F136" s="13">
        <v>1875</v>
      </c>
      <c r="G136" s="13">
        <v>0</v>
      </c>
      <c r="H136" s="13">
        <v>0</v>
      </c>
      <c r="I136" s="14">
        <f t="shared" si="11"/>
        <v>126011</v>
      </c>
      <c r="J136" s="15">
        <f t="shared" si="13"/>
        <v>0.67535373895929718</v>
      </c>
      <c r="K136" s="15">
        <f t="shared" si="13"/>
        <v>0.20398219203085444</v>
      </c>
      <c r="L136" s="15">
        <f t="shared" si="13"/>
        <v>0.1057844156462531</v>
      </c>
      <c r="M136" s="15">
        <f t="shared" si="13"/>
        <v>1.4879653363595242E-2</v>
      </c>
      <c r="N136" s="15">
        <f t="shared" si="13"/>
        <v>0</v>
      </c>
      <c r="O136" s="15">
        <f t="shared" si="13"/>
        <v>0</v>
      </c>
    </row>
    <row r="137" spans="1:15" s="16" customFormat="1" x14ac:dyDescent="0.2">
      <c r="A137" s="17">
        <v>397001</v>
      </c>
      <c r="B137" s="48" t="s">
        <v>148</v>
      </c>
      <c r="C137" s="36">
        <v>183200</v>
      </c>
      <c r="D137" s="36">
        <v>237936</v>
      </c>
      <c r="E137" s="36">
        <v>59372</v>
      </c>
      <c r="F137" s="36">
        <v>0</v>
      </c>
      <c r="G137" s="36">
        <v>0</v>
      </c>
      <c r="H137" s="36">
        <v>0</v>
      </c>
      <c r="I137" s="37">
        <f t="shared" si="11"/>
        <v>480508</v>
      </c>
      <c r="J137" s="38">
        <f t="shared" si="13"/>
        <v>0.38126316315233044</v>
      </c>
      <c r="K137" s="38">
        <f t="shared" si="13"/>
        <v>0.49517593879810534</v>
      </c>
      <c r="L137" s="38">
        <f t="shared" si="13"/>
        <v>0.12356089804956422</v>
      </c>
      <c r="M137" s="38">
        <f t="shared" si="13"/>
        <v>0</v>
      </c>
      <c r="N137" s="38">
        <f t="shared" si="13"/>
        <v>0</v>
      </c>
      <c r="O137" s="38">
        <f t="shared" si="13"/>
        <v>0</v>
      </c>
    </row>
    <row r="138" spans="1:15" s="16" customFormat="1" x14ac:dyDescent="0.2">
      <c r="A138" s="11">
        <v>398001</v>
      </c>
      <c r="B138" s="12" t="s">
        <v>149</v>
      </c>
      <c r="C138" s="50">
        <v>61156</v>
      </c>
      <c r="D138" s="50">
        <v>60667</v>
      </c>
      <c r="E138" s="50">
        <v>45135</v>
      </c>
      <c r="F138" s="50">
        <v>0</v>
      </c>
      <c r="G138" s="50">
        <v>0</v>
      </c>
      <c r="H138" s="50">
        <v>0</v>
      </c>
      <c r="I138" s="51">
        <f t="shared" si="11"/>
        <v>166958</v>
      </c>
      <c r="J138" s="52">
        <f t="shared" si="13"/>
        <v>0.36629571509002262</v>
      </c>
      <c r="K138" s="52">
        <f t="shared" si="13"/>
        <v>0.36336683477281712</v>
      </c>
      <c r="L138" s="52">
        <f t="shared" si="13"/>
        <v>0.27033745013716026</v>
      </c>
      <c r="M138" s="52">
        <f t="shared" si="13"/>
        <v>0</v>
      </c>
      <c r="N138" s="52">
        <f t="shared" si="13"/>
        <v>0</v>
      </c>
      <c r="O138" s="52">
        <f t="shared" si="13"/>
        <v>0</v>
      </c>
    </row>
    <row r="139" spans="1:15" s="16" customFormat="1" x14ac:dyDescent="0.2">
      <c r="A139" s="11">
        <v>398002</v>
      </c>
      <c r="B139" s="12" t="s">
        <v>150</v>
      </c>
      <c r="C139" s="13">
        <v>91745</v>
      </c>
      <c r="D139" s="13">
        <v>75031</v>
      </c>
      <c r="E139" s="13">
        <v>17283</v>
      </c>
      <c r="F139" s="13">
        <v>0</v>
      </c>
      <c r="G139" s="13">
        <v>0</v>
      </c>
      <c r="H139" s="13">
        <v>0</v>
      </c>
      <c r="I139" s="14">
        <f t="shared" si="11"/>
        <v>184059</v>
      </c>
      <c r="J139" s="15">
        <f t="shared" si="13"/>
        <v>0.49845429997989776</v>
      </c>
      <c r="K139" s="15">
        <f t="shared" si="13"/>
        <v>0.40764646118907522</v>
      </c>
      <c r="L139" s="15">
        <f t="shared" si="13"/>
        <v>9.3899238831027007E-2</v>
      </c>
      <c r="M139" s="15">
        <f t="shared" si="13"/>
        <v>0</v>
      </c>
      <c r="N139" s="15">
        <f t="shared" si="13"/>
        <v>0</v>
      </c>
      <c r="O139" s="15">
        <f t="shared" si="13"/>
        <v>0</v>
      </c>
    </row>
    <row r="140" spans="1:15" s="16" customFormat="1" x14ac:dyDescent="0.2">
      <c r="A140" s="11">
        <v>398003</v>
      </c>
      <c r="B140" s="46" t="s">
        <v>151</v>
      </c>
      <c r="C140" s="13">
        <v>67533</v>
      </c>
      <c r="D140" s="13">
        <v>34959</v>
      </c>
      <c r="E140" s="13">
        <v>5732</v>
      </c>
      <c r="F140" s="13">
        <v>0</v>
      </c>
      <c r="G140" s="13">
        <v>0</v>
      </c>
      <c r="H140" s="13">
        <v>0</v>
      </c>
      <c r="I140" s="14">
        <f t="shared" si="11"/>
        <v>108224</v>
      </c>
      <c r="J140" s="15">
        <f t="shared" si="13"/>
        <v>0.6240113098758131</v>
      </c>
      <c r="K140" s="15">
        <f t="shared" si="13"/>
        <v>0.32302446777054999</v>
      </c>
      <c r="L140" s="15">
        <f t="shared" si="13"/>
        <v>5.2964222353636903E-2</v>
      </c>
      <c r="M140" s="15">
        <f t="shared" si="13"/>
        <v>0</v>
      </c>
      <c r="N140" s="15">
        <f t="shared" si="13"/>
        <v>0</v>
      </c>
      <c r="O140" s="15">
        <f t="shared" si="13"/>
        <v>0</v>
      </c>
    </row>
    <row r="141" spans="1:15" s="16" customFormat="1" x14ac:dyDescent="0.2">
      <c r="A141" s="58">
        <v>398004</v>
      </c>
      <c r="B141" s="12" t="s">
        <v>152</v>
      </c>
      <c r="C141" s="13">
        <v>114041</v>
      </c>
      <c r="D141" s="13">
        <v>9812</v>
      </c>
      <c r="E141" s="13">
        <v>14000</v>
      </c>
      <c r="F141" s="13">
        <v>0</v>
      </c>
      <c r="G141" s="13">
        <v>0</v>
      </c>
      <c r="H141" s="13">
        <v>0</v>
      </c>
      <c r="I141" s="14">
        <f t="shared" si="11"/>
        <v>137853</v>
      </c>
      <c r="J141" s="15">
        <f t="shared" si="13"/>
        <v>0.82726527532951766</v>
      </c>
      <c r="K141" s="15">
        <f t="shared" si="13"/>
        <v>7.1177268539676319E-2</v>
      </c>
      <c r="L141" s="15">
        <f t="shared" si="13"/>
        <v>0.10155745613080601</v>
      </c>
      <c r="M141" s="15">
        <f t="shared" si="13"/>
        <v>0</v>
      </c>
      <c r="N141" s="15">
        <f t="shared" si="13"/>
        <v>0</v>
      </c>
      <c r="O141" s="15">
        <f t="shared" si="13"/>
        <v>0</v>
      </c>
    </row>
    <row r="142" spans="1:15" s="60" customFormat="1" x14ac:dyDescent="0.2">
      <c r="A142" s="17">
        <v>398004</v>
      </c>
      <c r="B142" s="48" t="s">
        <v>153</v>
      </c>
      <c r="C142" s="19">
        <v>113239</v>
      </c>
      <c r="D142" s="19">
        <v>765</v>
      </c>
      <c r="E142" s="19">
        <v>40000</v>
      </c>
      <c r="F142" s="19">
        <v>0</v>
      </c>
      <c r="G142" s="19">
        <v>0</v>
      </c>
      <c r="H142" s="19">
        <v>0</v>
      </c>
      <c r="I142" s="37">
        <f t="shared" si="11"/>
        <v>154004</v>
      </c>
      <c r="J142" s="21">
        <f t="shared" si="13"/>
        <v>0.7352990831406977</v>
      </c>
      <c r="K142" s="21">
        <f t="shared" si="13"/>
        <v>4.9674034440663883E-3</v>
      </c>
      <c r="L142" s="21">
        <f t="shared" si="13"/>
        <v>0.25973351341523598</v>
      </c>
      <c r="M142" s="21">
        <f t="shared" si="13"/>
        <v>0</v>
      </c>
      <c r="N142" s="21">
        <f t="shared" si="13"/>
        <v>0</v>
      </c>
      <c r="O142" s="21">
        <f t="shared" si="13"/>
        <v>0</v>
      </c>
    </row>
    <row r="143" spans="1:15" s="60" customFormat="1" x14ac:dyDescent="0.2">
      <c r="A143" s="11">
        <v>398005</v>
      </c>
      <c r="B143" s="12" t="s">
        <v>154</v>
      </c>
      <c r="C143" s="13">
        <v>74750</v>
      </c>
      <c r="D143" s="13">
        <v>0</v>
      </c>
      <c r="E143" s="13">
        <v>69597</v>
      </c>
      <c r="F143" s="13">
        <v>0</v>
      </c>
      <c r="G143" s="13">
        <v>0</v>
      </c>
      <c r="H143" s="13">
        <v>0</v>
      </c>
      <c r="I143" s="14">
        <f t="shared" si="11"/>
        <v>144347</v>
      </c>
      <c r="J143" s="15">
        <f t="shared" si="13"/>
        <v>0.51784934913784142</v>
      </c>
      <c r="K143" s="15">
        <f t="shared" si="13"/>
        <v>0</v>
      </c>
      <c r="L143" s="15">
        <f t="shared" si="13"/>
        <v>0.48215065086215853</v>
      </c>
      <c r="M143" s="15">
        <f t="shared" si="13"/>
        <v>0</v>
      </c>
      <c r="N143" s="15">
        <f t="shared" si="13"/>
        <v>0</v>
      </c>
      <c r="O143" s="15">
        <f t="shared" si="13"/>
        <v>0</v>
      </c>
    </row>
    <row r="144" spans="1:15" s="60" customFormat="1" x14ac:dyDescent="0.2">
      <c r="A144" s="11">
        <v>399001</v>
      </c>
      <c r="B144" s="12" t="s">
        <v>155</v>
      </c>
      <c r="C144" s="13">
        <v>569455</v>
      </c>
      <c r="D144" s="13">
        <v>22847</v>
      </c>
      <c r="E144" s="13">
        <v>54277</v>
      </c>
      <c r="F144" s="13">
        <v>105707</v>
      </c>
      <c r="G144" s="13">
        <v>0</v>
      </c>
      <c r="H144" s="13">
        <v>0</v>
      </c>
      <c r="I144" s="14">
        <f t="shared" si="11"/>
        <v>752286</v>
      </c>
      <c r="J144" s="15">
        <f t="shared" si="13"/>
        <v>0.7569661006585261</v>
      </c>
      <c r="K144" s="15">
        <f t="shared" si="13"/>
        <v>3.0370098606115229E-2</v>
      </c>
      <c r="L144" s="15">
        <f t="shared" si="13"/>
        <v>7.2149421895396165E-2</v>
      </c>
      <c r="M144" s="15">
        <f t="shared" si="13"/>
        <v>0.14051437883996246</v>
      </c>
      <c r="N144" s="15">
        <f t="shared" si="13"/>
        <v>0</v>
      </c>
      <c r="O144" s="15">
        <f t="shared" si="13"/>
        <v>0</v>
      </c>
    </row>
    <row r="145" spans="1:15" s="60" customFormat="1" x14ac:dyDescent="0.2">
      <c r="A145" s="11">
        <v>399002</v>
      </c>
      <c r="B145" s="12" t="s">
        <v>156</v>
      </c>
      <c r="C145" s="13">
        <v>644107</v>
      </c>
      <c r="D145" s="13">
        <v>0</v>
      </c>
      <c r="E145" s="13">
        <v>115250</v>
      </c>
      <c r="F145" s="13">
        <v>0</v>
      </c>
      <c r="G145" s="13">
        <v>0</v>
      </c>
      <c r="H145" s="13">
        <v>0</v>
      </c>
      <c r="I145" s="14">
        <f t="shared" si="11"/>
        <v>759357</v>
      </c>
      <c r="J145" s="15">
        <f t="shared" si="13"/>
        <v>0.84822685508924001</v>
      </c>
      <c r="K145" s="15">
        <f t="shared" si="13"/>
        <v>0</v>
      </c>
      <c r="L145" s="15">
        <f t="shared" si="13"/>
        <v>0.15177314491076002</v>
      </c>
      <c r="M145" s="15">
        <f t="shared" si="13"/>
        <v>0</v>
      </c>
      <c r="N145" s="15">
        <f t="shared" si="13"/>
        <v>0</v>
      </c>
      <c r="O145" s="15">
        <f t="shared" si="13"/>
        <v>0</v>
      </c>
    </row>
    <row r="146" spans="1:15" s="60" customFormat="1" x14ac:dyDescent="0.2">
      <c r="A146" s="17">
        <v>399004</v>
      </c>
      <c r="B146" s="48" t="s">
        <v>157</v>
      </c>
      <c r="C146" s="36">
        <v>291624</v>
      </c>
      <c r="D146" s="36">
        <v>23911</v>
      </c>
      <c r="E146" s="36">
        <v>109945</v>
      </c>
      <c r="F146" s="36">
        <v>78620</v>
      </c>
      <c r="G146" s="36">
        <v>0</v>
      </c>
      <c r="H146" s="36">
        <v>0</v>
      </c>
      <c r="I146" s="37">
        <f t="shared" si="11"/>
        <v>504100</v>
      </c>
      <c r="J146" s="38">
        <f t="shared" si="13"/>
        <v>0.57850426502678043</v>
      </c>
      <c r="K146" s="38">
        <f t="shared" si="13"/>
        <v>4.7433048998214641E-2</v>
      </c>
      <c r="L146" s="38">
        <f t="shared" si="13"/>
        <v>0.21810156714937512</v>
      </c>
      <c r="M146" s="38">
        <f t="shared" si="13"/>
        <v>0.15596111882562982</v>
      </c>
      <c r="N146" s="38">
        <f t="shared" si="13"/>
        <v>0</v>
      </c>
      <c r="O146" s="38">
        <f t="shared" si="13"/>
        <v>0</v>
      </c>
    </row>
    <row r="147" spans="1:15" x14ac:dyDescent="0.2">
      <c r="A147" s="39"/>
      <c r="B147" s="40" t="s">
        <v>158</v>
      </c>
      <c r="C147" s="41">
        <f>SUM(C93:C146)</f>
        <v>14994954</v>
      </c>
      <c r="D147" s="41">
        <f>SUM(D93:D146)</f>
        <v>2011416</v>
      </c>
      <c r="E147" s="41">
        <f>SUM(E93:E146)</f>
        <v>2966869</v>
      </c>
      <c r="F147" s="41">
        <f>SUM(F93:F146)</f>
        <v>230931</v>
      </c>
      <c r="G147" s="41">
        <f>SUM(G94:G146)</f>
        <v>0</v>
      </c>
      <c r="H147" s="41">
        <f>SUM(H94:H146)</f>
        <v>0</v>
      </c>
      <c r="I147" s="42">
        <f>SUM(I93:I146)</f>
        <v>20204170</v>
      </c>
      <c r="J147" s="63">
        <f t="shared" ref="J147:O147" si="14">C147/$I147</f>
        <v>0.74217124484697961</v>
      </c>
      <c r="K147" s="64">
        <f t="shared" si="14"/>
        <v>9.9554497908105111E-2</v>
      </c>
      <c r="L147" s="65">
        <f t="shared" si="14"/>
        <v>0.14684438905433878</v>
      </c>
      <c r="M147" s="63">
        <f t="shared" si="14"/>
        <v>1.14298681905765E-2</v>
      </c>
      <c r="N147" s="64">
        <f t="shared" si="14"/>
        <v>0</v>
      </c>
      <c r="O147" s="65">
        <f t="shared" si="14"/>
        <v>0</v>
      </c>
    </row>
    <row r="148" spans="1:15" x14ac:dyDescent="0.2">
      <c r="A148" s="44"/>
      <c r="B148" s="45"/>
      <c r="C148" s="66"/>
      <c r="D148" s="66"/>
      <c r="E148" s="66"/>
      <c r="F148" s="66"/>
      <c r="G148" s="66"/>
      <c r="H148" s="66"/>
      <c r="I148" s="67"/>
      <c r="J148" s="28"/>
      <c r="K148" s="28"/>
      <c r="L148" s="28"/>
      <c r="M148" s="28"/>
      <c r="N148" s="28"/>
      <c r="O148" s="68"/>
    </row>
    <row r="149" spans="1:15" x14ac:dyDescent="0.2">
      <c r="A149" s="17" t="s">
        <v>159</v>
      </c>
      <c r="B149" s="47" t="s">
        <v>160</v>
      </c>
      <c r="C149" s="36">
        <v>0</v>
      </c>
      <c r="D149" s="36">
        <v>0</v>
      </c>
      <c r="E149" s="36">
        <v>516824</v>
      </c>
      <c r="F149" s="36">
        <v>0</v>
      </c>
      <c r="G149" s="36">
        <v>0</v>
      </c>
      <c r="H149" s="36">
        <v>0</v>
      </c>
      <c r="I149" s="37">
        <f>SUM(C149:H149)</f>
        <v>516824</v>
      </c>
      <c r="J149" s="38">
        <f t="shared" ref="J149:O150" si="15">C149/$I149</f>
        <v>0</v>
      </c>
      <c r="K149" s="38">
        <f t="shared" si="15"/>
        <v>0</v>
      </c>
      <c r="L149" s="38">
        <f t="shared" si="15"/>
        <v>1</v>
      </c>
      <c r="M149" s="38">
        <f t="shared" si="15"/>
        <v>0</v>
      </c>
      <c r="N149" s="38">
        <f t="shared" si="15"/>
        <v>0</v>
      </c>
      <c r="O149" s="38">
        <f t="shared" si="15"/>
        <v>0</v>
      </c>
    </row>
    <row r="150" spans="1:15" x14ac:dyDescent="0.2">
      <c r="A150" s="39"/>
      <c r="B150" s="40" t="s">
        <v>161</v>
      </c>
      <c r="C150" s="41">
        <f>SUM(C149)</f>
        <v>0</v>
      </c>
      <c r="D150" s="41">
        <f t="shared" ref="D150:I150" si="16">SUM(D149)</f>
        <v>0</v>
      </c>
      <c r="E150" s="41">
        <f t="shared" si="16"/>
        <v>516824</v>
      </c>
      <c r="F150" s="41">
        <f t="shared" si="16"/>
        <v>0</v>
      </c>
      <c r="G150" s="41">
        <f t="shared" si="16"/>
        <v>0</v>
      </c>
      <c r="H150" s="41">
        <f t="shared" si="16"/>
        <v>0</v>
      </c>
      <c r="I150" s="37">
        <f t="shared" si="16"/>
        <v>516824</v>
      </c>
      <c r="J150" s="63">
        <f t="shared" si="15"/>
        <v>0</v>
      </c>
      <c r="K150" s="64">
        <f t="shared" si="15"/>
        <v>0</v>
      </c>
      <c r="L150" s="65">
        <f t="shared" si="15"/>
        <v>1</v>
      </c>
      <c r="M150" s="63">
        <f t="shared" si="15"/>
        <v>0</v>
      </c>
      <c r="N150" s="64">
        <f t="shared" si="15"/>
        <v>0</v>
      </c>
      <c r="O150" s="65">
        <f t="shared" si="15"/>
        <v>0</v>
      </c>
    </row>
    <row r="151" spans="1:15" x14ac:dyDescent="0.2">
      <c r="A151" s="44"/>
      <c r="B151" s="45"/>
      <c r="C151" s="66"/>
      <c r="D151" s="66"/>
      <c r="E151" s="66"/>
      <c r="F151" s="66"/>
      <c r="G151" s="66"/>
      <c r="H151" s="66"/>
      <c r="I151" s="67"/>
      <c r="J151" s="28"/>
      <c r="K151" s="28"/>
      <c r="L151" s="28"/>
      <c r="M151" s="28"/>
      <c r="N151" s="28"/>
      <c r="O151" s="68"/>
    </row>
    <row r="152" spans="1:15" ht="13.5" thickBot="1" x14ac:dyDescent="0.25">
      <c r="A152" s="69"/>
      <c r="B152" s="70" t="s">
        <v>162</v>
      </c>
      <c r="C152" s="71">
        <f t="shared" ref="C152:I152" si="17">C147+C91+C77+C73+C150</f>
        <v>170722464</v>
      </c>
      <c r="D152" s="71">
        <f t="shared" si="17"/>
        <v>33856564</v>
      </c>
      <c r="E152" s="71">
        <f t="shared" si="17"/>
        <v>41762979</v>
      </c>
      <c r="F152" s="71">
        <f t="shared" si="17"/>
        <v>18924577.989999998</v>
      </c>
      <c r="G152" s="71">
        <f t="shared" si="17"/>
        <v>9922252</v>
      </c>
      <c r="H152" s="71">
        <f t="shared" si="17"/>
        <v>50385690</v>
      </c>
      <c r="I152" s="72">
        <f t="shared" si="17"/>
        <v>325574526.99000001</v>
      </c>
      <c r="J152" s="73">
        <f t="shared" ref="J152:O152" si="18">C152/$I152</f>
        <v>0.52437291571414535</v>
      </c>
      <c r="K152" s="73">
        <f t="shared" si="18"/>
        <v>0.10399021174356156</v>
      </c>
      <c r="L152" s="73">
        <f t="shared" si="18"/>
        <v>0.1282747129700437</v>
      </c>
      <c r="M152" s="73">
        <f t="shared" si="18"/>
        <v>5.8126715762935793E-2</v>
      </c>
      <c r="N152" s="73">
        <f t="shared" si="18"/>
        <v>3.0476131200229805E-2</v>
      </c>
      <c r="O152" s="73">
        <f t="shared" si="18"/>
        <v>0.15475931260908379</v>
      </c>
    </row>
    <row r="153" spans="1:15" ht="13.5" thickTop="1" x14ac:dyDescent="0.2"/>
    <row r="154" spans="1:15" ht="12.75" customHeight="1" x14ac:dyDescent="0.2">
      <c r="C154" s="76"/>
      <c r="D154" s="76"/>
      <c r="E154" s="76"/>
      <c r="J154" s="76"/>
      <c r="K154" s="76"/>
      <c r="L154" s="76"/>
      <c r="M154" s="76"/>
    </row>
    <row r="155" spans="1:15" ht="12.75" customHeight="1" x14ac:dyDescent="0.2">
      <c r="C155" s="77" t="s">
        <v>163</v>
      </c>
      <c r="D155" s="77"/>
      <c r="E155" s="77"/>
      <c r="J155" s="77" t="s">
        <v>163</v>
      </c>
      <c r="K155" s="77"/>
      <c r="L155" s="77"/>
      <c r="M155" s="77"/>
    </row>
  </sheetData>
  <mergeCells count="7">
    <mergeCell ref="C155:E155"/>
    <mergeCell ref="J155:M155"/>
    <mergeCell ref="A1:B1"/>
    <mergeCell ref="C1:I1"/>
    <mergeCell ref="J1:O1"/>
    <mergeCell ref="C154:E154"/>
    <mergeCell ref="J154:M154"/>
  </mergeCells>
  <printOptions horizontalCentered="1"/>
  <pageMargins left="0.25" right="0.25" top="0.68" bottom="0.16" header="0.5" footer="0.5"/>
  <pageSetup paperSize="5" scale="80" orientation="portrait" r:id="rId1"/>
  <headerFooter alignWithMargins="0"/>
  <rowBreaks count="1" manualBreakCount="1">
    <brk id="74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Obj300 - Prof &amp; Tech - by fund</vt:lpstr>
      <vt:lpstr>'Obj300 - Prof &amp; Tech - by fund'!Print_Area</vt:lpstr>
      <vt:lpstr>'Obj300 - Prof &amp; Tech - by fund'!Print_Titles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2012-07-03T19:13:39Z</dcterms:created>
  <dcterms:modified xsi:type="dcterms:W3CDTF">2012-07-09T18:38:16Z</dcterms:modified>
</cp:coreProperties>
</file>