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Pur Prof Tech - 300" sheetId="1" r:id="rId1"/>
  </sheets>
  <externalReferences>
    <externalReference r:id="rId2"/>
  </externalReferences>
  <definedNames>
    <definedName name="_xlnm.Print_Area" localSheetId="0">'Pur Prof Tech - 300'!$A$1:$AK$156</definedName>
    <definedName name="_xlnm.Print_Titles" localSheetId="0">'Pur Prof Tech - 300'!$A:$C,'Pur Prof Tech - 300'!$1:$3</definedName>
  </definedNames>
  <calcPr calcId="145621"/>
</workbook>
</file>

<file path=xl/calcChain.xml><?xml version="1.0" encoding="utf-8"?>
<calcChain xmlns="http://schemas.openxmlformats.org/spreadsheetml/2006/main">
  <c r="AH151" i="1" l="1"/>
  <c r="AF151" i="1"/>
  <c r="AD151" i="1"/>
  <c r="AB151" i="1"/>
  <c r="AC151" i="1" s="1"/>
  <c r="Z151" i="1"/>
  <c r="X151" i="1"/>
  <c r="Y151" i="1" s="1"/>
  <c r="V151" i="1"/>
  <c r="H151" i="1"/>
  <c r="I151" i="1" s="1"/>
  <c r="F151" i="1"/>
  <c r="D151" i="1"/>
  <c r="E151" i="1" s="1"/>
  <c r="C151" i="1"/>
  <c r="AJ150" i="1"/>
  <c r="AJ151" i="1" s="1"/>
  <c r="AK151" i="1" s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AH148" i="1"/>
  <c r="AF148" i="1"/>
  <c r="AD148" i="1"/>
  <c r="AB148" i="1"/>
  <c r="Z148" i="1"/>
  <c r="X148" i="1"/>
  <c r="V148" i="1"/>
  <c r="T148" i="1"/>
  <c r="R148" i="1"/>
  <c r="P148" i="1"/>
  <c r="N148" i="1"/>
  <c r="L148" i="1"/>
  <c r="J148" i="1"/>
  <c r="H148" i="1"/>
  <c r="F148" i="1"/>
  <c r="D148" i="1"/>
  <c r="C148" i="1"/>
  <c r="AJ147" i="1"/>
  <c r="AK147" i="1" s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J146" i="1"/>
  <c r="AK146" i="1" s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AJ145" i="1"/>
  <c r="AK145" i="1" s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AJ144" i="1"/>
  <c r="AK144" i="1" s="1"/>
  <c r="AI144" i="1"/>
  <c r="AG144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J143" i="1"/>
  <c r="AK143" i="1" s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AJ142" i="1"/>
  <c r="AK142" i="1" s="1"/>
  <c r="AI142" i="1"/>
  <c r="AG142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AJ141" i="1"/>
  <c r="AK141" i="1" s="1"/>
  <c r="AI141" i="1"/>
  <c r="AG141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J140" i="1"/>
  <c r="AK140" i="1" s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AJ139" i="1"/>
  <c r="AK139" i="1" s="1"/>
  <c r="AI139" i="1"/>
  <c r="AG139" i="1"/>
  <c r="AE139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AJ138" i="1"/>
  <c r="AK138" i="1" s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J137" i="1"/>
  <c r="AK137" i="1" s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AJ136" i="1"/>
  <c r="AK136" i="1" s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AJ135" i="1"/>
  <c r="AK135" i="1" s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J134" i="1"/>
  <c r="AK134" i="1" s="1"/>
  <c r="AI134" i="1"/>
  <c r="AG134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AJ133" i="1"/>
  <c r="AK133" i="1" s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AJ132" i="1"/>
  <c r="AK132" i="1" s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J131" i="1"/>
  <c r="AK131" i="1" s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AJ130" i="1"/>
  <c r="AK130" i="1" s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AJ129" i="1"/>
  <c r="AK129" i="1" s="1"/>
  <c r="AI129" i="1"/>
  <c r="AG129" i="1"/>
  <c r="AE129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J128" i="1"/>
  <c r="AK128" i="1" s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AJ127" i="1"/>
  <c r="AK127" i="1" s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AJ126" i="1"/>
  <c r="AK126" i="1" s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AJ125" i="1"/>
  <c r="AK125" i="1" s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AJ124" i="1"/>
  <c r="AK124" i="1" s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AJ123" i="1"/>
  <c r="AK123" i="1" s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AJ122" i="1"/>
  <c r="AK122" i="1" s="1"/>
  <c r="AI122" i="1"/>
  <c r="AG122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AJ121" i="1"/>
  <c r="AK121" i="1" s="1"/>
  <c r="AI121" i="1"/>
  <c r="AG121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AJ120" i="1"/>
  <c r="AK120" i="1" s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AJ119" i="1"/>
  <c r="AK119" i="1" s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J118" i="1"/>
  <c r="AK118" i="1" s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J117" i="1"/>
  <c r="AK117" i="1" s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AJ116" i="1"/>
  <c r="AK116" i="1" s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AJ115" i="1"/>
  <c r="AK115" i="1" s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AJ114" i="1"/>
  <c r="AK114" i="1" s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AJ113" i="1"/>
  <c r="AK113" i="1" s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AJ112" i="1"/>
  <c r="AK112" i="1" s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AJ111" i="1"/>
  <c r="AK111" i="1" s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AJ110" i="1"/>
  <c r="AK110" i="1" s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AJ109" i="1"/>
  <c r="AK109" i="1" s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AJ108" i="1"/>
  <c r="AK108" i="1" s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AJ107" i="1"/>
  <c r="AK107" i="1" s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AJ106" i="1"/>
  <c r="AK106" i="1" s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J105" i="1"/>
  <c r="AK105" i="1" s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AJ104" i="1"/>
  <c r="AK104" i="1" s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J103" i="1"/>
  <c r="AK103" i="1" s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J102" i="1"/>
  <c r="AK102" i="1" s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J101" i="1"/>
  <c r="AK101" i="1" s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J100" i="1"/>
  <c r="AK100" i="1" s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J99" i="1"/>
  <c r="AK99" i="1" s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E99" i="1"/>
  <c r="AJ98" i="1"/>
  <c r="AK98" i="1" s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E98" i="1"/>
  <c r="AJ97" i="1"/>
  <c r="AK97" i="1" s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E97" i="1"/>
  <c r="AJ96" i="1"/>
  <c r="AK96" i="1" s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E96" i="1"/>
  <c r="AJ95" i="1"/>
  <c r="AK95" i="1" s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E95" i="1"/>
  <c r="AJ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E94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D92" i="1"/>
  <c r="C92" i="1"/>
  <c r="AJ91" i="1"/>
  <c r="AK91" i="1" s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E91" i="1"/>
  <c r="AJ90" i="1"/>
  <c r="AK90" i="1" s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E90" i="1"/>
  <c r="AJ89" i="1"/>
  <c r="AK89" i="1" s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AJ88" i="1"/>
  <c r="AK88" i="1" s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AJ87" i="1"/>
  <c r="AK87" i="1" s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E87" i="1"/>
  <c r="AJ86" i="1"/>
  <c r="AK86" i="1" s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AJ85" i="1"/>
  <c r="AK85" i="1" s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AJ84" i="1"/>
  <c r="AK84" i="1" s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AJ83" i="1"/>
  <c r="AK83" i="1" s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E83" i="1"/>
  <c r="AJ82" i="1"/>
  <c r="AK82" i="1" s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AJ81" i="1"/>
  <c r="AK81" i="1" s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AJ80" i="1"/>
  <c r="AJ92" i="1" s="1"/>
  <c r="AK92" i="1" s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C78" i="1"/>
  <c r="AI78" i="1" s="1"/>
  <c r="AJ77" i="1"/>
  <c r="AK77" i="1" s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E77" i="1"/>
  <c r="AJ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E76" i="1"/>
  <c r="AH74" i="1"/>
  <c r="AF74" i="1"/>
  <c r="AB74" i="1"/>
  <c r="Z74" i="1"/>
  <c r="T74" i="1"/>
  <c r="R74" i="1"/>
  <c r="P74" i="1"/>
  <c r="N74" i="1"/>
  <c r="L74" i="1"/>
  <c r="J74" i="1"/>
  <c r="H74" i="1"/>
  <c r="F74" i="1"/>
  <c r="C74" i="1"/>
  <c r="AI73" i="1"/>
  <c r="AG73" i="1"/>
  <c r="AD73" i="1"/>
  <c r="AE73" i="1" s="1"/>
  <c r="AC73" i="1"/>
  <c r="AA73" i="1"/>
  <c r="X73" i="1"/>
  <c r="Y73" i="1" s="1"/>
  <c r="V73" i="1"/>
  <c r="V74" i="1" s="1"/>
  <c r="U73" i="1"/>
  <c r="S73" i="1"/>
  <c r="Q73" i="1"/>
  <c r="O73" i="1"/>
  <c r="M73" i="1"/>
  <c r="K73" i="1"/>
  <c r="I73" i="1"/>
  <c r="G73" i="1"/>
  <c r="D73" i="1"/>
  <c r="AJ73" i="1" s="1"/>
  <c r="AK73" i="1" s="1"/>
  <c r="AJ72" i="1"/>
  <c r="AK72" i="1" s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E72" i="1"/>
  <c r="AJ71" i="1"/>
  <c r="AK71" i="1" s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AJ70" i="1"/>
  <c r="AK70" i="1" s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AJ69" i="1"/>
  <c r="AK69" i="1" s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AJ68" i="1"/>
  <c r="AK68" i="1" s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AJ67" i="1"/>
  <c r="AK67" i="1" s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AJ66" i="1"/>
  <c r="AK66" i="1" s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AJ65" i="1"/>
  <c r="AK65" i="1" s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AJ64" i="1"/>
  <c r="AK64" i="1" s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AJ63" i="1"/>
  <c r="AK63" i="1" s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AJ62" i="1"/>
  <c r="AK62" i="1" s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E62" i="1"/>
  <c r="AJ61" i="1"/>
  <c r="AK61" i="1" s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AJ60" i="1"/>
  <c r="AK60" i="1" s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E60" i="1"/>
  <c r="AJ59" i="1"/>
  <c r="AK59" i="1" s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E59" i="1"/>
  <c r="AJ58" i="1"/>
  <c r="AK58" i="1" s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AJ57" i="1"/>
  <c r="AK57" i="1" s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AJ56" i="1"/>
  <c r="AK56" i="1" s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AI55" i="1"/>
  <c r="AG55" i="1"/>
  <c r="AD55" i="1"/>
  <c r="AJ55" i="1" s="1"/>
  <c r="AK55" i="1" s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J54" i="1"/>
  <c r="AK54" i="1" s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J53" i="1"/>
  <c r="AK53" i="1" s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J52" i="1"/>
  <c r="AK52" i="1" s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AJ51" i="1"/>
  <c r="AK51" i="1" s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AJ50" i="1"/>
  <c r="AK50" i="1" s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J49" i="1"/>
  <c r="AK49" i="1" s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J48" i="1"/>
  <c r="AK48" i="1" s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AI47" i="1"/>
  <c r="AG47" i="1"/>
  <c r="AD47" i="1"/>
  <c r="AE47" i="1" s="1"/>
  <c r="AC47" i="1"/>
  <c r="AA47" i="1"/>
  <c r="Y47" i="1"/>
  <c r="W47" i="1"/>
  <c r="U47" i="1"/>
  <c r="S47" i="1"/>
  <c r="Q47" i="1"/>
  <c r="O47" i="1"/>
  <c r="M47" i="1"/>
  <c r="K47" i="1"/>
  <c r="I47" i="1"/>
  <c r="G47" i="1"/>
  <c r="D47" i="1"/>
  <c r="E47" i="1" s="1"/>
  <c r="AJ46" i="1"/>
  <c r="AK46" i="1" s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E46" i="1"/>
  <c r="AJ45" i="1"/>
  <c r="AK45" i="1" s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AJ44" i="1"/>
  <c r="AK44" i="1" s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AJ43" i="1"/>
  <c r="AK43" i="1" s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AJ42" i="1"/>
  <c r="AK42" i="1" s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AI41" i="1"/>
  <c r="AG41" i="1"/>
  <c r="AD41" i="1"/>
  <c r="AE41" i="1" s="1"/>
  <c r="AC41" i="1"/>
  <c r="AA41" i="1"/>
  <c r="Y41" i="1"/>
  <c r="W41" i="1"/>
  <c r="U41" i="1"/>
  <c r="S41" i="1"/>
  <c r="Q41" i="1"/>
  <c r="O41" i="1"/>
  <c r="M41" i="1"/>
  <c r="K41" i="1"/>
  <c r="I41" i="1"/>
  <c r="G41" i="1"/>
  <c r="D41" i="1"/>
  <c r="E41" i="1" s="1"/>
  <c r="AJ40" i="1"/>
  <c r="AK40" i="1" s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AJ39" i="1"/>
  <c r="AK39" i="1" s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AJ38" i="1"/>
  <c r="AK38" i="1" s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AJ37" i="1"/>
  <c r="AK37" i="1" s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AJ36" i="1"/>
  <c r="AK36" i="1" s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AJ35" i="1"/>
  <c r="AK35" i="1" s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J34" i="1"/>
  <c r="AK34" i="1" s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AJ33" i="1"/>
  <c r="AK33" i="1" s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I32" i="1"/>
  <c r="AG32" i="1"/>
  <c r="AD32" i="1"/>
  <c r="AE32" i="1" s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J31" i="1"/>
  <c r="AK31" i="1" s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AK30" i="1"/>
  <c r="AJ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AJ29" i="1"/>
  <c r="AK29" i="1" s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AK28" i="1"/>
  <c r="AJ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AJ27" i="1"/>
  <c r="AK27" i="1" s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K26" i="1"/>
  <c r="AJ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AJ25" i="1"/>
  <c r="AK25" i="1" s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K24" i="1"/>
  <c r="AJ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AJ23" i="1"/>
  <c r="AK23" i="1" s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K22" i="1"/>
  <c r="AJ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AJ21" i="1"/>
  <c r="AK21" i="1" s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K20" i="1"/>
  <c r="AJ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J19" i="1"/>
  <c r="AK19" i="1" s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K18" i="1"/>
  <c r="AJ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AJ17" i="1"/>
  <c r="AK17" i="1" s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AK16" i="1"/>
  <c r="AJ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J15" i="1"/>
  <c r="AK15" i="1" s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K14" i="1"/>
  <c r="AJ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J13" i="1"/>
  <c r="AK13" i="1" s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K12" i="1"/>
  <c r="AJ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J11" i="1"/>
  <c r="AK11" i="1" s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AK10" i="1"/>
  <c r="AJ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J9" i="1"/>
  <c r="AK9" i="1" s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K8" i="1"/>
  <c r="AJ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J7" i="1"/>
  <c r="AK7" i="1" s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AK6" i="1"/>
  <c r="AJ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J5" i="1"/>
  <c r="AK5" i="1" s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AK4" i="1"/>
  <c r="AJ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AJ148" i="1" l="1"/>
  <c r="AK150" i="1"/>
  <c r="W74" i="1"/>
  <c r="I74" i="1"/>
  <c r="M74" i="1"/>
  <c r="Q74" i="1"/>
  <c r="U74" i="1"/>
  <c r="X74" i="1"/>
  <c r="Y74" i="1" s="1"/>
  <c r="AC74" i="1"/>
  <c r="AI74" i="1"/>
  <c r="G92" i="1"/>
  <c r="K92" i="1"/>
  <c r="O92" i="1"/>
  <c r="S92" i="1"/>
  <c r="W92" i="1"/>
  <c r="AA92" i="1"/>
  <c r="AE92" i="1"/>
  <c r="AI92" i="1"/>
  <c r="H153" i="1"/>
  <c r="L153" i="1"/>
  <c r="P153" i="1"/>
  <c r="T153" i="1"/>
  <c r="X153" i="1"/>
  <c r="Y153" i="1" s="1"/>
  <c r="AB153" i="1"/>
  <c r="AF153" i="1"/>
  <c r="AG153" i="1" s="1"/>
  <c r="G151" i="1"/>
  <c r="W151" i="1"/>
  <c r="AA151" i="1"/>
  <c r="AE151" i="1"/>
  <c r="AI151" i="1"/>
  <c r="AE55" i="1"/>
  <c r="E73" i="1"/>
  <c r="W73" i="1"/>
  <c r="G74" i="1"/>
  <c r="K74" i="1"/>
  <c r="O74" i="1"/>
  <c r="S74" i="1"/>
  <c r="AA74" i="1"/>
  <c r="AG74" i="1"/>
  <c r="AJ78" i="1"/>
  <c r="AK78" i="1" s="1"/>
  <c r="AK80" i="1"/>
  <c r="E92" i="1"/>
  <c r="I92" i="1"/>
  <c r="M92" i="1"/>
  <c r="Q92" i="1"/>
  <c r="U92" i="1"/>
  <c r="Y92" i="1"/>
  <c r="AC92" i="1"/>
  <c r="AG92" i="1"/>
  <c r="C153" i="1"/>
  <c r="F153" i="1"/>
  <c r="J153" i="1"/>
  <c r="N153" i="1"/>
  <c r="R153" i="1"/>
  <c r="V153" i="1"/>
  <c r="Z153" i="1"/>
  <c r="AH153" i="1"/>
  <c r="AG151" i="1"/>
  <c r="AK148" i="1"/>
  <c r="AC153" i="1"/>
  <c r="G153" i="1"/>
  <c r="K153" i="1"/>
  <c r="O153" i="1"/>
  <c r="S153" i="1"/>
  <c r="W153" i="1"/>
  <c r="AA153" i="1"/>
  <c r="AI153" i="1"/>
  <c r="AJ32" i="1"/>
  <c r="AK32" i="1" s="1"/>
  <c r="AJ41" i="1"/>
  <c r="AK41" i="1" s="1"/>
  <c r="AJ47" i="1"/>
  <c r="AK47" i="1" s="1"/>
  <c r="D74" i="1"/>
  <c r="E74" i="1" s="1"/>
  <c r="AD74" i="1"/>
  <c r="AE74" i="1" s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E148" i="1"/>
  <c r="G148" i="1"/>
  <c r="I148" i="1"/>
  <c r="K148" i="1"/>
  <c r="M148" i="1"/>
  <c r="O148" i="1"/>
  <c r="Q148" i="1"/>
  <c r="S148" i="1"/>
  <c r="U148" i="1"/>
  <c r="W148" i="1"/>
  <c r="Y148" i="1"/>
  <c r="AA148" i="1"/>
  <c r="AC148" i="1"/>
  <c r="AE148" i="1"/>
  <c r="AG148" i="1"/>
  <c r="AI148" i="1"/>
  <c r="J151" i="1"/>
  <c r="K151" i="1" s="1"/>
  <c r="L151" i="1"/>
  <c r="M151" i="1" s="1"/>
  <c r="N151" i="1"/>
  <c r="O151" i="1" s="1"/>
  <c r="P151" i="1"/>
  <c r="Q151" i="1" s="1"/>
  <c r="R151" i="1"/>
  <c r="S151" i="1" s="1"/>
  <c r="T151" i="1"/>
  <c r="U151" i="1" s="1"/>
  <c r="AK76" i="1"/>
  <c r="AK94" i="1"/>
  <c r="U153" i="1" l="1"/>
  <c r="M153" i="1"/>
  <c r="Q153" i="1"/>
  <c r="I153" i="1"/>
  <c r="AD153" i="1"/>
  <c r="D153" i="1"/>
  <c r="AJ74" i="1"/>
  <c r="AK74" i="1" l="1"/>
  <c r="AJ153" i="1"/>
  <c r="AE153" i="1"/>
  <c r="E153" i="1"/>
  <c r="AK153" i="1" l="1"/>
</calcChain>
</file>

<file path=xl/sharedStrings.xml><?xml version="1.0" encoding="utf-8"?>
<sst xmlns="http://schemas.openxmlformats.org/spreadsheetml/2006/main" count="212" uniqueCount="187">
  <si>
    <t>2010-2011</t>
  </si>
  <si>
    <t>Purchased Professional and Technical Services  - 
Expenditures by Object</t>
  </si>
  <si>
    <t>Purchased Professional and Technical Services - 
Expenditures by Object</t>
  </si>
  <si>
    <t>Oct.  2010 Elementary Secondary Membership</t>
  </si>
  <si>
    <t>Purchased Professional Services</t>
  </si>
  <si>
    <t>Assessor Fees</t>
  </si>
  <si>
    <t>Sheriff Fees</t>
  </si>
  <si>
    <t>Pension Fund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</si>
  <si>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</si>
  <si>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</si>
  <si>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</si>
  <si>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</si>
  <si>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</si>
  <si>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</si>
  <si>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Other Purchased Professional Services</t>
  </si>
  <si>
    <t>Legal Services</t>
  </si>
  <si>
    <t>Audit/
 Accounting Services</t>
  </si>
  <si>
    <t>Architect/ Engineering Services</t>
  </si>
  <si>
    <t>Other Professional Services</t>
  </si>
  <si>
    <t>Purchased Technical Services</t>
  </si>
  <si>
    <t>Total Purchased Professional &amp; Technical Services Expenditures</t>
  </si>
  <si>
    <t>LEA</t>
  </si>
  <si>
    <t>DISTRICT</t>
  </si>
  <si>
    <t>Object Code 300</t>
  </si>
  <si>
    <t>Per Pupil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</si>
  <si>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</si>
  <si>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</si>
  <si>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</si>
  <si>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</si>
  <si>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</si>
  <si>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</si>
  <si>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</si>
  <si>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</si>
  <si>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</si>
  <si>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330</t>
  </si>
  <si>
    <t>Object Code 332</t>
  </si>
  <si>
    <t>Object Code 333</t>
  </si>
  <si>
    <t>Object Code 334</t>
  </si>
  <si>
    <t>Object Code 339</t>
  </si>
  <si>
    <t>Object Code 340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</si>
  <si>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</si>
  <si>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</si>
  <si>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</si>
  <si>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</si>
  <si>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</si>
  <si>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</si>
  <si>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</si>
  <si>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</si>
  <si>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</si>
  <si>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</si>
  <si>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</si>
  <si>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</si>
  <si>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</si>
  <si>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</si>
  <si>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</si>
  <si>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</si>
  <si>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</si>
  <si>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</si>
  <si>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</si>
  <si>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</si>
  <si>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</si>
  <si>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</si>
  <si>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</si>
  <si>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</si>
  <si>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</si>
  <si>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</si>
  <si>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</si>
  <si>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</si>
  <si>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</si>
  <si>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</si>
  <si>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</si>
  <si>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</si>
  <si>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</si>
  <si>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</si>
  <si>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</si>
  <si>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</si>
  <si>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</si>
  <si>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</si>
  <si>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</si>
  <si>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</si>
  <si>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</si>
  <si>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</si>
  <si>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</si>
  <si>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</si>
  <si>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</si>
  <si>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</si>
  <si>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</si>
  <si>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</si>
  <si>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</si>
  <si>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</si>
  <si>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</si>
  <si>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</si>
  <si>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</si>
  <si>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</si>
  <si>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</si>
  <si>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</si>
  <si>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</si>
  <si>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</si>
  <si>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</si>
  <si>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</si>
  <si>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</si>
  <si>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</si>
  <si>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</si>
  <si>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</si>
  <si>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</si>
  <si>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</si>
  <si>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</si>
  <si>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</si>
  <si>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</si>
  <si>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</si>
  <si>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</si>
  <si>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</si>
  <si>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</si>
  <si>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</si>
  <si>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</si>
  <si>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</si>
  <si>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</si>
  <si>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</si>
  <si>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</si>
  <si>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</si>
  <si>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</si>
  <si>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</si>
  <si>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</si>
  <si>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</si>
  <si>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</si>
  <si>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</si>
  <si>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</si>
  <si>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</si>
  <si>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</si>
  <si>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</si>
  <si>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</si>
  <si>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</si>
  <si>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</si>
  <si>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</si>
  <si>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</si>
  <si>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</si>
  <si>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</si>
  <si>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</si>
  <si>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</si>
  <si>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</si>
  <si>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</si>
  <si>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</si>
  <si>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</si>
  <si>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</si>
  <si>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</si>
  <si>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</si>
  <si>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</si>
  <si>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</si>
  <si>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</si>
  <si>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</si>
  <si>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</si>
  <si>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</si>
  <si>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</si>
  <si>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</si>
  <si>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</si>
  <si>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</si>
  <si>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 xml:space="preserve">Abramson Science &amp; Technology Charter School 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</si>
  <si>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</si>
  <si>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</si>
  <si>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</si>
  <si>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</si>
  <si>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</si>
  <si>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</si>
  <si>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</si>
  <si>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</si>
  <si>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</si>
  <si>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</si>
  <si>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</si>
  <si>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</si>
  <si>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</si>
  <si>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</si>
  <si>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</si>
  <si>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</si>
  <si>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</si>
  <si>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</si>
  <si>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</si>
  <si>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</si>
  <si>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</si>
  <si>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</si>
  <si>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at Ashe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</si>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</sst>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</borders>
  <cellStyleXfs count="25"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9" fillId="3" borderId="5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9" fillId="0" borderId="2" xfId="2" applyFont="1" applyFill="1" applyBorder="1" applyAlignment="1">
      <alignment wrapText="1"/>
    </xf>
    <xf numFmtId="0" fontId="9" fillId="0" borderId="6" xfId="2" applyFont="1" applyFill="1" applyBorder="1" applyAlignment="1">
      <alignment wrapText="1"/>
    </xf>
    <xf numFmtId="3" fontId="9" fillId="4" borderId="7" xfId="2" applyNumberFormat="1" applyFont="1" applyFill="1" applyBorder="1" applyAlignment="1">
      <alignment horizontal="right" wrapText="1"/>
    </xf>
    <xf numFmtId="164" fontId="9" fillId="0" borderId="2" xfId="2" applyNumberFormat="1" applyFont="1" applyFill="1" applyBorder="1" applyAlignment="1">
      <alignment horizontal="right" wrapText="1"/>
    </xf>
    <xf numFmtId="164" fontId="9" fillId="5" borderId="2" xfId="2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wrapText="1"/>
    </xf>
    <xf numFmtId="164" fontId="9" fillId="0" borderId="7" xfId="2" applyNumberFormat="1" applyFont="1" applyFill="1" applyBorder="1" applyAlignment="1">
      <alignment horizontal="right" wrapText="1"/>
    </xf>
    <xf numFmtId="164" fontId="9" fillId="5" borderId="7" xfId="2" applyNumberFormat="1" applyFont="1" applyFill="1" applyBorder="1" applyAlignment="1">
      <alignment horizontal="right" wrapText="1"/>
    </xf>
    <xf numFmtId="0" fontId="9" fillId="0" borderId="3" xfId="2" applyFont="1" applyFill="1" applyBorder="1" applyAlignment="1">
      <alignment horizontal="right" wrapText="1"/>
    </xf>
    <xf numFmtId="0" fontId="9" fillId="0" borderId="4" xfId="2" applyFont="1" applyFill="1" applyBorder="1" applyAlignment="1">
      <alignment horizontal="left" wrapText="1"/>
    </xf>
    <xf numFmtId="3" fontId="9" fillId="4" borderId="3" xfId="2" applyNumberFormat="1" applyFont="1" applyFill="1" applyBorder="1" applyAlignment="1">
      <alignment horizontal="right" wrapText="1"/>
    </xf>
    <xf numFmtId="164" fontId="9" fillId="0" borderId="3" xfId="2" applyNumberFormat="1" applyFont="1" applyFill="1" applyBorder="1" applyAlignment="1">
      <alignment horizontal="right" wrapText="1"/>
    </xf>
    <xf numFmtId="164" fontId="9" fillId="5" borderId="3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right" wrapText="1"/>
    </xf>
    <xf numFmtId="0" fontId="9" fillId="0" borderId="0" xfId="2" applyFont="1" applyFill="1" applyBorder="1" applyAlignment="1">
      <alignment wrapText="1"/>
    </xf>
    <xf numFmtId="3" fontId="9" fillId="4" borderId="0" xfId="2" applyNumberFormat="1" applyFont="1" applyFill="1" applyBorder="1" applyAlignment="1">
      <alignment horizontal="right" wrapText="1"/>
    </xf>
    <xf numFmtId="164" fontId="9" fillId="0" borderId="0" xfId="2" applyNumberFormat="1" applyFont="1" applyFill="1" applyBorder="1" applyAlignment="1">
      <alignment horizontal="right" wrapText="1"/>
    </xf>
    <xf numFmtId="164" fontId="9" fillId="5" borderId="0" xfId="2" applyNumberFormat="1" applyFont="1" applyFill="1" applyBorder="1" applyAlignment="1">
      <alignment horizontal="right" wrapText="1"/>
    </xf>
    <xf numFmtId="0" fontId="6" fillId="0" borderId="0" xfId="0" applyFont="1" applyBorder="1"/>
    <xf numFmtId="0" fontId="6" fillId="0" borderId="9" xfId="0" applyFont="1" applyBorder="1"/>
    <xf numFmtId="0" fontId="5" fillId="0" borderId="10" xfId="0" applyFont="1" applyBorder="1"/>
    <xf numFmtId="3" fontId="5" fillId="2" borderId="5" xfId="0" applyNumberFormat="1" applyFont="1" applyFill="1" applyBorder="1"/>
    <xf numFmtId="164" fontId="5" fillId="0" borderId="2" xfId="0" applyNumberFormat="1" applyFont="1" applyBorder="1"/>
    <xf numFmtId="164" fontId="7" fillId="3" borderId="2" xfId="0" applyNumberFormat="1" applyFont="1" applyFill="1" applyBorder="1"/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9" fillId="0" borderId="7" xfId="2" applyFont="1" applyFill="1" applyBorder="1" applyAlignment="1">
      <alignment wrapText="1"/>
    </xf>
    <xf numFmtId="0" fontId="9" fillId="0" borderId="12" xfId="2" applyFont="1" applyFill="1" applyBorder="1" applyAlignment="1">
      <alignment horizontal="right" wrapText="1"/>
    </xf>
    <xf numFmtId="0" fontId="9" fillId="0" borderId="13" xfId="2" applyFont="1" applyFill="1" applyBorder="1" applyAlignment="1">
      <alignment horizontal="left" wrapText="1"/>
    </xf>
    <xf numFmtId="0" fontId="6" fillId="0" borderId="13" xfId="0" applyFont="1" applyBorder="1"/>
    <xf numFmtId="0" fontId="5" fillId="0" borderId="14" xfId="0" applyFont="1" applyBorder="1" applyAlignment="1">
      <alignment horizontal="left"/>
    </xf>
    <xf numFmtId="3" fontId="5" fillId="2" borderId="12" xfId="0" applyNumberFormat="1" applyFont="1" applyFill="1" applyBorder="1"/>
    <xf numFmtId="164" fontId="5" fillId="0" borderId="5" xfId="0" applyNumberFormat="1" applyFont="1" applyBorder="1"/>
    <xf numFmtId="164" fontId="7" fillId="3" borderId="5" xfId="0" applyNumberFormat="1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17" xfId="0" applyFont="1" applyFill="1" applyBorder="1"/>
    <xf numFmtId="0" fontId="9" fillId="0" borderId="3" xfId="2" applyFont="1" applyFill="1" applyBorder="1" applyAlignment="1">
      <alignment horizontal="left" wrapText="1"/>
    </xf>
    <xf numFmtId="3" fontId="9" fillId="4" borderId="2" xfId="2" applyNumberFormat="1" applyFont="1" applyFill="1" applyBorder="1" applyAlignment="1">
      <alignment horizontal="right" wrapText="1"/>
    </xf>
    <xf numFmtId="0" fontId="9" fillId="0" borderId="3" xfId="2" applyFont="1" applyFill="1" applyBorder="1" applyAlignment="1">
      <alignment wrapText="1"/>
    </xf>
    <xf numFmtId="164" fontId="5" fillId="0" borderId="18" xfId="0" applyNumberFormat="1" applyFont="1" applyBorder="1"/>
    <xf numFmtId="164" fontId="7" fillId="3" borderId="18" xfId="0" applyNumberFormat="1" applyFont="1" applyFill="1" applyBorder="1"/>
    <xf numFmtId="0" fontId="9" fillId="7" borderId="7" xfId="2" applyFont="1" applyFill="1" applyBorder="1" applyAlignment="1">
      <alignment horizontal="right" wrapText="1"/>
    </xf>
    <xf numFmtId="0" fontId="9" fillId="7" borderId="7" xfId="2" applyFont="1" applyFill="1" applyBorder="1" applyAlignment="1">
      <alignment wrapText="1"/>
    </xf>
    <xf numFmtId="0" fontId="9" fillId="7" borderId="7" xfId="3" applyFont="1" applyFill="1" applyBorder="1" applyAlignment="1">
      <alignment horizontal="right" wrapText="1"/>
    </xf>
    <xf numFmtId="0" fontId="9" fillId="7" borderId="7" xfId="3" applyFont="1" applyFill="1" applyBorder="1" applyAlignment="1">
      <alignment wrapText="1"/>
    </xf>
    <xf numFmtId="0" fontId="9" fillId="7" borderId="3" xfId="3" applyFont="1" applyFill="1" applyBorder="1" applyAlignment="1">
      <alignment horizontal="right" wrapText="1"/>
    </xf>
    <xf numFmtId="0" fontId="9" fillId="7" borderId="3" xfId="3" applyFont="1" applyFill="1" applyBorder="1" applyAlignment="1">
      <alignment wrapText="1"/>
    </xf>
    <xf numFmtId="0" fontId="6" fillId="0" borderId="1" xfId="0" applyFont="1" applyBorder="1"/>
    <xf numFmtId="0" fontId="9" fillId="7" borderId="7" xfId="3" applyFont="1" applyFill="1" applyBorder="1" applyAlignment="1">
      <alignment horizontal="left" wrapText="1"/>
    </xf>
    <xf numFmtId="0" fontId="9" fillId="7" borderId="3" xfId="2" applyFont="1" applyFill="1" applyBorder="1" applyAlignment="1">
      <alignment horizontal="right" wrapText="1"/>
    </xf>
    <xf numFmtId="0" fontId="9" fillId="7" borderId="3" xfId="2" applyFont="1" applyFill="1" applyBorder="1" applyAlignment="1">
      <alignment wrapText="1"/>
    </xf>
    <xf numFmtId="164" fontId="5" fillId="0" borderId="7" xfId="0" applyNumberFormat="1" applyFont="1" applyBorder="1"/>
    <xf numFmtId="164" fontId="7" fillId="3" borderId="1" xfId="0" applyNumberFormat="1" applyFont="1" applyFill="1" applyBorder="1"/>
    <xf numFmtId="164" fontId="5" fillId="0" borderId="3" xfId="0" applyNumberFormat="1" applyFont="1" applyBorder="1"/>
    <xf numFmtId="0" fontId="6" fillId="0" borderId="19" xfId="0" applyFont="1" applyBorder="1"/>
    <xf numFmtId="0" fontId="5" fillId="0" borderId="20" xfId="0" applyFont="1" applyBorder="1" applyAlignment="1">
      <alignment horizontal="left"/>
    </xf>
    <xf numFmtId="3" fontId="5" fillId="2" borderId="21" xfId="0" applyNumberFormat="1" applyFont="1" applyFill="1" applyBorder="1"/>
    <xf numFmtId="164" fontId="5" fillId="0" borderId="22" xfId="0" applyNumberFormat="1" applyFont="1" applyBorder="1"/>
    <xf numFmtId="164" fontId="7" fillId="3" borderId="23" xfId="0" applyNumberFormat="1" applyFont="1" applyFill="1" applyBorder="1"/>
    <xf numFmtId="164" fontId="6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6" fillId="0" borderId="0" xfId="4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8" fontId="6" fillId="0" borderId="0" xfId="4" applyNumberFormat="1" applyFont="1" applyFill="1" applyAlignment="1">
      <alignment horizontal="left" vertical="center" wrapText="1"/>
    </xf>
  </cellXfs>
  <cellStyles count="25">
    <cellStyle name="Comma 2" xfId="5"/>
    <cellStyle name="Comma 3" xfId="6"/>
    <cellStyle name="Normal" xfId="0" builtinId="0"/>
    <cellStyle name="Normal 109" xfId="7"/>
    <cellStyle name="Normal 16 2" xfId="8"/>
    <cellStyle name="Normal 19 2" xfId="9"/>
    <cellStyle name="Normal 2 2" xfId="10"/>
    <cellStyle name="Normal 2 2 2" xfId="11"/>
    <cellStyle name="Normal 2 3" xfId="12"/>
    <cellStyle name="Normal 2 4" xfId="13"/>
    <cellStyle name="Normal 2 5" xfId="14"/>
    <cellStyle name="Normal 3 2" xfId="15"/>
    <cellStyle name="Normal 38 2" xfId="4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 2" xfId="22"/>
    <cellStyle name="Normal 46 3" xfId="23"/>
    <cellStyle name="Normal 47 2" xfId="24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4-FY10-11%20Total%20Expenditures%20by%20Object_300%20Purch%20Prof%20&amp;%20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 Prof Tech - 300"/>
      <sheetName val="Raw Data"/>
      <sheetName val="Hurricane"/>
      <sheetName val="RSD Adjs."/>
    </sheetNames>
    <sheetDataSet>
      <sheetData sheetId="0"/>
      <sheetData sheetId="1"/>
      <sheetData sheetId="2">
        <row r="6">
          <cell r="R6">
            <v>26253</v>
          </cell>
        </row>
        <row r="7">
          <cell r="E7">
            <v>2414237</v>
          </cell>
          <cell r="R7">
            <v>517321</v>
          </cell>
        </row>
        <row r="8">
          <cell r="E8">
            <v>543569</v>
          </cell>
          <cell r="R8">
            <v>4907957</v>
          </cell>
        </row>
        <row r="9">
          <cell r="R9">
            <v>357584</v>
          </cell>
        </row>
        <row r="13">
          <cell r="E13">
            <v>294931</v>
          </cell>
          <cell r="O13">
            <v>-56100</v>
          </cell>
          <cell r="R13">
            <v>19690821</v>
          </cell>
        </row>
      </sheetData>
      <sheetData sheetId="3">
        <row r="34">
          <cell r="D34">
            <v>73007.429999999993</v>
          </cell>
        </row>
        <row r="48">
          <cell r="D48">
            <v>1223.58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8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N150" sqref="AN150"/>
    </sheetView>
  </sheetViews>
  <sheetFormatPr defaultRowHeight="12.75" x14ac:dyDescent="0.2"/>
  <cols>
    <col min="1" max="1" width="5.85546875" style="7" customWidth="1"/>
    <col min="2" max="2" width="41.28515625" style="7" customWidth="1"/>
    <col min="3" max="3" width="10.85546875" style="7" bestFit="1" customWidth="1"/>
    <col min="4" max="4" width="16.140625" style="7" bestFit="1" customWidth="1"/>
    <col min="5" max="5" width="7.85546875" style="7" bestFit="1" customWidth="1"/>
    <col min="6" max="6" width="12.5703125" style="7" bestFit="1" customWidth="1"/>
    <col min="7" max="7" width="7.85546875" style="7" bestFit="1" customWidth="1"/>
    <col min="8" max="8" width="12.5703125" style="7" bestFit="1" customWidth="1"/>
    <col min="9" max="9" width="7.85546875" style="7" bestFit="1" customWidth="1"/>
    <col min="10" max="10" width="14.7109375" style="7" bestFit="1" customWidth="1"/>
    <col min="11" max="11" width="7.85546875" style="7" bestFit="1" customWidth="1"/>
    <col min="12" max="12" width="16.5703125" style="7" bestFit="1" customWidth="1"/>
    <col min="13" max="13" width="7.85546875" style="7" bestFit="1" customWidth="1"/>
    <col min="14" max="14" width="14.5703125" style="7" bestFit="1" customWidth="1"/>
    <col min="15" max="15" width="7.85546875" style="7" bestFit="1" customWidth="1"/>
    <col min="16" max="16" width="14" style="7" bestFit="1" customWidth="1"/>
    <col min="17" max="17" width="7.85546875" style="7" bestFit="1" customWidth="1"/>
    <col min="18" max="18" width="12.28515625" style="7" customWidth="1"/>
    <col min="19" max="19" width="7.85546875" style="7" bestFit="1" customWidth="1"/>
    <col min="20" max="20" width="12.5703125" style="7" bestFit="1" customWidth="1"/>
    <col min="21" max="21" width="7.85546875" style="7" bestFit="1" customWidth="1"/>
    <col min="22" max="22" width="14.140625" style="7" bestFit="1" customWidth="1"/>
    <col min="23" max="23" width="7.85546875" style="7" bestFit="1" customWidth="1"/>
    <col min="24" max="24" width="12.42578125" style="7" bestFit="1" customWidth="1"/>
    <col min="25" max="25" width="7.85546875" style="7" bestFit="1" customWidth="1"/>
    <col min="26" max="26" width="14.7109375" style="7" bestFit="1" customWidth="1"/>
    <col min="27" max="27" width="7.85546875" style="7" bestFit="1" customWidth="1"/>
    <col min="28" max="28" width="19.28515625" style="7" customWidth="1"/>
    <col min="29" max="29" width="9.7109375" style="7" customWidth="1"/>
    <col min="30" max="30" width="19" style="7" customWidth="1"/>
    <col min="31" max="31" width="9.5703125" style="7" customWidth="1"/>
    <col min="32" max="32" width="12.42578125" style="7" bestFit="1" customWidth="1"/>
    <col min="33" max="33" width="7.7109375" style="7" bestFit="1" customWidth="1"/>
    <col min="34" max="34" width="12.42578125" style="7" bestFit="1" customWidth="1"/>
    <col min="35" max="35" width="7.7109375" style="7" bestFit="1" customWidth="1"/>
    <col min="36" max="36" width="13.7109375" style="7" bestFit="1" customWidth="1"/>
    <col min="37" max="37" width="8" style="7" bestFit="1" customWidth="1"/>
    <col min="38" max="16384" width="9.140625" style="7"/>
  </cols>
  <sheetData>
    <row r="1" spans="1:37" s="2" customFormat="1" ht="56.25" customHeight="1" x14ac:dyDescent="0.2">
      <c r="A1" s="74" t="s">
        <v>0</v>
      </c>
      <c r="B1" s="74"/>
      <c r="C1" s="1"/>
      <c r="D1" s="76" t="s">
        <v>1</v>
      </c>
      <c r="E1" s="76"/>
      <c r="F1" s="76"/>
      <c r="G1" s="76"/>
      <c r="H1" s="76"/>
      <c r="I1" s="76"/>
      <c r="J1" s="76" t="s">
        <v>1</v>
      </c>
      <c r="K1" s="76"/>
      <c r="L1" s="76"/>
      <c r="M1" s="76"/>
      <c r="N1" s="76"/>
      <c r="O1" s="76"/>
      <c r="P1" s="76" t="s">
        <v>1</v>
      </c>
      <c r="Q1" s="76"/>
      <c r="R1" s="76"/>
      <c r="S1" s="76"/>
      <c r="T1" s="76"/>
      <c r="U1" s="76"/>
      <c r="V1" s="76" t="s">
        <v>1</v>
      </c>
      <c r="W1" s="76"/>
      <c r="X1" s="76"/>
      <c r="Y1" s="76"/>
      <c r="Z1" s="76"/>
      <c r="AA1" s="76"/>
      <c r="AB1" s="76" t="s">
        <v>2</v>
      </c>
      <c r="AC1" s="76"/>
      <c r="AD1" s="76"/>
      <c r="AE1" s="76"/>
      <c r="AF1" s="76" t="s">
        <v>2</v>
      </c>
      <c r="AG1" s="76"/>
      <c r="AH1" s="76"/>
      <c r="AI1" s="76"/>
      <c r="AJ1" s="76"/>
      <c r="AK1" s="76"/>
    </row>
    <row r="2" spans="1:37" ht="51" x14ac:dyDescent="0.2">
      <c r="A2" s="75"/>
      <c r="B2" s="75"/>
      <c r="C2" s="78" t="s">
        <v>3</v>
      </c>
      <c r="D2" s="3" t="s">
        <v>4</v>
      </c>
      <c r="E2" s="4"/>
      <c r="F2" s="3" t="s">
        <v>5</v>
      </c>
      <c r="G2" s="5"/>
      <c r="H2" s="6" t="s">
        <v>6</v>
      </c>
      <c r="I2" s="5"/>
      <c r="J2" s="6" t="s">
        <v>7</v>
      </c>
      <c r="K2" s="4"/>
      <c r="L2" s="6" t="s">
        <v>8</v>
      </c>
      <c r="M2" s="4"/>
      <c r="N2" s="3" t="s">
        <v>9</v>
      </c>
      <c r="O2" s="5"/>
      <c r="P2" s="6" t="s">
        <v>10</v>
      </c>
      <c r="Q2" s="5"/>
      <c r="R2" s="6" t="s">
        <v>11</v>
      </c>
      <c r="S2" s="4"/>
      <c r="T2" s="3" t="s">
        <v>12</v>
      </c>
      <c r="U2" s="4"/>
      <c r="V2" s="3" t="s">
        <v>13</v>
      </c>
      <c r="W2" s="5"/>
      <c r="X2" s="6" t="s">
        <v>14</v>
      </c>
      <c r="Y2" s="5"/>
      <c r="Z2" s="6" t="s">
        <v>15</v>
      </c>
      <c r="AA2" s="4"/>
      <c r="AB2" s="6" t="s">
        <v>16</v>
      </c>
      <c r="AC2" s="4"/>
      <c r="AD2" s="6" t="s">
        <v>17</v>
      </c>
      <c r="AE2" s="5"/>
      <c r="AF2" s="6" t="s">
        <v>18</v>
      </c>
      <c r="AG2" s="4"/>
      <c r="AH2" s="6" t="s">
        <v>19</v>
      </c>
      <c r="AI2" s="4"/>
      <c r="AJ2" s="80" t="s">
        <v>20</v>
      </c>
      <c r="AK2" s="5"/>
    </row>
    <row r="3" spans="1:37" ht="15" customHeight="1" x14ac:dyDescent="0.2">
      <c r="A3" s="8" t="s">
        <v>21</v>
      </c>
      <c r="B3" s="8" t="s">
        <v>22</v>
      </c>
      <c r="C3" s="79"/>
      <c r="D3" s="9" t="s">
        <v>23</v>
      </c>
      <c r="E3" s="10" t="s">
        <v>24</v>
      </c>
      <c r="F3" s="9" t="s">
        <v>25</v>
      </c>
      <c r="G3" s="10" t="s">
        <v>24</v>
      </c>
      <c r="H3" s="9" t="s">
        <v>26</v>
      </c>
      <c r="I3" s="10" t="s">
        <v>24</v>
      </c>
      <c r="J3" s="9" t="s">
        <v>27</v>
      </c>
      <c r="K3" s="10" t="s">
        <v>24</v>
      </c>
      <c r="L3" s="9" t="s">
        <v>28</v>
      </c>
      <c r="M3" s="10" t="s">
        <v>24</v>
      </c>
      <c r="N3" s="9" t="s">
        <v>29</v>
      </c>
      <c r="O3" s="10" t="s">
        <v>24</v>
      </c>
      <c r="P3" s="9" t="s">
        <v>30</v>
      </c>
      <c r="Q3" s="10" t="s">
        <v>24</v>
      </c>
      <c r="R3" s="9" t="s">
        <v>31</v>
      </c>
      <c r="S3" s="10" t="s">
        <v>24</v>
      </c>
      <c r="T3" s="9" t="s">
        <v>32</v>
      </c>
      <c r="U3" s="10" t="s">
        <v>24</v>
      </c>
      <c r="V3" s="9" t="s">
        <v>33</v>
      </c>
      <c r="W3" s="10" t="s">
        <v>24</v>
      </c>
      <c r="X3" s="9" t="s">
        <v>34</v>
      </c>
      <c r="Y3" s="10" t="s">
        <v>24</v>
      </c>
      <c r="Z3" s="9" t="s">
        <v>35</v>
      </c>
      <c r="AA3" s="10" t="s">
        <v>24</v>
      </c>
      <c r="AB3" s="9" t="s">
        <v>36</v>
      </c>
      <c r="AC3" s="10" t="s">
        <v>24</v>
      </c>
      <c r="AD3" s="9" t="s">
        <v>37</v>
      </c>
      <c r="AE3" s="10" t="s">
        <v>24</v>
      </c>
      <c r="AF3" s="9" t="s">
        <v>38</v>
      </c>
      <c r="AG3" s="10" t="s">
        <v>24</v>
      </c>
      <c r="AH3" s="9" t="s">
        <v>39</v>
      </c>
      <c r="AI3" s="10" t="s">
        <v>24</v>
      </c>
      <c r="AJ3" s="81"/>
      <c r="AK3" s="10" t="s">
        <v>24</v>
      </c>
    </row>
    <row r="4" spans="1:37" x14ac:dyDescent="0.2">
      <c r="A4" s="11">
        <v>1</v>
      </c>
      <c r="B4" s="12" t="s">
        <v>40</v>
      </c>
      <c r="C4" s="13">
        <v>9587</v>
      </c>
      <c r="D4" s="14">
        <v>921794</v>
      </c>
      <c r="E4" s="14">
        <f>D4/$C4</f>
        <v>96.150412016272028</v>
      </c>
      <c r="F4" s="14">
        <v>0</v>
      </c>
      <c r="G4" s="14">
        <f>F4/$C4</f>
        <v>0</v>
      </c>
      <c r="H4" s="14">
        <v>0</v>
      </c>
      <c r="I4" s="14">
        <f>H4/$C4</f>
        <v>0</v>
      </c>
      <c r="J4" s="14">
        <v>0</v>
      </c>
      <c r="K4" s="14">
        <f>J4/$C4</f>
        <v>0</v>
      </c>
      <c r="L4" s="14">
        <v>0</v>
      </c>
      <c r="M4" s="14">
        <f>L4/$C4</f>
        <v>0</v>
      </c>
      <c r="N4" s="14">
        <v>0</v>
      </c>
      <c r="O4" s="14">
        <f>N4/$C4</f>
        <v>0</v>
      </c>
      <c r="P4" s="14">
        <v>3594</v>
      </c>
      <c r="Q4" s="14">
        <f>P4/$C4</f>
        <v>0.37488265359340772</v>
      </c>
      <c r="R4" s="14">
        <v>0</v>
      </c>
      <c r="S4" s="14">
        <f>R4/$C4</f>
        <v>0</v>
      </c>
      <c r="T4" s="14">
        <v>0</v>
      </c>
      <c r="U4" s="14">
        <f>T4/$C4</f>
        <v>0</v>
      </c>
      <c r="V4" s="14">
        <v>262456</v>
      </c>
      <c r="W4" s="14">
        <f>V4/$C4</f>
        <v>27.37623865651403</v>
      </c>
      <c r="X4" s="14">
        <v>17992</v>
      </c>
      <c r="Y4" s="14">
        <f>X4/$C4</f>
        <v>1.8767080421403985</v>
      </c>
      <c r="Z4" s="14">
        <v>110529</v>
      </c>
      <c r="AA4" s="14">
        <f>Z4/$C4</f>
        <v>11.529049754876395</v>
      </c>
      <c r="AB4" s="14">
        <v>39180</v>
      </c>
      <c r="AC4" s="14">
        <f>AB4/$C4</f>
        <v>4.086784186919787</v>
      </c>
      <c r="AD4" s="14">
        <v>28749</v>
      </c>
      <c r="AE4" s="14">
        <f>AD4/$C4</f>
        <v>2.998748304996349</v>
      </c>
      <c r="AF4" s="14">
        <v>13945</v>
      </c>
      <c r="AG4" s="14">
        <f t="shared" ref="AG4:AG67" si="0">AF4/$C4</f>
        <v>1.4545739021591739</v>
      </c>
      <c r="AH4" s="14">
        <v>81005</v>
      </c>
      <c r="AI4" s="14">
        <f t="shared" ref="AI4:AI67" si="1">AH4/$C4</f>
        <v>8.4494628142275996</v>
      </c>
      <c r="AJ4" s="15">
        <f>D4+F4+H4+J4+L4+N4+P4+R4+T4+V4+X4+Z4+AB4+AD4+AF4+AH4</f>
        <v>1479244</v>
      </c>
      <c r="AK4" s="14">
        <f>AJ4/$C4</f>
        <v>154.29686033169918</v>
      </c>
    </row>
    <row r="5" spans="1:37" x14ac:dyDescent="0.2">
      <c r="A5" s="16">
        <v>2</v>
      </c>
      <c r="B5" s="17" t="s">
        <v>41</v>
      </c>
      <c r="C5" s="13">
        <v>4277</v>
      </c>
      <c r="D5" s="18">
        <v>1098307</v>
      </c>
      <c r="E5" s="18">
        <f t="shared" ref="E5:E68" si="2">D5/$C5</f>
        <v>256.79378068739771</v>
      </c>
      <c r="F5" s="18">
        <v>0</v>
      </c>
      <c r="G5" s="18">
        <f t="shared" ref="G5:G70" si="3">F5/$C5</f>
        <v>0</v>
      </c>
      <c r="H5" s="18">
        <v>0</v>
      </c>
      <c r="I5" s="18">
        <f t="shared" ref="I5:I70" si="4">H5/$C5</f>
        <v>0</v>
      </c>
      <c r="J5" s="18">
        <v>123558</v>
      </c>
      <c r="K5" s="18">
        <f t="shared" ref="K5:K70" si="5">J5/$C5</f>
        <v>28.888940846387655</v>
      </c>
      <c r="L5" s="18">
        <v>0</v>
      </c>
      <c r="M5" s="18">
        <f t="shared" ref="M5:M70" si="6">L5/$C5</f>
        <v>0</v>
      </c>
      <c r="N5" s="18">
        <v>0</v>
      </c>
      <c r="O5" s="18">
        <f t="shared" ref="O5:O70" si="7">N5/$C5</f>
        <v>0</v>
      </c>
      <c r="P5" s="18">
        <v>950</v>
      </c>
      <c r="Q5" s="18">
        <f t="shared" ref="Q5:Q70" si="8">P5/$C5</f>
        <v>0.2221183072246902</v>
      </c>
      <c r="R5" s="18">
        <v>0</v>
      </c>
      <c r="S5" s="18">
        <f t="shared" ref="S5:S70" si="9">R5/$C5</f>
        <v>0</v>
      </c>
      <c r="T5" s="18">
        <v>0</v>
      </c>
      <c r="U5" s="18">
        <f t="shared" ref="U5:U70" si="10">T5/$C5</f>
        <v>0</v>
      </c>
      <c r="V5" s="18">
        <v>20254</v>
      </c>
      <c r="W5" s="18">
        <f t="shared" ref="W5:W70" si="11">V5/$C5</f>
        <v>4.735562310030395</v>
      </c>
      <c r="X5" s="18">
        <v>27596</v>
      </c>
      <c r="Y5" s="18">
        <f t="shared" ref="Y5:Y70" si="12">X5/$C5</f>
        <v>6.4521861117605797</v>
      </c>
      <c r="Z5" s="18">
        <v>46068</v>
      </c>
      <c r="AA5" s="18">
        <f t="shared" ref="AA5:AA70" si="13">Z5/$C5</f>
        <v>10.771101239186345</v>
      </c>
      <c r="AB5" s="18">
        <v>43663</v>
      </c>
      <c r="AC5" s="18">
        <f t="shared" ref="AC5:AC70" si="14">AB5/$C5</f>
        <v>10.208791208791208</v>
      </c>
      <c r="AD5" s="18">
        <v>17844</v>
      </c>
      <c r="AE5" s="18">
        <f t="shared" ref="AE5:AE70" si="15">AD5/$C5</f>
        <v>4.1720832359130231</v>
      </c>
      <c r="AF5" s="18">
        <v>0</v>
      </c>
      <c r="AG5" s="18">
        <f t="shared" si="0"/>
        <v>0</v>
      </c>
      <c r="AH5" s="18">
        <v>20507</v>
      </c>
      <c r="AI5" s="18">
        <f t="shared" si="1"/>
        <v>4.7947159223754969</v>
      </c>
      <c r="AJ5" s="19">
        <f t="shared" ref="AJ5:AJ68" si="16">D5+F5+H5+J5+L5+N5+P5+R5+T5+V5+X5+Z5+AB5+AD5+AF5+AH5</f>
        <v>1398747</v>
      </c>
      <c r="AK5" s="18">
        <f t="shared" ref="AK5:AK70" si="17">AJ5/$C5</f>
        <v>327.03927986906712</v>
      </c>
    </row>
    <row r="6" spans="1:37" x14ac:dyDescent="0.2">
      <c r="A6" s="16">
        <v>3</v>
      </c>
      <c r="B6" s="17" t="s">
        <v>42</v>
      </c>
      <c r="C6" s="13">
        <v>19980</v>
      </c>
      <c r="D6" s="18">
        <v>1335345</v>
      </c>
      <c r="E6" s="18">
        <f t="shared" si="2"/>
        <v>66.834084084084083</v>
      </c>
      <c r="F6" s="18">
        <v>111</v>
      </c>
      <c r="G6" s="18">
        <f t="shared" si="3"/>
        <v>5.5555555555555558E-3</v>
      </c>
      <c r="H6" s="18">
        <v>0</v>
      </c>
      <c r="I6" s="18">
        <f t="shared" si="4"/>
        <v>0</v>
      </c>
      <c r="J6" s="18">
        <v>1672933</v>
      </c>
      <c r="K6" s="18">
        <f t="shared" si="5"/>
        <v>83.730380380380382</v>
      </c>
      <c r="L6" s="18">
        <v>572762</v>
      </c>
      <c r="M6" s="18">
        <f t="shared" si="6"/>
        <v>28.666766766766766</v>
      </c>
      <c r="N6" s="18">
        <v>0</v>
      </c>
      <c r="O6" s="18">
        <f t="shared" si="7"/>
        <v>0</v>
      </c>
      <c r="P6" s="18">
        <v>12790</v>
      </c>
      <c r="Q6" s="18">
        <f t="shared" si="8"/>
        <v>0.64014014014014009</v>
      </c>
      <c r="R6" s="18">
        <v>0</v>
      </c>
      <c r="S6" s="18">
        <f t="shared" si="9"/>
        <v>0</v>
      </c>
      <c r="T6" s="18">
        <v>0</v>
      </c>
      <c r="U6" s="18">
        <f t="shared" si="10"/>
        <v>0</v>
      </c>
      <c r="V6" s="18">
        <v>3520</v>
      </c>
      <c r="W6" s="18">
        <f t="shared" si="11"/>
        <v>0.17617617617617617</v>
      </c>
      <c r="X6" s="18">
        <v>9603</v>
      </c>
      <c r="Y6" s="18">
        <f t="shared" si="12"/>
        <v>0.48063063063063061</v>
      </c>
      <c r="Z6" s="18">
        <v>198477</v>
      </c>
      <c r="AA6" s="18">
        <f t="shared" si="13"/>
        <v>9.9337837837837846</v>
      </c>
      <c r="AB6" s="18">
        <v>79985</v>
      </c>
      <c r="AC6" s="18">
        <f t="shared" si="14"/>
        <v>4.003253253253253</v>
      </c>
      <c r="AD6" s="18">
        <v>2474746</v>
      </c>
      <c r="AE6" s="18">
        <f t="shared" si="15"/>
        <v>123.86116116116116</v>
      </c>
      <c r="AF6" s="18">
        <v>66823</v>
      </c>
      <c r="AG6" s="18">
        <f t="shared" si="0"/>
        <v>3.3444944944944943</v>
      </c>
      <c r="AH6" s="18">
        <v>1214861</v>
      </c>
      <c r="AI6" s="18">
        <f t="shared" si="1"/>
        <v>60.803853853853852</v>
      </c>
      <c r="AJ6" s="19">
        <f t="shared" si="16"/>
        <v>7641956</v>
      </c>
      <c r="AK6" s="18">
        <f t="shared" si="17"/>
        <v>382.48028028028028</v>
      </c>
    </row>
    <row r="7" spans="1:37" x14ac:dyDescent="0.2">
      <c r="A7" s="16">
        <v>4</v>
      </c>
      <c r="B7" s="17" t="s">
        <v>43</v>
      </c>
      <c r="C7" s="13">
        <v>3806</v>
      </c>
      <c r="D7" s="18">
        <v>892691</v>
      </c>
      <c r="E7" s="18">
        <f t="shared" si="2"/>
        <v>234.54834471886494</v>
      </c>
      <c r="F7" s="18">
        <v>0</v>
      </c>
      <c r="G7" s="18">
        <f t="shared" si="3"/>
        <v>0</v>
      </c>
      <c r="H7" s="18">
        <v>0</v>
      </c>
      <c r="I7" s="18">
        <f t="shared" si="4"/>
        <v>0</v>
      </c>
      <c r="J7" s="18">
        <v>174614</v>
      </c>
      <c r="K7" s="18">
        <f t="shared" si="5"/>
        <v>45.878612716763008</v>
      </c>
      <c r="L7" s="18">
        <v>110747</v>
      </c>
      <c r="M7" s="18">
        <f t="shared" si="6"/>
        <v>29.098003152916448</v>
      </c>
      <c r="N7" s="18">
        <v>0</v>
      </c>
      <c r="O7" s="18">
        <f t="shared" si="7"/>
        <v>0</v>
      </c>
      <c r="P7" s="18">
        <v>1154</v>
      </c>
      <c r="Q7" s="18">
        <f t="shared" si="8"/>
        <v>0.30320546505517604</v>
      </c>
      <c r="R7" s="18">
        <v>0</v>
      </c>
      <c r="S7" s="18">
        <f t="shared" si="9"/>
        <v>0</v>
      </c>
      <c r="T7" s="18">
        <v>0</v>
      </c>
      <c r="U7" s="18">
        <f t="shared" si="10"/>
        <v>0</v>
      </c>
      <c r="V7" s="18">
        <v>0</v>
      </c>
      <c r="W7" s="18">
        <f t="shared" si="11"/>
        <v>0</v>
      </c>
      <c r="X7" s="18">
        <v>2000</v>
      </c>
      <c r="Y7" s="18">
        <f t="shared" si="12"/>
        <v>0.52548607461902264</v>
      </c>
      <c r="Z7" s="18">
        <v>67023</v>
      </c>
      <c r="AA7" s="18">
        <f t="shared" si="13"/>
        <v>17.609826589595375</v>
      </c>
      <c r="AB7" s="18">
        <v>80720</v>
      </c>
      <c r="AC7" s="18">
        <f t="shared" si="14"/>
        <v>21.208617971623752</v>
      </c>
      <c r="AD7" s="18">
        <v>397475</v>
      </c>
      <c r="AE7" s="18">
        <f t="shared" si="15"/>
        <v>104.433788754598</v>
      </c>
      <c r="AF7" s="18">
        <v>14668</v>
      </c>
      <c r="AG7" s="18">
        <f t="shared" si="0"/>
        <v>3.8539148712559119</v>
      </c>
      <c r="AH7" s="18">
        <v>192314</v>
      </c>
      <c r="AI7" s="18">
        <f t="shared" si="1"/>
        <v>50.529164477141357</v>
      </c>
      <c r="AJ7" s="19">
        <f t="shared" si="16"/>
        <v>1933406</v>
      </c>
      <c r="AK7" s="18">
        <f t="shared" si="17"/>
        <v>507.98896479243302</v>
      </c>
    </row>
    <row r="8" spans="1:37" x14ac:dyDescent="0.2">
      <c r="A8" s="20">
        <v>5</v>
      </c>
      <c r="B8" s="21" t="s">
        <v>44</v>
      </c>
      <c r="C8" s="22">
        <v>6037</v>
      </c>
      <c r="D8" s="23">
        <v>1039273</v>
      </c>
      <c r="E8" s="23">
        <f t="shared" si="2"/>
        <v>172.15057147589863</v>
      </c>
      <c r="F8" s="23">
        <v>0</v>
      </c>
      <c r="G8" s="23">
        <f t="shared" si="3"/>
        <v>0</v>
      </c>
      <c r="H8" s="23">
        <v>0</v>
      </c>
      <c r="I8" s="23">
        <f t="shared" si="4"/>
        <v>0</v>
      </c>
      <c r="J8" s="23">
        <v>43341</v>
      </c>
      <c r="K8" s="23">
        <f t="shared" si="5"/>
        <v>7.1792280934238857</v>
      </c>
      <c r="L8" s="23">
        <v>0</v>
      </c>
      <c r="M8" s="23">
        <f t="shared" si="6"/>
        <v>0</v>
      </c>
      <c r="N8" s="23">
        <v>0</v>
      </c>
      <c r="O8" s="23">
        <f t="shared" si="7"/>
        <v>0</v>
      </c>
      <c r="P8" s="23">
        <v>8320</v>
      </c>
      <c r="Q8" s="23">
        <f t="shared" si="8"/>
        <v>1.3781679642206395</v>
      </c>
      <c r="R8" s="23">
        <v>0</v>
      </c>
      <c r="S8" s="23">
        <f t="shared" si="9"/>
        <v>0</v>
      </c>
      <c r="T8" s="23">
        <v>0</v>
      </c>
      <c r="U8" s="23">
        <f t="shared" si="10"/>
        <v>0</v>
      </c>
      <c r="V8" s="23">
        <v>1984</v>
      </c>
      <c r="W8" s="23">
        <f t="shared" si="11"/>
        <v>0.32864005300646015</v>
      </c>
      <c r="X8" s="23">
        <v>67399</v>
      </c>
      <c r="Y8" s="23">
        <f t="shared" si="12"/>
        <v>11.16432002650323</v>
      </c>
      <c r="Z8" s="23">
        <v>11665</v>
      </c>
      <c r="AA8" s="23">
        <f t="shared" si="13"/>
        <v>1.932251118105019</v>
      </c>
      <c r="AB8" s="23">
        <v>35000</v>
      </c>
      <c r="AC8" s="23">
        <f t="shared" si="14"/>
        <v>5.7975815802550938</v>
      </c>
      <c r="AD8" s="23">
        <v>0</v>
      </c>
      <c r="AE8" s="23">
        <f t="shared" si="15"/>
        <v>0</v>
      </c>
      <c r="AF8" s="23">
        <v>190</v>
      </c>
      <c r="AG8" s="23">
        <f t="shared" si="0"/>
        <v>3.1472585721384796E-2</v>
      </c>
      <c r="AH8" s="23">
        <v>0</v>
      </c>
      <c r="AI8" s="23">
        <f t="shared" si="1"/>
        <v>0</v>
      </c>
      <c r="AJ8" s="24">
        <f t="shared" si="16"/>
        <v>1207172</v>
      </c>
      <c r="AK8" s="23">
        <f t="shared" si="17"/>
        <v>199.96223289713433</v>
      </c>
    </row>
    <row r="9" spans="1:37" x14ac:dyDescent="0.2">
      <c r="A9" s="11">
        <v>6</v>
      </c>
      <c r="B9" s="12" t="s">
        <v>45</v>
      </c>
      <c r="C9" s="13">
        <v>6077</v>
      </c>
      <c r="D9" s="14">
        <v>934647</v>
      </c>
      <c r="E9" s="14">
        <f t="shared" si="2"/>
        <v>153.80072404146782</v>
      </c>
      <c r="F9" s="14">
        <v>0</v>
      </c>
      <c r="G9" s="14">
        <f t="shared" si="3"/>
        <v>0</v>
      </c>
      <c r="H9" s="14">
        <v>0</v>
      </c>
      <c r="I9" s="14">
        <f t="shared" si="4"/>
        <v>0</v>
      </c>
      <c r="J9" s="14">
        <v>339433</v>
      </c>
      <c r="K9" s="14">
        <f t="shared" si="5"/>
        <v>55.855356261313148</v>
      </c>
      <c r="L9" s="14">
        <v>176185</v>
      </c>
      <c r="M9" s="14">
        <f t="shared" si="6"/>
        <v>28.992101365805496</v>
      </c>
      <c r="N9" s="14">
        <v>0</v>
      </c>
      <c r="O9" s="14">
        <f t="shared" si="7"/>
        <v>0</v>
      </c>
      <c r="P9" s="14">
        <v>17087</v>
      </c>
      <c r="Q9" s="14">
        <f t="shared" si="8"/>
        <v>2.8117492183643247</v>
      </c>
      <c r="R9" s="14">
        <v>0</v>
      </c>
      <c r="S9" s="14">
        <f t="shared" si="9"/>
        <v>0</v>
      </c>
      <c r="T9" s="14">
        <v>0</v>
      </c>
      <c r="U9" s="14">
        <f t="shared" si="10"/>
        <v>0</v>
      </c>
      <c r="V9" s="14">
        <v>48015</v>
      </c>
      <c r="W9" s="14">
        <f t="shared" si="11"/>
        <v>7.9011025176896492</v>
      </c>
      <c r="X9" s="14">
        <v>19752</v>
      </c>
      <c r="Y9" s="14">
        <f t="shared" si="12"/>
        <v>3.2502879710383414</v>
      </c>
      <c r="Z9" s="14">
        <v>96176</v>
      </c>
      <c r="AA9" s="14">
        <f t="shared" si="13"/>
        <v>15.826230047720914</v>
      </c>
      <c r="AB9" s="14">
        <v>35000</v>
      </c>
      <c r="AC9" s="14">
        <f t="shared" si="14"/>
        <v>5.7594207668257367</v>
      </c>
      <c r="AD9" s="14">
        <v>476354</v>
      </c>
      <c r="AE9" s="14">
        <f t="shared" si="15"/>
        <v>78.386374856014484</v>
      </c>
      <c r="AF9" s="14">
        <v>5051</v>
      </c>
      <c r="AG9" s="14">
        <f t="shared" si="0"/>
        <v>0.8311666940924799</v>
      </c>
      <c r="AH9" s="14">
        <v>99418</v>
      </c>
      <c r="AI9" s="14">
        <f t="shared" si="1"/>
        <v>16.35971696560803</v>
      </c>
      <c r="AJ9" s="15">
        <f t="shared" si="16"/>
        <v>2247118</v>
      </c>
      <c r="AK9" s="14">
        <f t="shared" si="17"/>
        <v>369.77423070594045</v>
      </c>
    </row>
    <row r="10" spans="1:37" x14ac:dyDescent="0.2">
      <c r="A10" s="16">
        <v>7</v>
      </c>
      <c r="B10" s="17" t="s">
        <v>46</v>
      </c>
      <c r="C10" s="13">
        <v>2307</v>
      </c>
      <c r="D10" s="18">
        <v>466696</v>
      </c>
      <c r="E10" s="18">
        <f t="shared" si="2"/>
        <v>202.29562201993932</v>
      </c>
      <c r="F10" s="18">
        <v>0</v>
      </c>
      <c r="G10" s="18">
        <f t="shared" si="3"/>
        <v>0</v>
      </c>
      <c r="H10" s="18">
        <v>0</v>
      </c>
      <c r="I10" s="18">
        <f t="shared" si="4"/>
        <v>0</v>
      </c>
      <c r="J10" s="18">
        <v>0</v>
      </c>
      <c r="K10" s="18">
        <f t="shared" si="5"/>
        <v>0</v>
      </c>
      <c r="L10" s="18">
        <v>171676</v>
      </c>
      <c r="M10" s="18">
        <f t="shared" si="6"/>
        <v>74.415257910706543</v>
      </c>
      <c r="N10" s="18">
        <v>0</v>
      </c>
      <c r="O10" s="18">
        <f t="shared" si="7"/>
        <v>0</v>
      </c>
      <c r="P10" s="18">
        <v>7963</v>
      </c>
      <c r="Q10" s="18">
        <f t="shared" si="8"/>
        <v>3.4516688339835282</v>
      </c>
      <c r="R10" s="18">
        <v>0</v>
      </c>
      <c r="S10" s="18">
        <f t="shared" si="9"/>
        <v>0</v>
      </c>
      <c r="T10" s="18">
        <v>0</v>
      </c>
      <c r="U10" s="18">
        <f t="shared" si="10"/>
        <v>0</v>
      </c>
      <c r="V10" s="18">
        <v>654</v>
      </c>
      <c r="W10" s="18">
        <f t="shared" si="11"/>
        <v>0.28348504551365411</v>
      </c>
      <c r="X10" s="18">
        <v>10685</v>
      </c>
      <c r="Y10" s="18">
        <f t="shared" si="12"/>
        <v>4.6315561335067184</v>
      </c>
      <c r="Z10" s="18">
        <v>51750</v>
      </c>
      <c r="AA10" s="18">
        <f t="shared" si="13"/>
        <v>22.431729518855658</v>
      </c>
      <c r="AB10" s="18">
        <v>157293</v>
      </c>
      <c r="AC10" s="18">
        <f t="shared" si="14"/>
        <v>68.180754226267879</v>
      </c>
      <c r="AD10" s="18">
        <v>160499</v>
      </c>
      <c r="AE10" s="18">
        <f t="shared" si="15"/>
        <v>69.570437798006068</v>
      </c>
      <c r="AF10" s="18">
        <v>6432</v>
      </c>
      <c r="AG10" s="18">
        <f t="shared" si="0"/>
        <v>2.7880364109232771</v>
      </c>
      <c r="AH10" s="18">
        <v>38173</v>
      </c>
      <c r="AI10" s="18">
        <f t="shared" si="1"/>
        <v>16.546597312527091</v>
      </c>
      <c r="AJ10" s="19">
        <f t="shared" si="16"/>
        <v>1071821</v>
      </c>
      <c r="AK10" s="18">
        <f t="shared" si="17"/>
        <v>464.59514521022976</v>
      </c>
    </row>
    <row r="11" spans="1:37" x14ac:dyDescent="0.2">
      <c r="A11" s="16">
        <v>8</v>
      </c>
      <c r="B11" s="17" t="s">
        <v>47</v>
      </c>
      <c r="C11" s="13">
        <v>20707</v>
      </c>
      <c r="D11" s="18">
        <v>627862</v>
      </c>
      <c r="E11" s="18">
        <f t="shared" si="2"/>
        <v>30.32124402376008</v>
      </c>
      <c r="F11" s="18">
        <v>0</v>
      </c>
      <c r="G11" s="18">
        <f t="shared" si="3"/>
        <v>0</v>
      </c>
      <c r="H11" s="18">
        <v>0</v>
      </c>
      <c r="I11" s="18">
        <f t="shared" si="4"/>
        <v>0</v>
      </c>
      <c r="J11" s="18">
        <v>0</v>
      </c>
      <c r="K11" s="18">
        <f t="shared" si="5"/>
        <v>0</v>
      </c>
      <c r="L11" s="18">
        <v>439346</v>
      </c>
      <c r="M11" s="18">
        <f t="shared" si="6"/>
        <v>21.217269522383734</v>
      </c>
      <c r="N11" s="18">
        <v>0</v>
      </c>
      <c r="O11" s="18">
        <f t="shared" si="7"/>
        <v>0</v>
      </c>
      <c r="P11" s="18">
        <v>8767</v>
      </c>
      <c r="Q11" s="18">
        <f t="shared" si="8"/>
        <v>0.4233833969189163</v>
      </c>
      <c r="R11" s="18">
        <v>0</v>
      </c>
      <c r="S11" s="18">
        <f t="shared" si="9"/>
        <v>0</v>
      </c>
      <c r="T11" s="18">
        <v>0</v>
      </c>
      <c r="U11" s="18">
        <f t="shared" si="10"/>
        <v>0</v>
      </c>
      <c r="V11" s="18">
        <v>379321</v>
      </c>
      <c r="W11" s="18">
        <f t="shared" si="11"/>
        <v>18.318491331433815</v>
      </c>
      <c r="X11" s="18">
        <v>4870</v>
      </c>
      <c r="Y11" s="18">
        <f t="shared" si="12"/>
        <v>0.23518616892838171</v>
      </c>
      <c r="Z11" s="18">
        <v>236414</v>
      </c>
      <c r="AA11" s="18">
        <f t="shared" si="13"/>
        <v>11.417105326701115</v>
      </c>
      <c r="AB11" s="18">
        <v>73000</v>
      </c>
      <c r="AC11" s="18">
        <f t="shared" si="14"/>
        <v>3.525377891534264</v>
      </c>
      <c r="AD11" s="18">
        <v>496860</v>
      </c>
      <c r="AE11" s="18">
        <f t="shared" si="15"/>
        <v>23.994784372434442</v>
      </c>
      <c r="AF11" s="18">
        <v>66886</v>
      </c>
      <c r="AG11" s="18">
        <f t="shared" si="0"/>
        <v>3.230115419906312</v>
      </c>
      <c r="AH11" s="18">
        <v>19442</v>
      </c>
      <c r="AI11" s="18">
        <f t="shared" si="1"/>
        <v>0.93890954749601585</v>
      </c>
      <c r="AJ11" s="19">
        <f t="shared" si="16"/>
        <v>2352768</v>
      </c>
      <c r="AK11" s="18">
        <f t="shared" si="17"/>
        <v>113.62186700149708</v>
      </c>
    </row>
    <row r="12" spans="1:37" x14ac:dyDescent="0.2">
      <c r="A12" s="16">
        <v>9</v>
      </c>
      <c r="B12" s="17" t="s">
        <v>48</v>
      </c>
      <c r="C12" s="13">
        <v>41894</v>
      </c>
      <c r="D12" s="18">
        <v>6865519</v>
      </c>
      <c r="E12" s="18">
        <f t="shared" si="2"/>
        <v>163.87833579987588</v>
      </c>
      <c r="F12" s="18">
        <v>0</v>
      </c>
      <c r="G12" s="18">
        <f t="shared" si="3"/>
        <v>0</v>
      </c>
      <c r="H12" s="18">
        <v>277631</v>
      </c>
      <c r="I12" s="18">
        <f t="shared" si="4"/>
        <v>6.6269871580655941</v>
      </c>
      <c r="J12" s="18">
        <v>3112447</v>
      </c>
      <c r="K12" s="18">
        <f t="shared" si="5"/>
        <v>74.293383300711312</v>
      </c>
      <c r="L12" s="18">
        <v>216201</v>
      </c>
      <c r="M12" s="18">
        <f t="shared" si="6"/>
        <v>5.1606673986728406</v>
      </c>
      <c r="N12" s="18">
        <v>0</v>
      </c>
      <c r="O12" s="18">
        <f t="shared" si="7"/>
        <v>0</v>
      </c>
      <c r="P12" s="18">
        <v>5263</v>
      </c>
      <c r="Q12" s="18">
        <f t="shared" si="8"/>
        <v>0.12562658137203417</v>
      </c>
      <c r="R12" s="18">
        <v>0</v>
      </c>
      <c r="S12" s="18">
        <f t="shared" si="9"/>
        <v>0</v>
      </c>
      <c r="T12" s="18">
        <v>0</v>
      </c>
      <c r="U12" s="18">
        <f t="shared" si="10"/>
        <v>0</v>
      </c>
      <c r="V12" s="18">
        <v>1146529</v>
      </c>
      <c r="W12" s="18">
        <f t="shared" si="11"/>
        <v>27.367379577027737</v>
      </c>
      <c r="X12" s="18">
        <v>1575</v>
      </c>
      <c r="Y12" s="18">
        <f t="shared" si="12"/>
        <v>3.7594882322050889E-2</v>
      </c>
      <c r="Z12" s="18">
        <v>782819</v>
      </c>
      <c r="AA12" s="18">
        <f t="shared" si="13"/>
        <v>18.685706783787655</v>
      </c>
      <c r="AB12" s="18">
        <v>81773</v>
      </c>
      <c r="AC12" s="18">
        <f t="shared" si="14"/>
        <v>1.9519024203943285</v>
      </c>
      <c r="AD12" s="18">
        <v>3312612</v>
      </c>
      <c r="AE12" s="18">
        <f t="shared" si="15"/>
        <v>79.071275122929293</v>
      </c>
      <c r="AF12" s="18">
        <v>364933</v>
      </c>
      <c r="AG12" s="18">
        <f t="shared" si="0"/>
        <v>8.7108655177352361</v>
      </c>
      <c r="AH12" s="18">
        <v>515889</v>
      </c>
      <c r="AI12" s="18">
        <f t="shared" si="1"/>
        <v>12.314149997613024</v>
      </c>
      <c r="AJ12" s="19">
        <f t="shared" si="16"/>
        <v>16683191</v>
      </c>
      <c r="AK12" s="18">
        <f t="shared" si="17"/>
        <v>398.22387454050698</v>
      </c>
    </row>
    <row r="13" spans="1:37" x14ac:dyDescent="0.2">
      <c r="A13" s="20">
        <v>10</v>
      </c>
      <c r="B13" s="21" t="s">
        <v>49</v>
      </c>
      <c r="C13" s="22">
        <v>33116</v>
      </c>
      <c r="D13" s="23">
        <v>3362042</v>
      </c>
      <c r="E13" s="23">
        <f t="shared" si="2"/>
        <v>101.52319120666748</v>
      </c>
      <c r="F13" s="23">
        <v>0</v>
      </c>
      <c r="G13" s="23">
        <f t="shared" si="3"/>
        <v>0</v>
      </c>
      <c r="H13" s="23">
        <v>0</v>
      </c>
      <c r="I13" s="23">
        <f t="shared" si="4"/>
        <v>0</v>
      </c>
      <c r="J13" s="23">
        <v>1523010</v>
      </c>
      <c r="K13" s="23">
        <f t="shared" si="5"/>
        <v>45.990155815919799</v>
      </c>
      <c r="L13" s="23"/>
      <c r="M13" s="23">
        <f t="shared" si="6"/>
        <v>0</v>
      </c>
      <c r="N13" s="23">
        <v>0</v>
      </c>
      <c r="O13" s="23">
        <f t="shared" si="7"/>
        <v>0</v>
      </c>
      <c r="P13" s="23">
        <v>10281</v>
      </c>
      <c r="Q13" s="23">
        <f t="shared" si="8"/>
        <v>0.31045416113057134</v>
      </c>
      <c r="R13" s="23">
        <v>0</v>
      </c>
      <c r="S13" s="23">
        <f t="shared" si="9"/>
        <v>0</v>
      </c>
      <c r="T13" s="23"/>
      <c r="U13" s="23">
        <f t="shared" si="10"/>
        <v>0</v>
      </c>
      <c r="V13" s="23">
        <v>575013</v>
      </c>
      <c r="W13" s="23">
        <f t="shared" si="11"/>
        <v>17.363600676410194</v>
      </c>
      <c r="X13" s="23">
        <v>16573</v>
      </c>
      <c r="Y13" s="23">
        <f t="shared" si="12"/>
        <v>0.5004529532552241</v>
      </c>
      <c r="Z13" s="23">
        <v>472503</v>
      </c>
      <c r="AA13" s="23">
        <f t="shared" si="13"/>
        <v>14.268118130208963</v>
      </c>
      <c r="AB13" s="23">
        <v>293385</v>
      </c>
      <c r="AC13" s="23">
        <f t="shared" si="14"/>
        <v>8.8593127189274075</v>
      </c>
      <c r="AD13" s="23">
        <v>0</v>
      </c>
      <c r="AE13" s="23">
        <f t="shared" si="15"/>
        <v>0</v>
      </c>
      <c r="AF13" s="23">
        <v>44790</v>
      </c>
      <c r="AG13" s="23">
        <f t="shared" si="0"/>
        <v>1.3525184200990459</v>
      </c>
      <c r="AH13" s="23">
        <v>38772</v>
      </c>
      <c r="AI13" s="23">
        <f t="shared" si="1"/>
        <v>1.1707935741031525</v>
      </c>
      <c r="AJ13" s="24">
        <f t="shared" si="16"/>
        <v>6336369</v>
      </c>
      <c r="AK13" s="23">
        <f t="shared" si="17"/>
        <v>191.33859765672182</v>
      </c>
    </row>
    <row r="14" spans="1:37" x14ac:dyDescent="0.2">
      <c r="A14" s="11">
        <v>11</v>
      </c>
      <c r="B14" s="12" t="s">
        <v>50</v>
      </c>
      <c r="C14" s="13">
        <v>1670</v>
      </c>
      <c r="D14" s="14">
        <v>142710</v>
      </c>
      <c r="E14" s="14">
        <f t="shared" si="2"/>
        <v>85.455089820359277</v>
      </c>
      <c r="F14" s="14">
        <v>0</v>
      </c>
      <c r="G14" s="14">
        <f t="shared" si="3"/>
        <v>0</v>
      </c>
      <c r="H14" s="14">
        <v>0</v>
      </c>
      <c r="I14" s="14">
        <f t="shared" si="4"/>
        <v>0</v>
      </c>
      <c r="J14" s="14">
        <v>105047</v>
      </c>
      <c r="K14" s="14">
        <f t="shared" si="5"/>
        <v>62.902395209580838</v>
      </c>
      <c r="L14" s="14">
        <v>37619</v>
      </c>
      <c r="M14" s="14">
        <f t="shared" si="6"/>
        <v>22.526347305389223</v>
      </c>
      <c r="N14" s="14">
        <v>0</v>
      </c>
      <c r="O14" s="14">
        <f t="shared" si="7"/>
        <v>0</v>
      </c>
      <c r="P14" s="14">
        <v>80</v>
      </c>
      <c r="Q14" s="14">
        <f t="shared" si="8"/>
        <v>4.790419161676647E-2</v>
      </c>
      <c r="R14" s="14">
        <v>0</v>
      </c>
      <c r="S14" s="14">
        <f t="shared" si="9"/>
        <v>0</v>
      </c>
      <c r="T14" s="14">
        <v>0</v>
      </c>
      <c r="U14" s="14">
        <f t="shared" si="10"/>
        <v>0</v>
      </c>
      <c r="V14" s="14">
        <v>10634</v>
      </c>
      <c r="W14" s="14">
        <f t="shared" si="11"/>
        <v>6.3676646706586828</v>
      </c>
      <c r="X14" s="14">
        <v>0</v>
      </c>
      <c r="Y14" s="14">
        <f t="shared" si="12"/>
        <v>0</v>
      </c>
      <c r="Z14" s="14">
        <v>303</v>
      </c>
      <c r="AA14" s="14">
        <f t="shared" si="13"/>
        <v>0.18143712574850299</v>
      </c>
      <c r="AB14" s="14">
        <v>61075</v>
      </c>
      <c r="AC14" s="14">
        <f t="shared" si="14"/>
        <v>36.571856287425149</v>
      </c>
      <c r="AD14" s="14">
        <v>226406</v>
      </c>
      <c r="AE14" s="14">
        <f t="shared" si="15"/>
        <v>135.57245508982035</v>
      </c>
      <c r="AF14" s="14">
        <v>19612</v>
      </c>
      <c r="AG14" s="14">
        <f t="shared" si="0"/>
        <v>11.743712574850299</v>
      </c>
      <c r="AH14" s="14">
        <v>803</v>
      </c>
      <c r="AI14" s="14">
        <f t="shared" si="1"/>
        <v>0.48083832335329341</v>
      </c>
      <c r="AJ14" s="15">
        <f t="shared" si="16"/>
        <v>604289</v>
      </c>
      <c r="AK14" s="14">
        <f t="shared" si="17"/>
        <v>361.84970059880237</v>
      </c>
    </row>
    <row r="15" spans="1:37" x14ac:dyDescent="0.2">
      <c r="A15" s="16">
        <v>12</v>
      </c>
      <c r="B15" s="17" t="s">
        <v>51</v>
      </c>
      <c r="C15" s="13">
        <v>1287</v>
      </c>
      <c r="D15" s="18">
        <v>605450</v>
      </c>
      <c r="E15" s="18">
        <f t="shared" si="2"/>
        <v>470.43512043512044</v>
      </c>
      <c r="F15" s="18">
        <v>0</v>
      </c>
      <c r="G15" s="18">
        <f t="shared" si="3"/>
        <v>0</v>
      </c>
      <c r="H15" s="18">
        <v>0</v>
      </c>
      <c r="I15" s="18">
        <f t="shared" si="4"/>
        <v>0</v>
      </c>
      <c r="J15" s="18">
        <v>386581</v>
      </c>
      <c r="K15" s="18">
        <f t="shared" si="5"/>
        <v>300.37373737373736</v>
      </c>
      <c r="L15" s="18">
        <v>0</v>
      </c>
      <c r="M15" s="18">
        <f t="shared" si="6"/>
        <v>0</v>
      </c>
      <c r="N15" s="18">
        <v>0</v>
      </c>
      <c r="O15" s="18">
        <f t="shared" si="7"/>
        <v>0</v>
      </c>
      <c r="P15" s="18">
        <v>1199</v>
      </c>
      <c r="Q15" s="18">
        <f t="shared" si="8"/>
        <v>0.93162393162393164</v>
      </c>
      <c r="R15" s="18">
        <v>0</v>
      </c>
      <c r="S15" s="18">
        <f t="shared" si="9"/>
        <v>0</v>
      </c>
      <c r="T15" s="18">
        <v>0</v>
      </c>
      <c r="U15" s="18">
        <f t="shared" si="10"/>
        <v>0</v>
      </c>
      <c r="V15" s="18">
        <v>12246</v>
      </c>
      <c r="W15" s="18">
        <f t="shared" si="11"/>
        <v>9.5151515151515156</v>
      </c>
      <c r="X15" s="18">
        <v>18480</v>
      </c>
      <c r="Y15" s="18">
        <f t="shared" si="12"/>
        <v>14.358974358974359</v>
      </c>
      <c r="Z15" s="18">
        <v>79286</v>
      </c>
      <c r="AA15" s="18">
        <f t="shared" si="13"/>
        <v>61.605283605283603</v>
      </c>
      <c r="AB15" s="18">
        <v>36275</v>
      </c>
      <c r="AC15" s="18">
        <f t="shared" si="14"/>
        <v>28.185703185703186</v>
      </c>
      <c r="AD15" s="18">
        <v>2334538</v>
      </c>
      <c r="AE15" s="18">
        <f t="shared" si="15"/>
        <v>1813.93783993784</v>
      </c>
      <c r="AF15" s="18">
        <v>3865</v>
      </c>
      <c r="AG15" s="18">
        <f t="shared" si="0"/>
        <v>3.0031080031080033</v>
      </c>
      <c r="AH15" s="18">
        <v>4680</v>
      </c>
      <c r="AI15" s="18">
        <f t="shared" si="1"/>
        <v>3.6363636363636362</v>
      </c>
      <c r="AJ15" s="19">
        <f t="shared" si="16"/>
        <v>3482600</v>
      </c>
      <c r="AK15" s="18">
        <f t="shared" si="17"/>
        <v>2705.9829059829058</v>
      </c>
    </row>
    <row r="16" spans="1:37" x14ac:dyDescent="0.2">
      <c r="A16" s="16">
        <v>13</v>
      </c>
      <c r="B16" s="17" t="s">
        <v>52</v>
      </c>
      <c r="C16" s="13">
        <v>1555</v>
      </c>
      <c r="D16" s="18">
        <v>156631</v>
      </c>
      <c r="E16" s="18">
        <f t="shared" si="2"/>
        <v>100.72733118971061</v>
      </c>
      <c r="F16" s="18">
        <v>0</v>
      </c>
      <c r="G16" s="18">
        <f t="shared" si="3"/>
        <v>0</v>
      </c>
      <c r="H16" s="18">
        <v>0</v>
      </c>
      <c r="I16" s="18">
        <f t="shared" si="4"/>
        <v>0</v>
      </c>
      <c r="J16" s="18">
        <v>34124</v>
      </c>
      <c r="K16" s="18">
        <f t="shared" si="5"/>
        <v>21.944694533762057</v>
      </c>
      <c r="L16" s="18">
        <v>32507</v>
      </c>
      <c r="M16" s="18">
        <f t="shared" si="6"/>
        <v>20.904823151125402</v>
      </c>
      <c r="N16" s="18">
        <v>0</v>
      </c>
      <c r="O16" s="18">
        <f t="shared" si="7"/>
        <v>0</v>
      </c>
      <c r="P16" s="18">
        <v>1060</v>
      </c>
      <c r="Q16" s="18">
        <f t="shared" si="8"/>
        <v>0.68167202572347263</v>
      </c>
      <c r="R16" s="18">
        <v>0</v>
      </c>
      <c r="S16" s="18">
        <f t="shared" si="9"/>
        <v>0</v>
      </c>
      <c r="T16" s="18">
        <v>0</v>
      </c>
      <c r="U16" s="18">
        <f t="shared" si="10"/>
        <v>0</v>
      </c>
      <c r="V16" s="18">
        <v>136942</v>
      </c>
      <c r="W16" s="18">
        <f t="shared" si="11"/>
        <v>88.065594855305463</v>
      </c>
      <c r="X16" s="18">
        <v>13550</v>
      </c>
      <c r="Y16" s="18">
        <f t="shared" si="12"/>
        <v>8.7138263665594859</v>
      </c>
      <c r="Z16" s="18">
        <v>96953</v>
      </c>
      <c r="AA16" s="18">
        <f t="shared" si="13"/>
        <v>62.349196141479098</v>
      </c>
      <c r="AB16" s="18">
        <v>18000</v>
      </c>
      <c r="AC16" s="18">
        <f t="shared" si="14"/>
        <v>11.57556270096463</v>
      </c>
      <c r="AD16" s="18">
        <v>80956</v>
      </c>
      <c r="AE16" s="18">
        <f t="shared" si="15"/>
        <v>52.061736334405147</v>
      </c>
      <c r="AF16" s="18">
        <v>7580</v>
      </c>
      <c r="AG16" s="18">
        <f t="shared" si="0"/>
        <v>4.87459807073955</v>
      </c>
      <c r="AH16" s="18">
        <v>0</v>
      </c>
      <c r="AI16" s="18">
        <f t="shared" si="1"/>
        <v>0</v>
      </c>
      <c r="AJ16" s="19">
        <f t="shared" si="16"/>
        <v>578303</v>
      </c>
      <c r="AK16" s="18">
        <f t="shared" si="17"/>
        <v>371.89903536977494</v>
      </c>
    </row>
    <row r="17" spans="1:37" x14ac:dyDescent="0.2">
      <c r="A17" s="16">
        <v>14</v>
      </c>
      <c r="B17" s="17" t="s">
        <v>53</v>
      </c>
      <c r="C17" s="13">
        <v>2105</v>
      </c>
      <c r="D17" s="18">
        <v>296804</v>
      </c>
      <c r="E17" s="18">
        <f t="shared" si="2"/>
        <v>140.99952494061759</v>
      </c>
      <c r="F17" s="18">
        <v>0</v>
      </c>
      <c r="G17" s="18">
        <f t="shared" si="3"/>
        <v>0</v>
      </c>
      <c r="H17" s="18">
        <v>0</v>
      </c>
      <c r="I17" s="18">
        <f t="shared" si="4"/>
        <v>0</v>
      </c>
      <c r="J17" s="18">
        <v>136476</v>
      </c>
      <c r="K17" s="18">
        <f t="shared" si="5"/>
        <v>64.834204275534447</v>
      </c>
      <c r="L17" s="18">
        <v>0</v>
      </c>
      <c r="M17" s="18">
        <f t="shared" si="6"/>
        <v>0</v>
      </c>
      <c r="N17" s="18">
        <v>0</v>
      </c>
      <c r="O17" s="18">
        <f t="shared" si="7"/>
        <v>0</v>
      </c>
      <c r="P17" s="18">
        <v>16696</v>
      </c>
      <c r="Q17" s="18">
        <f t="shared" si="8"/>
        <v>7.9315914489311163</v>
      </c>
      <c r="R17" s="18">
        <v>0</v>
      </c>
      <c r="S17" s="18">
        <f t="shared" si="9"/>
        <v>0</v>
      </c>
      <c r="T17" s="18">
        <v>0</v>
      </c>
      <c r="U17" s="18">
        <f t="shared" si="10"/>
        <v>0</v>
      </c>
      <c r="V17" s="18">
        <v>108750</v>
      </c>
      <c r="W17" s="18">
        <f t="shared" si="11"/>
        <v>51.662707838479811</v>
      </c>
      <c r="X17" s="18">
        <v>0</v>
      </c>
      <c r="Y17" s="18">
        <f t="shared" si="12"/>
        <v>0</v>
      </c>
      <c r="Z17" s="18">
        <v>42427</v>
      </c>
      <c r="AA17" s="18">
        <f t="shared" si="13"/>
        <v>20.155344418052255</v>
      </c>
      <c r="AB17" s="18">
        <v>66040</v>
      </c>
      <c r="AC17" s="18">
        <f t="shared" si="14"/>
        <v>31.3729216152019</v>
      </c>
      <c r="AD17" s="18">
        <v>1700</v>
      </c>
      <c r="AE17" s="18">
        <f t="shared" si="15"/>
        <v>0.80760095011876487</v>
      </c>
      <c r="AF17" s="18">
        <v>3575</v>
      </c>
      <c r="AG17" s="18">
        <f t="shared" si="0"/>
        <v>1.6983372921615203</v>
      </c>
      <c r="AH17" s="18">
        <v>5998</v>
      </c>
      <c r="AI17" s="18">
        <f t="shared" si="1"/>
        <v>2.8494061757719713</v>
      </c>
      <c r="AJ17" s="19">
        <f t="shared" si="16"/>
        <v>678466</v>
      </c>
      <c r="AK17" s="18">
        <f t="shared" si="17"/>
        <v>322.31163895486935</v>
      </c>
    </row>
    <row r="18" spans="1:37" x14ac:dyDescent="0.2">
      <c r="A18" s="20">
        <v>15</v>
      </c>
      <c r="B18" s="21" t="s">
        <v>54</v>
      </c>
      <c r="C18" s="22">
        <v>3876</v>
      </c>
      <c r="D18" s="23">
        <v>1116427</v>
      </c>
      <c r="E18" s="23">
        <f t="shared" si="2"/>
        <v>288.03586171310627</v>
      </c>
      <c r="F18" s="23">
        <v>0</v>
      </c>
      <c r="G18" s="23">
        <f t="shared" si="3"/>
        <v>0</v>
      </c>
      <c r="H18" s="23">
        <v>0</v>
      </c>
      <c r="I18" s="23">
        <f t="shared" si="4"/>
        <v>0</v>
      </c>
      <c r="J18" s="23">
        <v>0</v>
      </c>
      <c r="K18" s="23">
        <f t="shared" si="5"/>
        <v>0</v>
      </c>
      <c r="L18" s="23">
        <v>215527</v>
      </c>
      <c r="M18" s="23">
        <f t="shared" si="6"/>
        <v>55.605521155830751</v>
      </c>
      <c r="N18" s="23">
        <v>0</v>
      </c>
      <c r="O18" s="23">
        <f t="shared" si="7"/>
        <v>0</v>
      </c>
      <c r="P18" s="23">
        <v>3506</v>
      </c>
      <c r="Q18" s="23">
        <f t="shared" si="8"/>
        <v>0.90454076367389058</v>
      </c>
      <c r="R18" s="23">
        <v>0</v>
      </c>
      <c r="S18" s="23">
        <f t="shared" si="9"/>
        <v>0</v>
      </c>
      <c r="T18" s="23">
        <v>0</v>
      </c>
      <c r="U18" s="23">
        <f t="shared" si="10"/>
        <v>0</v>
      </c>
      <c r="V18" s="23">
        <v>215299</v>
      </c>
      <c r="W18" s="23">
        <f t="shared" si="11"/>
        <v>55.54669762641899</v>
      </c>
      <c r="X18" s="23">
        <v>0</v>
      </c>
      <c r="Y18" s="23">
        <f t="shared" si="12"/>
        <v>0</v>
      </c>
      <c r="Z18" s="23">
        <v>11452</v>
      </c>
      <c r="AA18" s="23">
        <f t="shared" si="13"/>
        <v>2.954592363261094</v>
      </c>
      <c r="AB18" s="23">
        <v>40396</v>
      </c>
      <c r="AC18" s="23">
        <f t="shared" si="14"/>
        <v>10.422084623323013</v>
      </c>
      <c r="AD18" s="23">
        <v>44480</v>
      </c>
      <c r="AE18" s="23">
        <f t="shared" si="15"/>
        <v>11.475748194014448</v>
      </c>
      <c r="AF18" s="23">
        <v>4834</v>
      </c>
      <c r="AG18" s="23">
        <f t="shared" si="0"/>
        <v>1.2471620227038183</v>
      </c>
      <c r="AH18" s="23">
        <v>260269</v>
      </c>
      <c r="AI18" s="23">
        <f t="shared" si="1"/>
        <v>67.14886480908153</v>
      </c>
      <c r="AJ18" s="24">
        <f t="shared" si="16"/>
        <v>1912190</v>
      </c>
      <c r="AK18" s="23">
        <f t="shared" si="17"/>
        <v>493.34107327141385</v>
      </c>
    </row>
    <row r="19" spans="1:37" x14ac:dyDescent="0.2">
      <c r="A19" s="11">
        <v>16</v>
      </c>
      <c r="B19" s="12" t="s">
        <v>55</v>
      </c>
      <c r="C19" s="13">
        <v>4923</v>
      </c>
      <c r="D19" s="14">
        <v>473633</v>
      </c>
      <c r="E19" s="14">
        <f t="shared" si="2"/>
        <v>96.208206378224659</v>
      </c>
      <c r="F19" s="14">
        <v>0</v>
      </c>
      <c r="G19" s="14">
        <f t="shared" si="3"/>
        <v>0</v>
      </c>
      <c r="H19" s="14">
        <v>0</v>
      </c>
      <c r="I19" s="14">
        <f t="shared" si="4"/>
        <v>0</v>
      </c>
      <c r="J19" s="14">
        <v>998904</v>
      </c>
      <c r="K19" s="14">
        <f t="shared" si="5"/>
        <v>202.90554539914686</v>
      </c>
      <c r="L19" s="14">
        <v>325981</v>
      </c>
      <c r="M19" s="14">
        <f t="shared" si="6"/>
        <v>66.215925248832008</v>
      </c>
      <c r="N19" s="14">
        <v>0</v>
      </c>
      <c r="O19" s="14">
        <f t="shared" si="7"/>
        <v>0</v>
      </c>
      <c r="P19" s="14">
        <v>5854</v>
      </c>
      <c r="Q19" s="14">
        <f t="shared" si="8"/>
        <v>1.1891123298801545</v>
      </c>
      <c r="R19" s="14">
        <v>0</v>
      </c>
      <c r="S19" s="14">
        <f t="shared" si="9"/>
        <v>0</v>
      </c>
      <c r="T19" s="14">
        <v>0</v>
      </c>
      <c r="U19" s="14">
        <f t="shared" si="10"/>
        <v>0</v>
      </c>
      <c r="V19" s="14">
        <v>86740</v>
      </c>
      <c r="W19" s="14">
        <f t="shared" si="11"/>
        <v>17.619337802153158</v>
      </c>
      <c r="X19" s="14">
        <v>23153</v>
      </c>
      <c r="Y19" s="14">
        <f t="shared" si="12"/>
        <v>4.7030266097907782</v>
      </c>
      <c r="Z19" s="14">
        <v>62814</v>
      </c>
      <c r="AA19" s="14">
        <f t="shared" si="13"/>
        <v>12.759293113954906</v>
      </c>
      <c r="AB19" s="14">
        <v>48600</v>
      </c>
      <c r="AC19" s="14">
        <f t="shared" si="14"/>
        <v>9.8720292504570377</v>
      </c>
      <c r="AD19" s="14">
        <v>1018932</v>
      </c>
      <c r="AE19" s="14">
        <f t="shared" si="15"/>
        <v>206.97379646556976</v>
      </c>
      <c r="AF19" s="14">
        <v>10000</v>
      </c>
      <c r="AG19" s="14">
        <f t="shared" si="0"/>
        <v>2.0312817387771682</v>
      </c>
      <c r="AH19" s="14">
        <v>35342</v>
      </c>
      <c r="AI19" s="14">
        <f t="shared" si="1"/>
        <v>7.1789559211862688</v>
      </c>
      <c r="AJ19" s="15">
        <f t="shared" si="16"/>
        <v>3089953</v>
      </c>
      <c r="AK19" s="14">
        <f t="shared" si="17"/>
        <v>627.65651025797274</v>
      </c>
    </row>
    <row r="20" spans="1:37" x14ac:dyDescent="0.2">
      <c r="A20" s="16">
        <v>17</v>
      </c>
      <c r="B20" s="17" t="s">
        <v>56</v>
      </c>
      <c r="C20" s="13">
        <v>42764</v>
      </c>
      <c r="D20" s="18">
        <v>13116098</v>
      </c>
      <c r="E20" s="18">
        <f t="shared" si="2"/>
        <v>306.7088672715368</v>
      </c>
      <c r="F20" s="18">
        <v>0</v>
      </c>
      <c r="G20" s="18">
        <f t="shared" si="3"/>
        <v>0</v>
      </c>
      <c r="H20" s="18">
        <v>48204</v>
      </c>
      <c r="I20" s="18">
        <f t="shared" si="4"/>
        <v>1.1272098026377326</v>
      </c>
      <c r="J20" s="18">
        <v>3675568</v>
      </c>
      <c r="K20" s="18">
        <f t="shared" si="5"/>
        <v>85.950051445140772</v>
      </c>
      <c r="L20" s="18">
        <v>1673045</v>
      </c>
      <c r="M20" s="18">
        <f t="shared" si="6"/>
        <v>39.122743429052477</v>
      </c>
      <c r="N20" s="18">
        <v>0</v>
      </c>
      <c r="O20" s="18">
        <f t="shared" si="7"/>
        <v>0</v>
      </c>
      <c r="P20" s="18">
        <v>21994</v>
      </c>
      <c r="Q20" s="18">
        <f t="shared" si="8"/>
        <v>0.51431110279674497</v>
      </c>
      <c r="R20" s="18">
        <v>6734</v>
      </c>
      <c r="S20" s="18">
        <f t="shared" si="9"/>
        <v>0.15746889907398748</v>
      </c>
      <c r="T20" s="18">
        <v>0</v>
      </c>
      <c r="U20" s="18">
        <f t="shared" si="10"/>
        <v>0</v>
      </c>
      <c r="V20" s="18">
        <v>396144</v>
      </c>
      <c r="W20" s="18">
        <f t="shared" si="11"/>
        <v>9.2634926573753624</v>
      </c>
      <c r="X20" s="18">
        <v>2248574</v>
      </c>
      <c r="Y20" s="18">
        <f t="shared" si="12"/>
        <v>52.581002712561968</v>
      </c>
      <c r="Z20" s="18">
        <v>452965</v>
      </c>
      <c r="AA20" s="18">
        <f t="shared" si="13"/>
        <v>10.592203722757459</v>
      </c>
      <c r="AB20" s="18">
        <v>176576</v>
      </c>
      <c r="AC20" s="18">
        <f t="shared" si="14"/>
        <v>4.1290805350294644</v>
      </c>
      <c r="AD20" s="18">
        <v>5618864</v>
      </c>
      <c r="AE20" s="18">
        <f t="shared" si="15"/>
        <v>131.39238611916565</v>
      </c>
      <c r="AF20" s="18">
        <v>156123</v>
      </c>
      <c r="AG20" s="18">
        <f t="shared" si="0"/>
        <v>3.6508044149284444</v>
      </c>
      <c r="AH20" s="18">
        <v>695031</v>
      </c>
      <c r="AI20" s="18">
        <f t="shared" si="1"/>
        <v>16.252712561968011</v>
      </c>
      <c r="AJ20" s="19">
        <f t="shared" si="16"/>
        <v>28285920</v>
      </c>
      <c r="AK20" s="18">
        <f t="shared" si="17"/>
        <v>661.44233467402489</v>
      </c>
    </row>
    <row r="21" spans="1:37" x14ac:dyDescent="0.2">
      <c r="A21" s="16">
        <v>18</v>
      </c>
      <c r="B21" s="17" t="s">
        <v>57</v>
      </c>
      <c r="C21" s="13">
        <v>1229</v>
      </c>
      <c r="D21" s="18">
        <v>833947</v>
      </c>
      <c r="E21" s="18">
        <f t="shared" si="2"/>
        <v>678.55736371033356</v>
      </c>
      <c r="F21" s="18">
        <v>0</v>
      </c>
      <c r="G21" s="18">
        <f t="shared" si="3"/>
        <v>0</v>
      </c>
      <c r="H21" s="18">
        <v>0</v>
      </c>
      <c r="I21" s="18">
        <f t="shared" si="4"/>
        <v>0</v>
      </c>
      <c r="J21" s="18">
        <v>0</v>
      </c>
      <c r="K21" s="18">
        <f t="shared" si="5"/>
        <v>0</v>
      </c>
      <c r="L21" s="18">
        <v>40647</v>
      </c>
      <c r="M21" s="18">
        <f t="shared" si="6"/>
        <v>33.073230268510983</v>
      </c>
      <c r="N21" s="18">
        <v>0</v>
      </c>
      <c r="O21" s="18">
        <f t="shared" si="7"/>
        <v>0</v>
      </c>
      <c r="P21" s="18">
        <v>0</v>
      </c>
      <c r="Q21" s="18">
        <f t="shared" si="8"/>
        <v>0</v>
      </c>
      <c r="R21" s="18">
        <v>0</v>
      </c>
      <c r="S21" s="18">
        <f t="shared" si="9"/>
        <v>0</v>
      </c>
      <c r="T21" s="18">
        <v>0</v>
      </c>
      <c r="U21" s="18">
        <f t="shared" si="10"/>
        <v>0</v>
      </c>
      <c r="V21" s="18">
        <v>0</v>
      </c>
      <c r="W21" s="18">
        <f t="shared" si="11"/>
        <v>0</v>
      </c>
      <c r="X21" s="18">
        <v>1443</v>
      </c>
      <c r="Y21" s="18">
        <f t="shared" si="12"/>
        <v>1.1741253051261189</v>
      </c>
      <c r="Z21" s="18">
        <v>40502</v>
      </c>
      <c r="AA21" s="18">
        <f t="shared" si="13"/>
        <v>32.955248169243291</v>
      </c>
      <c r="AB21" s="18">
        <v>41020</v>
      </c>
      <c r="AC21" s="18">
        <f t="shared" si="14"/>
        <v>33.37672904800651</v>
      </c>
      <c r="AD21" s="18">
        <v>0</v>
      </c>
      <c r="AE21" s="18">
        <f t="shared" si="15"/>
        <v>0</v>
      </c>
      <c r="AF21" s="18">
        <v>0</v>
      </c>
      <c r="AG21" s="18">
        <f t="shared" si="0"/>
        <v>0</v>
      </c>
      <c r="AH21" s="18">
        <v>153693</v>
      </c>
      <c r="AI21" s="18">
        <f t="shared" si="1"/>
        <v>125.0553295362083</v>
      </c>
      <c r="AJ21" s="19">
        <f t="shared" si="16"/>
        <v>1111252</v>
      </c>
      <c r="AK21" s="18">
        <f t="shared" si="17"/>
        <v>904.19202603742883</v>
      </c>
    </row>
    <row r="22" spans="1:37" x14ac:dyDescent="0.2">
      <c r="A22" s="16">
        <v>19</v>
      </c>
      <c r="B22" s="17" t="s">
        <v>58</v>
      </c>
      <c r="C22" s="13">
        <v>2114</v>
      </c>
      <c r="D22" s="18">
        <v>485451</v>
      </c>
      <c r="E22" s="18">
        <f t="shared" si="2"/>
        <v>229.63623462630085</v>
      </c>
      <c r="F22" s="18">
        <v>0</v>
      </c>
      <c r="G22" s="18">
        <f t="shared" si="3"/>
        <v>0</v>
      </c>
      <c r="H22" s="18"/>
      <c r="I22" s="18">
        <f t="shared" si="4"/>
        <v>0</v>
      </c>
      <c r="J22" s="18">
        <v>0</v>
      </c>
      <c r="K22" s="18">
        <f t="shared" si="5"/>
        <v>0</v>
      </c>
      <c r="L22" s="18">
        <v>0</v>
      </c>
      <c r="M22" s="18">
        <f t="shared" si="6"/>
        <v>0</v>
      </c>
      <c r="N22" s="18">
        <v>0</v>
      </c>
      <c r="O22" s="18">
        <f t="shared" si="7"/>
        <v>0</v>
      </c>
      <c r="P22" s="18">
        <v>4804</v>
      </c>
      <c r="Q22" s="18">
        <f t="shared" si="8"/>
        <v>2.2724692526017027</v>
      </c>
      <c r="R22" s="18">
        <v>0</v>
      </c>
      <c r="S22" s="18">
        <f t="shared" si="9"/>
        <v>0</v>
      </c>
      <c r="T22" s="18"/>
      <c r="U22" s="18">
        <f t="shared" si="10"/>
        <v>0</v>
      </c>
      <c r="V22" s="18">
        <v>20</v>
      </c>
      <c r="W22" s="18">
        <f t="shared" si="11"/>
        <v>9.4607379375591296E-3</v>
      </c>
      <c r="X22" s="18">
        <v>2500</v>
      </c>
      <c r="Y22" s="18">
        <f t="shared" si="12"/>
        <v>1.1825922421948911</v>
      </c>
      <c r="Z22" s="18">
        <v>38252</v>
      </c>
      <c r="AA22" s="18">
        <f t="shared" si="13"/>
        <v>18.094607379375592</v>
      </c>
      <c r="AB22" s="18">
        <v>49925</v>
      </c>
      <c r="AC22" s="18">
        <f t="shared" si="14"/>
        <v>23.616367076631978</v>
      </c>
      <c r="AD22" s="18"/>
      <c r="AE22" s="18">
        <f t="shared" si="15"/>
        <v>0</v>
      </c>
      <c r="AF22" s="18">
        <v>2707</v>
      </c>
      <c r="AG22" s="18">
        <f t="shared" si="0"/>
        <v>1.2805108798486282</v>
      </c>
      <c r="AH22" s="18">
        <v>22677</v>
      </c>
      <c r="AI22" s="18">
        <f t="shared" si="1"/>
        <v>10.72705771050142</v>
      </c>
      <c r="AJ22" s="19">
        <f t="shared" si="16"/>
        <v>606336</v>
      </c>
      <c r="AK22" s="18">
        <f t="shared" si="17"/>
        <v>286.8192999053926</v>
      </c>
    </row>
    <row r="23" spans="1:37" x14ac:dyDescent="0.2">
      <c r="A23" s="20">
        <v>20</v>
      </c>
      <c r="B23" s="21" t="s">
        <v>59</v>
      </c>
      <c r="C23" s="22">
        <v>5995</v>
      </c>
      <c r="D23" s="23">
        <v>359946</v>
      </c>
      <c r="E23" s="23">
        <f t="shared" si="2"/>
        <v>60.041034195162638</v>
      </c>
      <c r="F23" s="23">
        <v>0</v>
      </c>
      <c r="G23" s="23">
        <f t="shared" si="3"/>
        <v>0</v>
      </c>
      <c r="H23" s="23">
        <v>0</v>
      </c>
      <c r="I23" s="23">
        <f t="shared" si="4"/>
        <v>0</v>
      </c>
      <c r="J23" s="23">
        <v>161558</v>
      </c>
      <c r="K23" s="23">
        <f t="shared" si="5"/>
        <v>26.948790658882402</v>
      </c>
      <c r="L23" s="23">
        <v>275289</v>
      </c>
      <c r="M23" s="23">
        <f t="shared" si="6"/>
        <v>45.919766472060047</v>
      </c>
      <c r="N23" s="23">
        <v>0</v>
      </c>
      <c r="O23" s="23">
        <f t="shared" si="7"/>
        <v>0</v>
      </c>
      <c r="P23" s="23">
        <v>3746</v>
      </c>
      <c r="Q23" s="23">
        <f t="shared" si="8"/>
        <v>0.62485404503753128</v>
      </c>
      <c r="R23" s="23">
        <v>0</v>
      </c>
      <c r="S23" s="23">
        <f t="shared" si="9"/>
        <v>0</v>
      </c>
      <c r="T23" s="23">
        <v>0</v>
      </c>
      <c r="U23" s="23">
        <f t="shared" si="10"/>
        <v>0</v>
      </c>
      <c r="V23" s="23">
        <v>200</v>
      </c>
      <c r="W23" s="23">
        <f t="shared" si="11"/>
        <v>3.336113427856547E-2</v>
      </c>
      <c r="X23" s="23">
        <v>42731</v>
      </c>
      <c r="Y23" s="23">
        <f t="shared" si="12"/>
        <v>7.1277731442869054</v>
      </c>
      <c r="Z23" s="23">
        <v>35635</v>
      </c>
      <c r="AA23" s="23">
        <f t="shared" si="13"/>
        <v>5.9441201000834027</v>
      </c>
      <c r="AB23" s="23">
        <v>68650</v>
      </c>
      <c r="AC23" s="23">
        <f t="shared" si="14"/>
        <v>11.451209341117599</v>
      </c>
      <c r="AD23" s="23">
        <v>218623</v>
      </c>
      <c r="AE23" s="23">
        <f t="shared" si="15"/>
        <v>36.467556296914097</v>
      </c>
      <c r="AF23" s="23">
        <v>8417</v>
      </c>
      <c r="AG23" s="23">
        <f t="shared" si="0"/>
        <v>1.4040033361134279</v>
      </c>
      <c r="AH23" s="23">
        <v>66621</v>
      </c>
      <c r="AI23" s="23">
        <f t="shared" si="1"/>
        <v>11.112760633861551</v>
      </c>
      <c r="AJ23" s="24">
        <f t="shared" si="16"/>
        <v>1241416</v>
      </c>
      <c r="AK23" s="23">
        <f t="shared" si="17"/>
        <v>207.07522935779818</v>
      </c>
    </row>
    <row r="24" spans="1:37" x14ac:dyDescent="0.2">
      <c r="A24" s="11">
        <v>21</v>
      </c>
      <c r="B24" s="12" t="s">
        <v>60</v>
      </c>
      <c r="C24" s="13">
        <v>3175</v>
      </c>
      <c r="D24" s="14">
        <v>973548</v>
      </c>
      <c r="E24" s="14">
        <f t="shared" si="2"/>
        <v>306.62929133858268</v>
      </c>
      <c r="F24" s="14">
        <v>0</v>
      </c>
      <c r="G24" s="14">
        <f t="shared" si="3"/>
        <v>0</v>
      </c>
      <c r="H24" s="14">
        <v>0</v>
      </c>
      <c r="I24" s="14">
        <f t="shared" si="4"/>
        <v>0</v>
      </c>
      <c r="J24" s="14">
        <v>51361</v>
      </c>
      <c r="K24" s="14">
        <f t="shared" si="5"/>
        <v>16.176692913385828</v>
      </c>
      <c r="L24" s="14">
        <v>7131</v>
      </c>
      <c r="M24" s="14">
        <f t="shared" si="6"/>
        <v>2.2459842519685038</v>
      </c>
      <c r="N24" s="14">
        <v>0</v>
      </c>
      <c r="O24" s="14">
        <f t="shared" si="7"/>
        <v>0</v>
      </c>
      <c r="P24" s="14">
        <v>2194</v>
      </c>
      <c r="Q24" s="14">
        <f t="shared" si="8"/>
        <v>0.6910236220472441</v>
      </c>
      <c r="R24" s="14">
        <v>0</v>
      </c>
      <c r="S24" s="14">
        <f t="shared" si="9"/>
        <v>0</v>
      </c>
      <c r="T24" s="14">
        <v>0</v>
      </c>
      <c r="U24" s="14">
        <f t="shared" si="10"/>
        <v>0</v>
      </c>
      <c r="V24" s="14">
        <v>591117</v>
      </c>
      <c r="W24" s="14">
        <f t="shared" si="11"/>
        <v>186.17858267716537</v>
      </c>
      <c r="X24" s="14">
        <v>4510</v>
      </c>
      <c r="Y24" s="14">
        <f t="shared" si="12"/>
        <v>1.4204724409448819</v>
      </c>
      <c r="Z24" s="14">
        <v>20318</v>
      </c>
      <c r="AA24" s="14">
        <f t="shared" si="13"/>
        <v>6.3993700787401577</v>
      </c>
      <c r="AB24" s="14">
        <v>68350</v>
      </c>
      <c r="AC24" s="14">
        <f t="shared" si="14"/>
        <v>21.527559055118111</v>
      </c>
      <c r="AD24" s="14">
        <v>49431</v>
      </c>
      <c r="AE24" s="14">
        <f t="shared" si="15"/>
        <v>15.568818897637795</v>
      </c>
      <c r="AF24" s="14">
        <v>5159</v>
      </c>
      <c r="AG24" s="14">
        <f t="shared" si="0"/>
        <v>1.6248818897637796</v>
      </c>
      <c r="AH24" s="14">
        <v>21370</v>
      </c>
      <c r="AI24" s="14">
        <f t="shared" si="1"/>
        <v>6.7307086614173226</v>
      </c>
      <c r="AJ24" s="15">
        <f t="shared" si="16"/>
        <v>1794489</v>
      </c>
      <c r="AK24" s="14">
        <f t="shared" si="17"/>
        <v>565.19338582677165</v>
      </c>
    </row>
    <row r="25" spans="1:37" x14ac:dyDescent="0.2">
      <c r="A25" s="16">
        <v>22</v>
      </c>
      <c r="B25" s="17" t="s">
        <v>61</v>
      </c>
      <c r="C25" s="13">
        <v>3332</v>
      </c>
      <c r="D25" s="18">
        <v>479587</v>
      </c>
      <c r="E25" s="18">
        <f t="shared" si="2"/>
        <v>143.93367346938774</v>
      </c>
      <c r="F25" s="18">
        <v>14896</v>
      </c>
      <c r="G25" s="18">
        <f t="shared" si="3"/>
        <v>4.4705882352941178</v>
      </c>
      <c r="H25" s="18">
        <v>0</v>
      </c>
      <c r="I25" s="18">
        <f t="shared" si="4"/>
        <v>0</v>
      </c>
      <c r="J25" s="18">
        <v>86179</v>
      </c>
      <c r="K25" s="18">
        <f t="shared" si="5"/>
        <v>25.8640456182473</v>
      </c>
      <c r="L25" s="18">
        <v>49120</v>
      </c>
      <c r="M25" s="18">
        <f t="shared" si="6"/>
        <v>14.741896758703481</v>
      </c>
      <c r="N25" s="18">
        <v>0</v>
      </c>
      <c r="O25" s="18">
        <f t="shared" si="7"/>
        <v>0</v>
      </c>
      <c r="P25" s="18">
        <v>2043</v>
      </c>
      <c r="Q25" s="18">
        <f t="shared" si="8"/>
        <v>0.61314525810324128</v>
      </c>
      <c r="R25" s="18">
        <v>0</v>
      </c>
      <c r="S25" s="18">
        <f t="shared" si="9"/>
        <v>0</v>
      </c>
      <c r="T25" s="18">
        <v>0</v>
      </c>
      <c r="U25" s="18">
        <f t="shared" si="10"/>
        <v>0</v>
      </c>
      <c r="V25" s="18">
        <v>166294</v>
      </c>
      <c r="W25" s="18">
        <f t="shared" si="11"/>
        <v>49.908163265306122</v>
      </c>
      <c r="X25" s="18">
        <v>0</v>
      </c>
      <c r="Y25" s="18">
        <f t="shared" si="12"/>
        <v>0</v>
      </c>
      <c r="Z25" s="18">
        <v>28946</v>
      </c>
      <c r="AA25" s="18">
        <f t="shared" si="13"/>
        <v>8.6872749099639854</v>
      </c>
      <c r="AB25" s="18">
        <v>24004</v>
      </c>
      <c r="AC25" s="18">
        <f t="shared" si="14"/>
        <v>7.204081632653061</v>
      </c>
      <c r="AD25" s="18">
        <v>196407</v>
      </c>
      <c r="AE25" s="18">
        <f t="shared" si="15"/>
        <v>58.945678271308523</v>
      </c>
      <c r="AF25" s="18">
        <v>19234</v>
      </c>
      <c r="AG25" s="18">
        <f t="shared" si="0"/>
        <v>5.7725090036014404</v>
      </c>
      <c r="AH25" s="18">
        <v>770</v>
      </c>
      <c r="AI25" s="18">
        <f t="shared" si="1"/>
        <v>0.23109243697478993</v>
      </c>
      <c r="AJ25" s="19">
        <f t="shared" si="16"/>
        <v>1067480</v>
      </c>
      <c r="AK25" s="18">
        <f t="shared" si="17"/>
        <v>320.37214885954381</v>
      </c>
    </row>
    <row r="26" spans="1:37" x14ac:dyDescent="0.2">
      <c r="A26" s="16">
        <v>23</v>
      </c>
      <c r="B26" s="17" t="s">
        <v>62</v>
      </c>
      <c r="C26" s="13">
        <v>13652</v>
      </c>
      <c r="D26" s="18">
        <v>2155918</v>
      </c>
      <c r="E26" s="18">
        <f t="shared" si="2"/>
        <v>157.91957222385</v>
      </c>
      <c r="F26" s="18">
        <v>0</v>
      </c>
      <c r="G26" s="18">
        <f t="shared" si="3"/>
        <v>0</v>
      </c>
      <c r="H26" s="18">
        <v>0</v>
      </c>
      <c r="I26" s="18">
        <f t="shared" si="4"/>
        <v>0</v>
      </c>
      <c r="J26" s="18">
        <v>576811</v>
      </c>
      <c r="K26" s="18">
        <f t="shared" si="5"/>
        <v>42.25102549077058</v>
      </c>
      <c r="L26" s="18">
        <v>126482</v>
      </c>
      <c r="M26" s="18">
        <f t="shared" si="6"/>
        <v>9.2647231174919433</v>
      </c>
      <c r="N26" s="18">
        <v>0</v>
      </c>
      <c r="O26" s="18">
        <f t="shared" si="7"/>
        <v>0</v>
      </c>
      <c r="P26" s="18">
        <v>10558</v>
      </c>
      <c r="Q26" s="18">
        <f t="shared" si="8"/>
        <v>0.77336653970114266</v>
      </c>
      <c r="R26" s="18">
        <v>0</v>
      </c>
      <c r="S26" s="18">
        <f t="shared" si="9"/>
        <v>0</v>
      </c>
      <c r="T26" s="18">
        <v>0</v>
      </c>
      <c r="U26" s="18">
        <f t="shared" si="10"/>
        <v>0</v>
      </c>
      <c r="V26" s="18">
        <v>14887</v>
      </c>
      <c r="W26" s="18">
        <f t="shared" si="11"/>
        <v>1.0904629358335776</v>
      </c>
      <c r="X26" s="18">
        <v>2053</v>
      </c>
      <c r="Y26" s="18">
        <f t="shared" si="12"/>
        <v>0.15038089657193085</v>
      </c>
      <c r="Z26" s="18">
        <v>1345</v>
      </c>
      <c r="AA26" s="18">
        <f t="shared" si="13"/>
        <v>9.8520363316730156E-2</v>
      </c>
      <c r="AB26" s="18">
        <v>49950</v>
      </c>
      <c r="AC26" s="18">
        <f t="shared" si="14"/>
        <v>3.6588045707588632</v>
      </c>
      <c r="AD26" s="18">
        <v>1369857</v>
      </c>
      <c r="AE26" s="18">
        <f t="shared" si="15"/>
        <v>100.34112217990038</v>
      </c>
      <c r="AF26" s="18">
        <v>16509</v>
      </c>
      <c r="AG26" s="18">
        <f t="shared" si="0"/>
        <v>1.2092733665397011</v>
      </c>
      <c r="AH26" s="18">
        <v>341091</v>
      </c>
      <c r="AI26" s="18">
        <f t="shared" si="1"/>
        <v>24.984690887782008</v>
      </c>
      <c r="AJ26" s="19">
        <f t="shared" si="16"/>
        <v>4665461</v>
      </c>
      <c r="AK26" s="18">
        <f t="shared" si="17"/>
        <v>341.74194257251685</v>
      </c>
    </row>
    <row r="27" spans="1:37" x14ac:dyDescent="0.2">
      <c r="A27" s="16">
        <v>24</v>
      </c>
      <c r="B27" s="17" t="s">
        <v>63</v>
      </c>
      <c r="C27" s="13">
        <v>4535</v>
      </c>
      <c r="D27" s="18">
        <v>2984477</v>
      </c>
      <c r="E27" s="18">
        <f t="shared" si="2"/>
        <v>658.09856670341787</v>
      </c>
      <c r="F27" s="18"/>
      <c r="G27" s="18">
        <f t="shared" si="3"/>
        <v>0</v>
      </c>
      <c r="H27" s="18"/>
      <c r="I27" s="18">
        <f t="shared" si="4"/>
        <v>0</v>
      </c>
      <c r="J27" s="18">
        <v>732434</v>
      </c>
      <c r="K27" s="18">
        <f t="shared" si="5"/>
        <v>161.5069459757442</v>
      </c>
      <c r="L27" s="18"/>
      <c r="M27" s="18">
        <f t="shared" si="6"/>
        <v>0</v>
      </c>
      <c r="N27" s="18">
        <v>0</v>
      </c>
      <c r="O27" s="18">
        <f t="shared" si="7"/>
        <v>0</v>
      </c>
      <c r="P27" s="18">
        <v>47112</v>
      </c>
      <c r="Q27" s="18">
        <f t="shared" si="8"/>
        <v>10.388533627342889</v>
      </c>
      <c r="R27" s="18">
        <v>0</v>
      </c>
      <c r="S27" s="18">
        <f t="shared" si="9"/>
        <v>0</v>
      </c>
      <c r="T27" s="18"/>
      <c r="U27" s="18">
        <f t="shared" si="10"/>
        <v>0</v>
      </c>
      <c r="V27" s="18">
        <v>47662</v>
      </c>
      <c r="W27" s="18">
        <f t="shared" si="11"/>
        <v>10.50981256890849</v>
      </c>
      <c r="X27" s="18">
        <v>0</v>
      </c>
      <c r="Y27" s="18">
        <f t="shared" si="12"/>
        <v>0</v>
      </c>
      <c r="Z27" s="18">
        <v>0</v>
      </c>
      <c r="AA27" s="18">
        <f t="shared" si="13"/>
        <v>0</v>
      </c>
      <c r="AB27" s="18"/>
      <c r="AC27" s="18">
        <f t="shared" si="14"/>
        <v>0</v>
      </c>
      <c r="AD27" s="18">
        <v>1965062</v>
      </c>
      <c r="AE27" s="18">
        <f t="shared" si="15"/>
        <v>433.31025358324143</v>
      </c>
      <c r="AF27" s="18">
        <v>2291</v>
      </c>
      <c r="AG27" s="18">
        <f t="shared" si="0"/>
        <v>0.50518191841234839</v>
      </c>
      <c r="AH27" s="18">
        <v>42635</v>
      </c>
      <c r="AI27" s="18">
        <f t="shared" si="1"/>
        <v>9.4013230429988983</v>
      </c>
      <c r="AJ27" s="19">
        <f t="shared" si="16"/>
        <v>5821673</v>
      </c>
      <c r="AK27" s="18">
        <f t="shared" si="17"/>
        <v>1283.7206174200662</v>
      </c>
    </row>
    <row r="28" spans="1:37" x14ac:dyDescent="0.2">
      <c r="A28" s="20">
        <v>25</v>
      </c>
      <c r="B28" s="21" t="s">
        <v>64</v>
      </c>
      <c r="C28" s="22">
        <v>2246</v>
      </c>
      <c r="D28" s="23">
        <v>234953</v>
      </c>
      <c r="E28" s="23">
        <f t="shared" si="2"/>
        <v>104.60952804986643</v>
      </c>
      <c r="F28" s="23">
        <v>0</v>
      </c>
      <c r="G28" s="23">
        <f t="shared" si="3"/>
        <v>0</v>
      </c>
      <c r="H28" s="23">
        <v>0</v>
      </c>
      <c r="I28" s="23">
        <f t="shared" si="4"/>
        <v>0</v>
      </c>
      <c r="J28" s="23">
        <v>410340</v>
      </c>
      <c r="K28" s="23">
        <f t="shared" si="5"/>
        <v>182.69813000890471</v>
      </c>
      <c r="L28" s="23">
        <v>0</v>
      </c>
      <c r="M28" s="23">
        <f t="shared" si="6"/>
        <v>0</v>
      </c>
      <c r="N28" s="23">
        <v>0</v>
      </c>
      <c r="O28" s="23">
        <f t="shared" si="7"/>
        <v>0</v>
      </c>
      <c r="P28" s="23">
        <v>316</v>
      </c>
      <c r="Q28" s="23">
        <f t="shared" si="8"/>
        <v>0.14069456812110417</v>
      </c>
      <c r="R28" s="23">
        <v>0</v>
      </c>
      <c r="S28" s="23">
        <f t="shared" si="9"/>
        <v>0</v>
      </c>
      <c r="T28" s="23">
        <v>0</v>
      </c>
      <c r="U28" s="23">
        <f t="shared" si="10"/>
        <v>0</v>
      </c>
      <c r="V28" s="23">
        <v>0</v>
      </c>
      <c r="W28" s="23">
        <f t="shared" si="11"/>
        <v>0</v>
      </c>
      <c r="X28" s="23">
        <v>0</v>
      </c>
      <c r="Y28" s="23">
        <f t="shared" si="12"/>
        <v>0</v>
      </c>
      <c r="Z28" s="23">
        <v>33513</v>
      </c>
      <c r="AA28" s="23">
        <f t="shared" si="13"/>
        <v>14.921193232413179</v>
      </c>
      <c r="AB28" s="23">
        <v>45500</v>
      </c>
      <c r="AC28" s="23">
        <f t="shared" si="14"/>
        <v>20.258236865538734</v>
      </c>
      <c r="AD28" s="23">
        <v>240197</v>
      </c>
      <c r="AE28" s="23">
        <f t="shared" si="15"/>
        <v>106.94434550311665</v>
      </c>
      <c r="AF28" s="23">
        <v>0</v>
      </c>
      <c r="AG28" s="23">
        <f t="shared" si="0"/>
        <v>0</v>
      </c>
      <c r="AH28" s="23">
        <v>4125</v>
      </c>
      <c r="AI28" s="23">
        <f t="shared" si="1"/>
        <v>1.8365983971504898</v>
      </c>
      <c r="AJ28" s="24">
        <f t="shared" si="16"/>
        <v>968944</v>
      </c>
      <c r="AK28" s="23">
        <f t="shared" si="17"/>
        <v>431.40872662511129</v>
      </c>
    </row>
    <row r="29" spans="1:37" x14ac:dyDescent="0.2">
      <c r="A29" s="11">
        <v>26</v>
      </c>
      <c r="B29" s="12" t="s">
        <v>65</v>
      </c>
      <c r="C29" s="13">
        <v>45253</v>
      </c>
      <c r="D29" s="14">
        <v>13459965</v>
      </c>
      <c r="E29" s="14">
        <f t="shared" si="2"/>
        <v>297.43807040417209</v>
      </c>
      <c r="F29" s="14">
        <v>815239</v>
      </c>
      <c r="G29" s="14">
        <f t="shared" si="3"/>
        <v>18.01513711798113</v>
      </c>
      <c r="H29" s="14">
        <v>285000</v>
      </c>
      <c r="I29" s="14">
        <f t="shared" si="4"/>
        <v>6.2979249994475506</v>
      </c>
      <c r="J29" s="14">
        <v>2288411</v>
      </c>
      <c r="K29" s="14">
        <f t="shared" si="5"/>
        <v>50.569266126002695</v>
      </c>
      <c r="L29" s="14">
        <v>15015887</v>
      </c>
      <c r="M29" s="14">
        <f t="shared" si="6"/>
        <v>331.8208074602789</v>
      </c>
      <c r="N29" s="14">
        <v>0</v>
      </c>
      <c r="O29" s="14">
        <f t="shared" si="7"/>
        <v>0</v>
      </c>
      <c r="P29" s="14">
        <v>90819</v>
      </c>
      <c r="Q29" s="14">
        <f t="shared" si="8"/>
        <v>2.0069166685081652</v>
      </c>
      <c r="R29" s="14">
        <v>0</v>
      </c>
      <c r="S29" s="14">
        <f t="shared" si="9"/>
        <v>0</v>
      </c>
      <c r="T29" s="14"/>
      <c r="U29" s="14">
        <f t="shared" si="10"/>
        <v>0</v>
      </c>
      <c r="V29" s="14">
        <v>3682299</v>
      </c>
      <c r="W29" s="14">
        <f t="shared" si="11"/>
        <v>81.371378693125322</v>
      </c>
      <c r="X29" s="14">
        <v>397214</v>
      </c>
      <c r="Y29" s="14">
        <f t="shared" si="12"/>
        <v>8.7776280025633664</v>
      </c>
      <c r="Z29" s="14">
        <v>1125316</v>
      </c>
      <c r="AA29" s="14">
        <f t="shared" si="13"/>
        <v>24.867213223432699</v>
      </c>
      <c r="AB29" s="14">
        <v>289319</v>
      </c>
      <c r="AC29" s="14">
        <f t="shared" si="14"/>
        <v>6.393366185667249</v>
      </c>
      <c r="AD29" s="14">
        <v>5500209</v>
      </c>
      <c r="AE29" s="14">
        <f t="shared" si="15"/>
        <v>121.54352197644356</v>
      </c>
      <c r="AF29" s="14">
        <v>77435</v>
      </c>
      <c r="AG29" s="14">
        <f t="shared" si="0"/>
        <v>1.7111572713411265</v>
      </c>
      <c r="AH29" s="14">
        <v>4182320</v>
      </c>
      <c r="AI29" s="14">
        <f t="shared" si="1"/>
        <v>92.420833977857825</v>
      </c>
      <c r="AJ29" s="15">
        <f t="shared" si="16"/>
        <v>47209433</v>
      </c>
      <c r="AK29" s="14">
        <f t="shared" si="17"/>
        <v>1043.2332221068216</v>
      </c>
    </row>
    <row r="30" spans="1:37" x14ac:dyDescent="0.2">
      <c r="A30" s="16">
        <v>27</v>
      </c>
      <c r="B30" s="17" t="s">
        <v>66</v>
      </c>
      <c r="C30" s="13">
        <v>5846</v>
      </c>
      <c r="D30" s="18">
        <v>703434</v>
      </c>
      <c r="E30" s="18">
        <f t="shared" si="2"/>
        <v>120.32740335271981</v>
      </c>
      <c r="F30" s="18">
        <v>31931</v>
      </c>
      <c r="G30" s="18">
        <f t="shared" si="3"/>
        <v>5.462025316455696</v>
      </c>
      <c r="H30" s="18">
        <v>0</v>
      </c>
      <c r="I30" s="18">
        <f t="shared" si="4"/>
        <v>0</v>
      </c>
      <c r="J30" s="18">
        <v>219375</v>
      </c>
      <c r="K30" s="18">
        <f t="shared" si="5"/>
        <v>37.525658569962367</v>
      </c>
      <c r="L30" s="18">
        <v>312002</v>
      </c>
      <c r="M30" s="18">
        <f t="shared" si="6"/>
        <v>53.37016763599042</v>
      </c>
      <c r="N30" s="18">
        <v>0</v>
      </c>
      <c r="O30" s="18">
        <f t="shared" si="7"/>
        <v>0</v>
      </c>
      <c r="P30" s="18">
        <v>1408</v>
      </c>
      <c r="Q30" s="18">
        <f t="shared" si="8"/>
        <v>0.24084844338008896</v>
      </c>
      <c r="R30" s="18">
        <v>0</v>
      </c>
      <c r="S30" s="18">
        <f t="shared" si="9"/>
        <v>0</v>
      </c>
      <c r="T30" s="18">
        <v>0</v>
      </c>
      <c r="U30" s="18">
        <f t="shared" si="10"/>
        <v>0</v>
      </c>
      <c r="V30" s="18">
        <v>3899</v>
      </c>
      <c r="W30" s="18">
        <f t="shared" si="11"/>
        <v>0.66695176188847072</v>
      </c>
      <c r="X30" s="18">
        <v>5467</v>
      </c>
      <c r="Y30" s="18">
        <f t="shared" si="12"/>
        <v>0.93516934656175166</v>
      </c>
      <c r="Z30" s="18">
        <v>42897</v>
      </c>
      <c r="AA30" s="18">
        <f t="shared" si="13"/>
        <v>7.3378378378378377</v>
      </c>
      <c r="AB30" s="18">
        <v>44670</v>
      </c>
      <c r="AC30" s="18">
        <f t="shared" si="14"/>
        <v>7.6411221347930205</v>
      </c>
      <c r="AD30" s="18">
        <v>0</v>
      </c>
      <c r="AE30" s="18">
        <f t="shared" si="15"/>
        <v>0</v>
      </c>
      <c r="AF30" s="18">
        <v>9941</v>
      </c>
      <c r="AG30" s="18">
        <f t="shared" si="0"/>
        <v>1.7004789599726309</v>
      </c>
      <c r="AH30" s="18">
        <v>28891</v>
      </c>
      <c r="AI30" s="18">
        <f t="shared" si="1"/>
        <v>4.94201163188505</v>
      </c>
      <c r="AJ30" s="19">
        <f t="shared" si="16"/>
        <v>1403915</v>
      </c>
      <c r="AK30" s="18">
        <f t="shared" si="17"/>
        <v>240.14967499144714</v>
      </c>
    </row>
    <row r="31" spans="1:37" x14ac:dyDescent="0.2">
      <c r="A31" s="16">
        <v>28</v>
      </c>
      <c r="B31" s="17" t="s">
        <v>67</v>
      </c>
      <c r="C31" s="13">
        <v>30218</v>
      </c>
      <c r="D31" s="18">
        <v>5576117</v>
      </c>
      <c r="E31" s="18">
        <f t="shared" si="2"/>
        <v>184.52965120127075</v>
      </c>
      <c r="F31" s="18">
        <v>0</v>
      </c>
      <c r="G31" s="18">
        <f t="shared" si="3"/>
        <v>0</v>
      </c>
      <c r="H31" s="18">
        <v>0</v>
      </c>
      <c r="I31" s="18">
        <f t="shared" si="4"/>
        <v>0</v>
      </c>
      <c r="J31" s="18">
        <v>577475</v>
      </c>
      <c r="K31" s="18">
        <f t="shared" si="5"/>
        <v>19.110298497584221</v>
      </c>
      <c r="L31" s="18">
        <v>783417</v>
      </c>
      <c r="M31" s="18">
        <f t="shared" si="6"/>
        <v>25.925507975378913</v>
      </c>
      <c r="N31" s="18">
        <v>0</v>
      </c>
      <c r="O31" s="18">
        <f t="shared" si="7"/>
        <v>0</v>
      </c>
      <c r="P31" s="18">
        <v>73448</v>
      </c>
      <c r="Q31" s="18">
        <f t="shared" si="8"/>
        <v>2.4306042755973261</v>
      </c>
      <c r="R31" s="18">
        <v>0</v>
      </c>
      <c r="S31" s="18">
        <f t="shared" si="9"/>
        <v>0</v>
      </c>
      <c r="T31" s="18">
        <v>0</v>
      </c>
      <c r="U31" s="18">
        <f t="shared" si="10"/>
        <v>0</v>
      </c>
      <c r="V31" s="18">
        <v>385697</v>
      </c>
      <c r="W31" s="18">
        <f t="shared" si="11"/>
        <v>12.763816268449268</v>
      </c>
      <c r="X31" s="18">
        <v>28368</v>
      </c>
      <c r="Y31" s="18">
        <f t="shared" si="12"/>
        <v>0.93877821166192332</v>
      </c>
      <c r="Z31" s="18">
        <v>418224</v>
      </c>
      <c r="AA31" s="18">
        <f t="shared" si="13"/>
        <v>13.840227678866901</v>
      </c>
      <c r="AB31" s="18">
        <v>316823</v>
      </c>
      <c r="AC31" s="18">
        <f t="shared" si="14"/>
        <v>10.484578727910517</v>
      </c>
      <c r="AD31" s="18">
        <v>177353</v>
      </c>
      <c r="AE31" s="18">
        <f t="shared" si="15"/>
        <v>5.8691177443907607</v>
      </c>
      <c r="AF31" s="18">
        <v>126099</v>
      </c>
      <c r="AG31" s="18">
        <f t="shared" si="0"/>
        <v>4.1729763716989874</v>
      </c>
      <c r="AH31" s="18">
        <v>44272</v>
      </c>
      <c r="AI31" s="18">
        <f t="shared" si="1"/>
        <v>1.4650870342180158</v>
      </c>
      <c r="AJ31" s="19">
        <f t="shared" si="16"/>
        <v>8507293</v>
      </c>
      <c r="AK31" s="18">
        <f t="shared" si="17"/>
        <v>281.53064398702759</v>
      </c>
    </row>
    <row r="32" spans="1:37" x14ac:dyDescent="0.2">
      <c r="A32" s="16">
        <v>29</v>
      </c>
      <c r="B32" s="17" t="s">
        <v>68</v>
      </c>
      <c r="C32" s="13">
        <v>14426</v>
      </c>
      <c r="D32" s="18">
        <v>654308</v>
      </c>
      <c r="E32" s="18">
        <f t="shared" si="2"/>
        <v>45.356162484403164</v>
      </c>
      <c r="F32" s="18">
        <v>0</v>
      </c>
      <c r="G32" s="18">
        <f t="shared" si="3"/>
        <v>0</v>
      </c>
      <c r="H32" s="18">
        <v>0</v>
      </c>
      <c r="I32" s="18">
        <f t="shared" si="4"/>
        <v>0</v>
      </c>
      <c r="J32" s="18">
        <v>999120</v>
      </c>
      <c r="K32" s="18">
        <f t="shared" si="5"/>
        <v>69.258283654512681</v>
      </c>
      <c r="L32" s="18">
        <v>0</v>
      </c>
      <c r="M32" s="18">
        <f t="shared" si="6"/>
        <v>0</v>
      </c>
      <c r="N32" s="18">
        <v>0</v>
      </c>
      <c r="O32" s="18">
        <f t="shared" si="7"/>
        <v>0</v>
      </c>
      <c r="P32" s="18">
        <v>4285</v>
      </c>
      <c r="Q32" s="18">
        <f t="shared" si="8"/>
        <v>0.29703313461805075</v>
      </c>
      <c r="R32" s="18">
        <v>0</v>
      </c>
      <c r="S32" s="18">
        <f t="shared" si="9"/>
        <v>0</v>
      </c>
      <c r="T32" s="18">
        <v>0</v>
      </c>
      <c r="U32" s="18">
        <f t="shared" si="10"/>
        <v>0</v>
      </c>
      <c r="V32" s="18">
        <v>1210980</v>
      </c>
      <c r="W32" s="18">
        <f t="shared" si="11"/>
        <v>83.944267295161509</v>
      </c>
      <c r="X32" s="18">
        <v>3015</v>
      </c>
      <c r="Y32" s="18">
        <f t="shared" si="12"/>
        <v>0.20899764314432276</v>
      </c>
      <c r="Z32" s="18">
        <v>105397</v>
      </c>
      <c r="AA32" s="18">
        <f t="shared" si="13"/>
        <v>7.3060446416192981</v>
      </c>
      <c r="AB32" s="18">
        <v>36000</v>
      </c>
      <c r="AC32" s="18">
        <f t="shared" si="14"/>
        <v>2.4954942464993763</v>
      </c>
      <c r="AD32" s="18">
        <f>860485-[1]Hurricane!R6</f>
        <v>834232</v>
      </c>
      <c r="AE32" s="18">
        <f t="shared" si="15"/>
        <v>57.828365451268546</v>
      </c>
      <c r="AF32" s="18">
        <v>27580</v>
      </c>
      <c r="AG32" s="18">
        <f t="shared" si="0"/>
        <v>1.9118258699570221</v>
      </c>
      <c r="AH32" s="18">
        <v>1067318</v>
      </c>
      <c r="AI32" s="18">
        <f t="shared" si="1"/>
        <v>73.985720227367253</v>
      </c>
      <c r="AJ32" s="19">
        <f t="shared" si="16"/>
        <v>4942235</v>
      </c>
      <c r="AK32" s="18">
        <f t="shared" si="17"/>
        <v>342.59219464855124</v>
      </c>
    </row>
    <row r="33" spans="1:37" x14ac:dyDescent="0.2">
      <c r="A33" s="20">
        <v>30</v>
      </c>
      <c r="B33" s="21" t="s">
        <v>69</v>
      </c>
      <c r="C33" s="22">
        <v>2649</v>
      </c>
      <c r="D33" s="23">
        <v>310214</v>
      </c>
      <c r="E33" s="23">
        <f t="shared" si="2"/>
        <v>117.10607776519441</v>
      </c>
      <c r="F33" s="23">
        <v>0</v>
      </c>
      <c r="G33" s="23">
        <f t="shared" si="3"/>
        <v>0</v>
      </c>
      <c r="H33" s="23">
        <v>0</v>
      </c>
      <c r="I33" s="23">
        <f t="shared" si="4"/>
        <v>0</v>
      </c>
      <c r="J33" s="23">
        <v>0</v>
      </c>
      <c r="K33" s="23">
        <f t="shared" si="5"/>
        <v>0</v>
      </c>
      <c r="L33" s="23">
        <v>96666</v>
      </c>
      <c r="M33" s="23">
        <f t="shared" si="6"/>
        <v>36.491506228765573</v>
      </c>
      <c r="N33" s="23">
        <v>0</v>
      </c>
      <c r="O33" s="23">
        <f t="shared" si="7"/>
        <v>0</v>
      </c>
      <c r="P33" s="23">
        <v>398</v>
      </c>
      <c r="Q33" s="23">
        <f t="shared" si="8"/>
        <v>0.15024537561343904</v>
      </c>
      <c r="R33" s="23">
        <v>0</v>
      </c>
      <c r="S33" s="23">
        <f t="shared" si="9"/>
        <v>0</v>
      </c>
      <c r="T33" s="23">
        <v>0</v>
      </c>
      <c r="U33" s="23">
        <f t="shared" si="10"/>
        <v>0</v>
      </c>
      <c r="V33" s="23">
        <v>592</v>
      </c>
      <c r="W33" s="23">
        <f t="shared" si="11"/>
        <v>0.22348055870139674</v>
      </c>
      <c r="X33" s="23">
        <v>0</v>
      </c>
      <c r="Y33" s="23">
        <f t="shared" si="12"/>
        <v>0</v>
      </c>
      <c r="Z33" s="23">
        <v>58257</v>
      </c>
      <c r="AA33" s="23">
        <f t="shared" si="13"/>
        <v>21.9920724801812</v>
      </c>
      <c r="AB33" s="23">
        <v>47294</v>
      </c>
      <c r="AC33" s="23">
        <f t="shared" si="14"/>
        <v>17.853529633824085</v>
      </c>
      <c r="AD33" s="23">
        <v>77288</v>
      </c>
      <c r="AE33" s="23">
        <f t="shared" si="15"/>
        <v>29.176292940732353</v>
      </c>
      <c r="AF33" s="23">
        <v>7594</v>
      </c>
      <c r="AG33" s="23">
        <f t="shared" si="0"/>
        <v>2.8667421668554169</v>
      </c>
      <c r="AH33" s="23">
        <v>900</v>
      </c>
      <c r="AI33" s="23">
        <f t="shared" si="1"/>
        <v>0.33975084937712347</v>
      </c>
      <c r="AJ33" s="24">
        <f t="shared" si="16"/>
        <v>599203</v>
      </c>
      <c r="AK33" s="23">
        <f t="shared" si="17"/>
        <v>226.19969799924499</v>
      </c>
    </row>
    <row r="34" spans="1:37" x14ac:dyDescent="0.2">
      <c r="A34" s="11">
        <v>31</v>
      </c>
      <c r="B34" s="12" t="s">
        <v>70</v>
      </c>
      <c r="C34" s="13">
        <v>6663</v>
      </c>
      <c r="D34" s="14">
        <v>1259835</v>
      </c>
      <c r="E34" s="14">
        <f t="shared" si="2"/>
        <v>189.07924358397119</v>
      </c>
      <c r="F34" s="14">
        <v>0</v>
      </c>
      <c r="G34" s="14">
        <f t="shared" si="3"/>
        <v>0</v>
      </c>
      <c r="H34" s="14">
        <v>0</v>
      </c>
      <c r="I34" s="14">
        <f t="shared" si="4"/>
        <v>0</v>
      </c>
      <c r="J34" s="14">
        <v>500931</v>
      </c>
      <c r="K34" s="14">
        <f t="shared" si="5"/>
        <v>75.180999549752357</v>
      </c>
      <c r="L34" s="14">
        <v>165114</v>
      </c>
      <c r="M34" s="14">
        <f t="shared" si="6"/>
        <v>24.780729401170642</v>
      </c>
      <c r="N34" s="14">
        <v>5125</v>
      </c>
      <c r="O34" s="14">
        <f t="shared" si="7"/>
        <v>0.76917304517484619</v>
      </c>
      <c r="P34" s="14">
        <v>31570</v>
      </c>
      <c r="Q34" s="14">
        <f t="shared" si="8"/>
        <v>4.7381059582770524</v>
      </c>
      <c r="R34" s="14">
        <v>0</v>
      </c>
      <c r="S34" s="14">
        <f t="shared" si="9"/>
        <v>0</v>
      </c>
      <c r="T34" s="14">
        <v>0</v>
      </c>
      <c r="U34" s="14">
        <f t="shared" si="10"/>
        <v>0</v>
      </c>
      <c r="V34" s="14">
        <v>8038</v>
      </c>
      <c r="W34" s="14">
        <f t="shared" si="11"/>
        <v>1.2063634999249588</v>
      </c>
      <c r="X34" s="14">
        <v>106327</v>
      </c>
      <c r="Y34" s="14">
        <f t="shared" si="12"/>
        <v>15.957826804742609</v>
      </c>
      <c r="Z34" s="14">
        <v>56399</v>
      </c>
      <c r="AA34" s="14">
        <f t="shared" si="13"/>
        <v>8.4645054780129065</v>
      </c>
      <c r="AB34" s="14">
        <v>83923</v>
      </c>
      <c r="AC34" s="14">
        <f t="shared" si="14"/>
        <v>12.59537745760168</v>
      </c>
      <c r="AD34" s="14">
        <v>677276</v>
      </c>
      <c r="AE34" s="14">
        <f t="shared" si="15"/>
        <v>101.64730601831008</v>
      </c>
      <c r="AF34" s="14">
        <v>0</v>
      </c>
      <c r="AG34" s="14">
        <f t="shared" si="0"/>
        <v>0</v>
      </c>
      <c r="AH34" s="14">
        <v>3419</v>
      </c>
      <c r="AI34" s="14">
        <f t="shared" si="1"/>
        <v>0.51313222272249737</v>
      </c>
      <c r="AJ34" s="15">
        <f t="shared" si="16"/>
        <v>2897957</v>
      </c>
      <c r="AK34" s="14">
        <f t="shared" si="17"/>
        <v>434.9327630196608</v>
      </c>
    </row>
    <row r="35" spans="1:37" x14ac:dyDescent="0.2">
      <c r="A35" s="16">
        <v>32</v>
      </c>
      <c r="B35" s="17" t="s">
        <v>71</v>
      </c>
      <c r="C35" s="13">
        <v>24468</v>
      </c>
      <c r="D35" s="18">
        <v>917757</v>
      </c>
      <c r="E35" s="18">
        <f t="shared" si="2"/>
        <v>37.508460029426189</v>
      </c>
      <c r="F35" s="18">
        <v>0</v>
      </c>
      <c r="G35" s="18">
        <f t="shared" si="3"/>
        <v>0</v>
      </c>
      <c r="H35" s="18">
        <v>0</v>
      </c>
      <c r="I35" s="18">
        <f t="shared" si="4"/>
        <v>0</v>
      </c>
      <c r="J35" s="18">
        <v>614371</v>
      </c>
      <c r="K35" s="18">
        <f t="shared" si="5"/>
        <v>25.109162988393003</v>
      </c>
      <c r="L35" s="18">
        <v>92481</v>
      </c>
      <c r="M35" s="18">
        <f t="shared" si="6"/>
        <v>3.7796714075527218</v>
      </c>
      <c r="N35" s="18">
        <v>0</v>
      </c>
      <c r="O35" s="18">
        <f t="shared" si="7"/>
        <v>0</v>
      </c>
      <c r="P35" s="18">
        <v>3064</v>
      </c>
      <c r="Q35" s="18">
        <f t="shared" si="8"/>
        <v>0.12522478339055093</v>
      </c>
      <c r="R35" s="18">
        <v>0</v>
      </c>
      <c r="S35" s="18">
        <f t="shared" si="9"/>
        <v>0</v>
      </c>
      <c r="T35" s="18">
        <v>0</v>
      </c>
      <c r="U35" s="18">
        <f t="shared" si="10"/>
        <v>0</v>
      </c>
      <c r="V35" s="18">
        <v>0</v>
      </c>
      <c r="W35" s="18">
        <f t="shared" si="11"/>
        <v>0</v>
      </c>
      <c r="X35" s="18">
        <v>40696</v>
      </c>
      <c r="Y35" s="18">
        <f t="shared" si="12"/>
        <v>1.6632336112473434</v>
      </c>
      <c r="Z35" s="18">
        <v>166900</v>
      </c>
      <c r="AA35" s="18">
        <f t="shared" si="13"/>
        <v>6.8211541605362109</v>
      </c>
      <c r="AB35" s="18">
        <v>44500</v>
      </c>
      <c r="AC35" s="18">
        <f t="shared" si="14"/>
        <v>1.8187019780938369</v>
      </c>
      <c r="AD35" s="18">
        <v>834638</v>
      </c>
      <c r="AE35" s="18">
        <f t="shared" si="15"/>
        <v>34.11141082229851</v>
      </c>
      <c r="AF35" s="18">
        <v>0</v>
      </c>
      <c r="AG35" s="18">
        <f t="shared" si="0"/>
        <v>0</v>
      </c>
      <c r="AH35" s="18">
        <v>78344</v>
      </c>
      <c r="AI35" s="18">
        <f t="shared" si="1"/>
        <v>3.2018963544221024</v>
      </c>
      <c r="AJ35" s="19">
        <f t="shared" si="16"/>
        <v>2792751</v>
      </c>
      <c r="AK35" s="18">
        <f t="shared" si="17"/>
        <v>114.13891613536047</v>
      </c>
    </row>
    <row r="36" spans="1:37" x14ac:dyDescent="0.2">
      <c r="A36" s="16">
        <v>33</v>
      </c>
      <c r="B36" s="17" t="s">
        <v>72</v>
      </c>
      <c r="C36" s="13">
        <v>1957</v>
      </c>
      <c r="D36" s="18">
        <v>318939</v>
      </c>
      <c r="E36" s="18">
        <f t="shared" si="2"/>
        <v>162.97342871742464</v>
      </c>
      <c r="F36" s="18">
        <v>0</v>
      </c>
      <c r="G36" s="18">
        <f t="shared" si="3"/>
        <v>0</v>
      </c>
      <c r="H36" s="18">
        <v>0</v>
      </c>
      <c r="I36" s="18">
        <f t="shared" si="4"/>
        <v>0</v>
      </c>
      <c r="J36" s="18">
        <v>0</v>
      </c>
      <c r="K36" s="18">
        <f t="shared" si="5"/>
        <v>0</v>
      </c>
      <c r="L36" s="18">
        <v>3272</v>
      </c>
      <c r="M36" s="18">
        <f t="shared" si="6"/>
        <v>1.6719468574348493</v>
      </c>
      <c r="N36" s="18">
        <v>0</v>
      </c>
      <c r="O36" s="18">
        <f t="shared" si="7"/>
        <v>0</v>
      </c>
      <c r="P36" s="18">
        <v>0</v>
      </c>
      <c r="Q36" s="18">
        <f t="shared" si="8"/>
        <v>0</v>
      </c>
      <c r="R36" s="18">
        <v>0</v>
      </c>
      <c r="S36" s="18">
        <f t="shared" si="9"/>
        <v>0</v>
      </c>
      <c r="T36" s="18">
        <v>0</v>
      </c>
      <c r="U36" s="18">
        <f t="shared" si="10"/>
        <v>0</v>
      </c>
      <c r="V36" s="18">
        <v>436490</v>
      </c>
      <c r="W36" s="18">
        <f t="shared" si="11"/>
        <v>223.04036791006644</v>
      </c>
      <c r="X36" s="18">
        <v>6585</v>
      </c>
      <c r="Y36" s="18">
        <f t="shared" si="12"/>
        <v>3.3648441492079715</v>
      </c>
      <c r="Z36" s="18">
        <v>91052</v>
      </c>
      <c r="AA36" s="18">
        <f t="shared" si="13"/>
        <v>46.526315789473685</v>
      </c>
      <c r="AB36" s="18">
        <v>93692</v>
      </c>
      <c r="AC36" s="18">
        <f t="shared" si="14"/>
        <v>47.875319366377106</v>
      </c>
      <c r="AD36" s="18">
        <v>44646</v>
      </c>
      <c r="AE36" s="18">
        <f t="shared" si="15"/>
        <v>22.813490035769036</v>
      </c>
      <c r="AF36" s="18">
        <v>129</v>
      </c>
      <c r="AG36" s="18">
        <f t="shared" si="0"/>
        <v>6.5917220235053656E-2</v>
      </c>
      <c r="AH36" s="18">
        <v>6181</v>
      </c>
      <c r="AI36" s="18">
        <f t="shared" si="1"/>
        <v>3.1584057230454778</v>
      </c>
      <c r="AJ36" s="19">
        <f t="shared" si="16"/>
        <v>1000986</v>
      </c>
      <c r="AK36" s="18">
        <f t="shared" si="17"/>
        <v>511.49003576903425</v>
      </c>
    </row>
    <row r="37" spans="1:37" x14ac:dyDescent="0.2">
      <c r="A37" s="16">
        <v>34</v>
      </c>
      <c r="B37" s="17" t="s">
        <v>73</v>
      </c>
      <c r="C37" s="13">
        <v>4512</v>
      </c>
      <c r="D37" s="18">
        <v>480467</v>
      </c>
      <c r="E37" s="18">
        <f t="shared" si="2"/>
        <v>106.48648049645391</v>
      </c>
      <c r="F37" s="18">
        <v>21268</v>
      </c>
      <c r="G37" s="18">
        <f t="shared" si="3"/>
        <v>4.7136524822695032</v>
      </c>
      <c r="H37" s="18">
        <v>3</v>
      </c>
      <c r="I37" s="18">
        <f t="shared" si="4"/>
        <v>6.6489361702127658E-4</v>
      </c>
      <c r="J37" s="18">
        <v>173260</v>
      </c>
      <c r="K37" s="18">
        <f t="shared" si="5"/>
        <v>38.399822695035461</v>
      </c>
      <c r="L37" s="18">
        <v>105283</v>
      </c>
      <c r="M37" s="18">
        <f t="shared" si="6"/>
        <v>23.333998226950353</v>
      </c>
      <c r="N37" s="18">
        <v>0</v>
      </c>
      <c r="O37" s="18">
        <f t="shared" si="7"/>
        <v>0</v>
      </c>
      <c r="P37" s="18">
        <v>2164</v>
      </c>
      <c r="Q37" s="18">
        <f t="shared" si="8"/>
        <v>0.4796099290780142</v>
      </c>
      <c r="R37" s="18">
        <v>0</v>
      </c>
      <c r="S37" s="18">
        <f t="shared" si="9"/>
        <v>0</v>
      </c>
      <c r="T37" s="18">
        <v>14440</v>
      </c>
      <c r="U37" s="18">
        <f t="shared" si="10"/>
        <v>3.2003546099290778</v>
      </c>
      <c r="V37" s="18">
        <v>796984</v>
      </c>
      <c r="W37" s="18">
        <f t="shared" si="11"/>
        <v>176.63652482269504</v>
      </c>
      <c r="X37" s="18">
        <v>2933</v>
      </c>
      <c r="Y37" s="18">
        <f t="shared" si="12"/>
        <v>0.65004432624113473</v>
      </c>
      <c r="Z37" s="18">
        <v>69583</v>
      </c>
      <c r="AA37" s="18">
        <f t="shared" si="13"/>
        <v>15.421764184397164</v>
      </c>
      <c r="AB37" s="18">
        <v>55320</v>
      </c>
      <c r="AC37" s="18">
        <f t="shared" si="14"/>
        <v>12.26063829787234</v>
      </c>
      <c r="AD37" s="18">
        <v>60115</v>
      </c>
      <c r="AE37" s="18">
        <f t="shared" si="15"/>
        <v>13.323359929078014</v>
      </c>
      <c r="AF37" s="18">
        <v>272</v>
      </c>
      <c r="AG37" s="18">
        <f t="shared" si="0"/>
        <v>6.0283687943262408E-2</v>
      </c>
      <c r="AH37" s="18">
        <v>114511</v>
      </c>
      <c r="AI37" s="18">
        <f t="shared" si="1"/>
        <v>25.379210992907801</v>
      </c>
      <c r="AJ37" s="19">
        <f t="shared" si="16"/>
        <v>1896603</v>
      </c>
      <c r="AK37" s="18">
        <f t="shared" si="17"/>
        <v>420.34640957446811</v>
      </c>
    </row>
    <row r="38" spans="1:37" x14ac:dyDescent="0.2">
      <c r="A38" s="20">
        <v>35</v>
      </c>
      <c r="B38" s="21" t="s">
        <v>74</v>
      </c>
      <c r="C38" s="22">
        <v>6805</v>
      </c>
      <c r="D38" s="23">
        <v>2235556</v>
      </c>
      <c r="E38" s="23">
        <f t="shared" si="2"/>
        <v>328.51667891256432</v>
      </c>
      <c r="F38" s="23">
        <v>0</v>
      </c>
      <c r="G38" s="23">
        <f t="shared" si="3"/>
        <v>0</v>
      </c>
      <c r="H38" s="23">
        <v>0</v>
      </c>
      <c r="I38" s="23">
        <f t="shared" si="4"/>
        <v>0</v>
      </c>
      <c r="J38" s="23">
        <v>218249</v>
      </c>
      <c r="K38" s="23">
        <f t="shared" si="5"/>
        <v>32.07185892725937</v>
      </c>
      <c r="L38" s="23">
        <v>152336</v>
      </c>
      <c r="M38" s="23">
        <f t="shared" si="6"/>
        <v>22.385892725936809</v>
      </c>
      <c r="N38" s="23">
        <v>0</v>
      </c>
      <c r="O38" s="23">
        <f t="shared" si="7"/>
        <v>0</v>
      </c>
      <c r="P38" s="23">
        <v>6068</v>
      </c>
      <c r="Q38" s="23">
        <f t="shared" si="8"/>
        <v>0.89169728141072746</v>
      </c>
      <c r="R38" s="23">
        <v>0</v>
      </c>
      <c r="S38" s="23">
        <f t="shared" si="9"/>
        <v>0</v>
      </c>
      <c r="T38" s="23">
        <v>0</v>
      </c>
      <c r="U38" s="23">
        <f t="shared" si="10"/>
        <v>0</v>
      </c>
      <c r="V38" s="23">
        <v>12737</v>
      </c>
      <c r="W38" s="23">
        <f t="shared" si="11"/>
        <v>1.8717119764878765</v>
      </c>
      <c r="X38" s="23">
        <v>0</v>
      </c>
      <c r="Y38" s="23">
        <f t="shared" si="12"/>
        <v>0</v>
      </c>
      <c r="Z38" s="23">
        <v>32871</v>
      </c>
      <c r="AA38" s="23">
        <f t="shared" si="13"/>
        <v>4.8304188096987506</v>
      </c>
      <c r="AB38" s="23">
        <v>49091</v>
      </c>
      <c r="AC38" s="23">
        <f t="shared" si="14"/>
        <v>7.2139603232916976</v>
      </c>
      <c r="AD38" s="23">
        <v>0</v>
      </c>
      <c r="AE38" s="23">
        <f t="shared" si="15"/>
        <v>0</v>
      </c>
      <c r="AF38" s="23">
        <v>5596</v>
      </c>
      <c r="AG38" s="23">
        <f t="shared" si="0"/>
        <v>0.82233651726671564</v>
      </c>
      <c r="AH38" s="23">
        <v>30399</v>
      </c>
      <c r="AI38" s="23">
        <f t="shared" si="1"/>
        <v>4.4671565025716387</v>
      </c>
      <c r="AJ38" s="24">
        <f t="shared" si="16"/>
        <v>2742903</v>
      </c>
      <c r="AK38" s="23">
        <f t="shared" si="17"/>
        <v>403.0717119764879</v>
      </c>
    </row>
    <row r="39" spans="1:37" x14ac:dyDescent="0.2">
      <c r="A39" s="11">
        <v>36</v>
      </c>
      <c r="B39" s="12" t="s">
        <v>75</v>
      </c>
      <c r="C39" s="13">
        <v>10493</v>
      </c>
      <c r="D39" s="14">
        <v>15975366</v>
      </c>
      <c r="E39" s="14">
        <f t="shared" si="2"/>
        <v>1522.4784141808825</v>
      </c>
      <c r="F39" s="14">
        <v>2215880</v>
      </c>
      <c r="G39" s="14">
        <f t="shared" si="3"/>
        <v>211.17697512627467</v>
      </c>
      <c r="H39" s="14">
        <v>2215880</v>
      </c>
      <c r="I39" s="14">
        <f t="shared" si="4"/>
        <v>211.17697512627467</v>
      </c>
      <c r="J39" s="14">
        <v>1278962</v>
      </c>
      <c r="K39" s="14">
        <f t="shared" si="5"/>
        <v>121.88716287048508</v>
      </c>
      <c r="L39" s="14">
        <v>2032392</v>
      </c>
      <c r="M39" s="14">
        <f t="shared" si="6"/>
        <v>193.69026970361193</v>
      </c>
      <c r="N39" s="14">
        <v>0</v>
      </c>
      <c r="O39" s="14">
        <f t="shared" si="7"/>
        <v>0</v>
      </c>
      <c r="P39" s="14">
        <v>0</v>
      </c>
      <c r="Q39" s="14">
        <f t="shared" si="8"/>
        <v>0</v>
      </c>
      <c r="R39" s="14">
        <v>0</v>
      </c>
      <c r="S39" s="14">
        <f t="shared" si="9"/>
        <v>0</v>
      </c>
      <c r="T39" s="14">
        <v>0</v>
      </c>
      <c r="U39" s="14">
        <f t="shared" si="10"/>
        <v>0</v>
      </c>
      <c r="V39" s="14">
        <v>166308</v>
      </c>
      <c r="W39" s="14">
        <f t="shared" si="11"/>
        <v>15.84942342514057</v>
      </c>
      <c r="X39" s="14">
        <v>1148</v>
      </c>
      <c r="Y39" s="14">
        <f t="shared" si="12"/>
        <v>0.10940627084723149</v>
      </c>
      <c r="Z39" s="14">
        <v>2727626</v>
      </c>
      <c r="AA39" s="14">
        <f t="shared" si="13"/>
        <v>259.94720289716952</v>
      </c>
      <c r="AB39" s="14">
        <v>101570</v>
      </c>
      <c r="AC39" s="14">
        <f t="shared" si="14"/>
        <v>9.6797865243495664</v>
      </c>
      <c r="AD39" s="14">
        <v>3384237</v>
      </c>
      <c r="AE39" s="14">
        <f t="shared" si="15"/>
        <v>322.52330124845133</v>
      </c>
      <c r="AF39" s="14">
        <v>44138</v>
      </c>
      <c r="AG39" s="14">
        <f t="shared" si="0"/>
        <v>4.2064233298389402</v>
      </c>
      <c r="AH39" s="14">
        <v>2257777</v>
      </c>
      <c r="AI39" s="14">
        <f t="shared" si="1"/>
        <v>215.16982750405032</v>
      </c>
      <c r="AJ39" s="15">
        <f t="shared" si="16"/>
        <v>32401284</v>
      </c>
      <c r="AK39" s="14">
        <f t="shared" si="17"/>
        <v>3087.8951682073762</v>
      </c>
    </row>
    <row r="40" spans="1:37" x14ac:dyDescent="0.2">
      <c r="A40" s="16">
        <v>37</v>
      </c>
      <c r="B40" s="17" t="s">
        <v>76</v>
      </c>
      <c r="C40" s="13">
        <v>19680</v>
      </c>
      <c r="D40" s="18">
        <v>1115187</v>
      </c>
      <c r="E40" s="18">
        <f t="shared" si="2"/>
        <v>56.666006097560974</v>
      </c>
      <c r="F40" s="18">
        <v>4173</v>
      </c>
      <c r="G40" s="18">
        <f t="shared" si="3"/>
        <v>0.21204268292682926</v>
      </c>
      <c r="H40" s="18">
        <v>0</v>
      </c>
      <c r="I40" s="18">
        <f t="shared" si="4"/>
        <v>0</v>
      </c>
      <c r="J40" s="18">
        <v>651888</v>
      </c>
      <c r="K40" s="18">
        <f t="shared" si="5"/>
        <v>33.12439024390244</v>
      </c>
      <c r="L40" s="18">
        <v>253131</v>
      </c>
      <c r="M40" s="18">
        <f t="shared" si="6"/>
        <v>12.862347560975611</v>
      </c>
      <c r="N40" s="18">
        <v>0</v>
      </c>
      <c r="O40" s="18">
        <f t="shared" si="7"/>
        <v>0</v>
      </c>
      <c r="P40" s="18">
        <v>51892</v>
      </c>
      <c r="Q40" s="18">
        <f t="shared" si="8"/>
        <v>2.6367886178861788</v>
      </c>
      <c r="R40" s="18">
        <v>0</v>
      </c>
      <c r="S40" s="18">
        <f t="shared" si="9"/>
        <v>0</v>
      </c>
      <c r="T40" s="18">
        <v>0</v>
      </c>
      <c r="U40" s="18">
        <f t="shared" si="10"/>
        <v>0</v>
      </c>
      <c r="V40" s="18">
        <v>551034</v>
      </c>
      <c r="W40" s="18">
        <f t="shared" si="11"/>
        <v>27.99969512195122</v>
      </c>
      <c r="X40" s="18">
        <v>35076</v>
      </c>
      <c r="Y40" s="18">
        <f t="shared" si="12"/>
        <v>1.7823170731707316</v>
      </c>
      <c r="Z40" s="18">
        <v>226809</v>
      </c>
      <c r="AA40" s="18">
        <f t="shared" si="13"/>
        <v>11.52484756097561</v>
      </c>
      <c r="AB40" s="18">
        <v>51403</v>
      </c>
      <c r="AC40" s="18">
        <f t="shared" si="14"/>
        <v>2.611941056910569</v>
      </c>
      <c r="AD40" s="18">
        <v>738916</v>
      </c>
      <c r="AE40" s="18">
        <f t="shared" si="15"/>
        <v>37.546544715447155</v>
      </c>
      <c r="AF40" s="18">
        <v>34210</v>
      </c>
      <c r="AG40" s="18">
        <f t="shared" si="0"/>
        <v>1.7383130081300813</v>
      </c>
      <c r="AH40" s="18">
        <v>383000</v>
      </c>
      <c r="AI40" s="18">
        <f t="shared" si="1"/>
        <v>19.461382113821138</v>
      </c>
      <c r="AJ40" s="19">
        <f t="shared" si="16"/>
        <v>4096719</v>
      </c>
      <c r="AK40" s="18">
        <f t="shared" si="17"/>
        <v>208.16661585365853</v>
      </c>
    </row>
    <row r="41" spans="1:37" x14ac:dyDescent="0.2">
      <c r="A41" s="16">
        <v>38</v>
      </c>
      <c r="B41" s="17" t="s">
        <v>77</v>
      </c>
      <c r="C41" s="13">
        <v>3822</v>
      </c>
      <c r="D41" s="18">
        <f>2908645-[1]Hurricane!E7</f>
        <v>494408</v>
      </c>
      <c r="E41" s="18">
        <f t="shared" si="2"/>
        <v>129.35845107273678</v>
      </c>
      <c r="F41" s="18">
        <v>40744</v>
      </c>
      <c r="G41" s="18">
        <f t="shared" si="3"/>
        <v>10.660387231815804</v>
      </c>
      <c r="H41" s="18">
        <v>9099</v>
      </c>
      <c r="I41" s="18">
        <f t="shared" si="4"/>
        <v>2.3806907378335951</v>
      </c>
      <c r="J41" s="18">
        <v>0</v>
      </c>
      <c r="K41" s="18">
        <f t="shared" si="5"/>
        <v>0</v>
      </c>
      <c r="L41" s="18">
        <v>672832</v>
      </c>
      <c r="M41" s="18">
        <f t="shared" si="6"/>
        <v>176.04186289900576</v>
      </c>
      <c r="N41" s="18">
        <v>0</v>
      </c>
      <c r="O41" s="18">
        <f t="shared" si="7"/>
        <v>0</v>
      </c>
      <c r="P41" s="18"/>
      <c r="Q41" s="18">
        <f t="shared" si="8"/>
        <v>0</v>
      </c>
      <c r="R41" s="18">
        <v>0</v>
      </c>
      <c r="S41" s="18">
        <f t="shared" si="9"/>
        <v>0</v>
      </c>
      <c r="T41" s="18"/>
      <c r="U41" s="18">
        <f t="shared" si="10"/>
        <v>0</v>
      </c>
      <c r="V41" s="18">
        <v>135652</v>
      </c>
      <c r="W41" s="18">
        <f t="shared" si="11"/>
        <v>35.49241234955521</v>
      </c>
      <c r="X41" s="18">
        <v>7113</v>
      </c>
      <c r="Y41" s="18">
        <f t="shared" si="12"/>
        <v>1.8610675039246467</v>
      </c>
      <c r="Z41" s="18">
        <v>0</v>
      </c>
      <c r="AA41" s="18">
        <f t="shared" si="13"/>
        <v>0</v>
      </c>
      <c r="AB41" s="18">
        <v>310971</v>
      </c>
      <c r="AC41" s="18">
        <f t="shared" si="14"/>
        <v>81.363422291993714</v>
      </c>
      <c r="AD41" s="18">
        <f>517860-[1]Hurricane!R7</f>
        <v>539</v>
      </c>
      <c r="AE41" s="18">
        <f t="shared" si="15"/>
        <v>0.14102564102564102</v>
      </c>
      <c r="AF41" s="18">
        <v>0</v>
      </c>
      <c r="AG41" s="18">
        <f t="shared" si="0"/>
        <v>0</v>
      </c>
      <c r="AH41" s="18">
        <v>321075</v>
      </c>
      <c r="AI41" s="18">
        <f t="shared" si="1"/>
        <v>84.007064364207224</v>
      </c>
      <c r="AJ41" s="19">
        <f t="shared" si="16"/>
        <v>1992433</v>
      </c>
      <c r="AK41" s="18">
        <f t="shared" si="17"/>
        <v>521.30638409209837</v>
      </c>
    </row>
    <row r="42" spans="1:37" x14ac:dyDescent="0.2">
      <c r="A42" s="16">
        <v>39</v>
      </c>
      <c r="B42" s="17" t="s">
        <v>78</v>
      </c>
      <c r="C42" s="13">
        <v>2817</v>
      </c>
      <c r="D42" s="18">
        <v>609981</v>
      </c>
      <c r="E42" s="18">
        <f t="shared" si="2"/>
        <v>216.53567625133121</v>
      </c>
      <c r="F42" s="18"/>
      <c r="G42" s="18">
        <f t="shared" si="3"/>
        <v>0</v>
      </c>
      <c r="H42" s="18"/>
      <c r="I42" s="18">
        <f t="shared" si="4"/>
        <v>0</v>
      </c>
      <c r="J42" s="18">
        <v>256478</v>
      </c>
      <c r="K42" s="18">
        <f t="shared" si="5"/>
        <v>91.046503372381963</v>
      </c>
      <c r="L42" s="18">
        <v>129672</v>
      </c>
      <c r="M42" s="18">
        <f t="shared" si="6"/>
        <v>46.031948881789134</v>
      </c>
      <c r="N42" s="18">
        <v>0</v>
      </c>
      <c r="O42" s="18">
        <f t="shared" si="7"/>
        <v>0</v>
      </c>
      <c r="P42" s="18">
        <v>4572</v>
      </c>
      <c r="Q42" s="18">
        <f t="shared" si="8"/>
        <v>1.6230031948881789</v>
      </c>
      <c r="R42" s="18">
        <v>0</v>
      </c>
      <c r="S42" s="18">
        <f t="shared" si="9"/>
        <v>0</v>
      </c>
      <c r="T42" s="18"/>
      <c r="U42" s="18">
        <f t="shared" si="10"/>
        <v>0</v>
      </c>
      <c r="V42" s="18">
        <v>39894</v>
      </c>
      <c r="W42" s="18">
        <f t="shared" si="11"/>
        <v>14.161874334398297</v>
      </c>
      <c r="X42" s="18">
        <v>40400</v>
      </c>
      <c r="Y42" s="18">
        <f t="shared" si="12"/>
        <v>14.341498047568335</v>
      </c>
      <c r="Z42" s="18">
        <v>47064</v>
      </c>
      <c r="AA42" s="18">
        <f t="shared" si="13"/>
        <v>16.707135250266241</v>
      </c>
      <c r="AB42" s="18">
        <v>66000</v>
      </c>
      <c r="AC42" s="18">
        <f t="shared" si="14"/>
        <v>23.429179978700745</v>
      </c>
      <c r="AD42" s="18">
        <v>105841</v>
      </c>
      <c r="AE42" s="18">
        <f t="shared" si="15"/>
        <v>37.572239971600993</v>
      </c>
      <c r="AF42" s="18">
        <v>8517</v>
      </c>
      <c r="AG42" s="18">
        <f t="shared" si="0"/>
        <v>3.0234291799787005</v>
      </c>
      <c r="AH42" s="18">
        <v>17507</v>
      </c>
      <c r="AI42" s="18">
        <f t="shared" si="1"/>
        <v>6.2147674831380906</v>
      </c>
      <c r="AJ42" s="19">
        <f t="shared" si="16"/>
        <v>1325926</v>
      </c>
      <c r="AK42" s="18">
        <f t="shared" si="17"/>
        <v>470.68725594604189</v>
      </c>
    </row>
    <row r="43" spans="1:37" x14ac:dyDescent="0.2">
      <c r="A43" s="20">
        <v>40</v>
      </c>
      <c r="B43" s="21" t="s">
        <v>79</v>
      </c>
      <c r="C43" s="22">
        <v>24046</v>
      </c>
      <c r="D43" s="23">
        <v>792023</v>
      </c>
      <c r="E43" s="23">
        <f t="shared" si="2"/>
        <v>32.937827497296851</v>
      </c>
      <c r="F43" s="23"/>
      <c r="G43" s="23">
        <f t="shared" si="3"/>
        <v>0</v>
      </c>
      <c r="H43" s="23"/>
      <c r="I43" s="23">
        <f t="shared" si="4"/>
        <v>0</v>
      </c>
      <c r="J43" s="23">
        <v>979430</v>
      </c>
      <c r="K43" s="23">
        <f t="shared" si="5"/>
        <v>40.731514597022375</v>
      </c>
      <c r="L43" s="23"/>
      <c r="M43" s="23">
        <f t="shared" si="6"/>
        <v>0</v>
      </c>
      <c r="N43" s="23">
        <v>0</v>
      </c>
      <c r="O43" s="23">
        <f t="shared" si="7"/>
        <v>0</v>
      </c>
      <c r="P43" s="23">
        <v>13623</v>
      </c>
      <c r="Q43" s="23">
        <f t="shared" si="8"/>
        <v>0.56653913332778838</v>
      </c>
      <c r="R43" s="23">
        <v>0</v>
      </c>
      <c r="S43" s="23">
        <f t="shared" si="9"/>
        <v>0</v>
      </c>
      <c r="T43" s="23">
        <v>0</v>
      </c>
      <c r="U43" s="23">
        <f t="shared" si="10"/>
        <v>0</v>
      </c>
      <c r="V43" s="23">
        <v>454143</v>
      </c>
      <c r="W43" s="23">
        <f t="shared" si="11"/>
        <v>18.886426016801131</v>
      </c>
      <c r="X43" s="23">
        <v>5533</v>
      </c>
      <c r="Y43" s="23">
        <f t="shared" si="12"/>
        <v>0.23010064043915829</v>
      </c>
      <c r="Z43" s="23">
        <v>375718</v>
      </c>
      <c r="AA43" s="23">
        <f t="shared" si="13"/>
        <v>15.624968809781253</v>
      </c>
      <c r="AB43" s="23">
        <v>76720</v>
      </c>
      <c r="AC43" s="23">
        <f t="shared" si="14"/>
        <v>3.190551443067454</v>
      </c>
      <c r="AD43" s="23">
        <v>889419</v>
      </c>
      <c r="AE43" s="23">
        <f t="shared" si="15"/>
        <v>36.98823089079265</v>
      </c>
      <c r="AF43" s="23">
        <v>42066</v>
      </c>
      <c r="AG43" s="23">
        <f t="shared" si="0"/>
        <v>1.7493969891042169</v>
      </c>
      <c r="AH43" s="23">
        <v>121995</v>
      </c>
      <c r="AI43" s="23">
        <f t="shared" si="1"/>
        <v>5.0734009814522167</v>
      </c>
      <c r="AJ43" s="24">
        <f t="shared" si="16"/>
        <v>3750670</v>
      </c>
      <c r="AK43" s="23">
        <f t="shared" si="17"/>
        <v>155.97895699908509</v>
      </c>
    </row>
    <row r="44" spans="1:37" x14ac:dyDescent="0.2">
      <c r="A44" s="11">
        <v>41</v>
      </c>
      <c r="B44" s="12" t="s">
        <v>80</v>
      </c>
      <c r="C44" s="13">
        <v>1523</v>
      </c>
      <c r="D44" s="14">
        <v>736460</v>
      </c>
      <c r="E44" s="14">
        <f t="shared" si="2"/>
        <v>483.55876559422194</v>
      </c>
      <c r="F44" s="14">
        <v>0</v>
      </c>
      <c r="G44" s="14">
        <f t="shared" si="3"/>
        <v>0</v>
      </c>
      <c r="H44" s="14">
        <v>0</v>
      </c>
      <c r="I44" s="14">
        <f t="shared" si="4"/>
        <v>0</v>
      </c>
      <c r="J44" s="14">
        <v>190173</v>
      </c>
      <c r="K44" s="14">
        <f t="shared" si="5"/>
        <v>124.86736703873933</v>
      </c>
      <c r="L44" s="14">
        <v>22050</v>
      </c>
      <c r="M44" s="14">
        <f t="shared" si="6"/>
        <v>14.478003939592909</v>
      </c>
      <c r="N44" s="14">
        <v>0</v>
      </c>
      <c r="O44" s="14">
        <f t="shared" si="7"/>
        <v>0</v>
      </c>
      <c r="P44" s="14">
        <v>381</v>
      </c>
      <c r="Q44" s="14">
        <f t="shared" si="8"/>
        <v>0.25016414970453055</v>
      </c>
      <c r="R44" s="14">
        <v>0</v>
      </c>
      <c r="S44" s="14">
        <f t="shared" si="9"/>
        <v>0</v>
      </c>
      <c r="T44" s="14">
        <v>0</v>
      </c>
      <c r="U44" s="14">
        <f t="shared" si="10"/>
        <v>0</v>
      </c>
      <c r="V44" s="14">
        <v>0</v>
      </c>
      <c r="W44" s="14">
        <f t="shared" si="11"/>
        <v>0</v>
      </c>
      <c r="X44" s="14">
        <v>29335</v>
      </c>
      <c r="Y44" s="14">
        <f t="shared" si="12"/>
        <v>19.261326329612608</v>
      </c>
      <c r="Z44" s="14">
        <v>7990</v>
      </c>
      <c r="AA44" s="14">
        <f t="shared" si="13"/>
        <v>5.2462245567957977</v>
      </c>
      <c r="AB44" s="14">
        <v>36000</v>
      </c>
      <c r="AC44" s="14">
        <f t="shared" si="14"/>
        <v>23.637557452396585</v>
      </c>
      <c r="AD44" s="14">
        <v>0</v>
      </c>
      <c r="AE44" s="14">
        <f t="shared" si="15"/>
        <v>0</v>
      </c>
      <c r="AF44" s="14">
        <v>4486</v>
      </c>
      <c r="AG44" s="14">
        <f t="shared" si="0"/>
        <v>2.9455022980958634</v>
      </c>
      <c r="AH44" s="14">
        <v>2008</v>
      </c>
      <c r="AI44" s="14">
        <f t="shared" si="1"/>
        <v>1.3184504267892319</v>
      </c>
      <c r="AJ44" s="15">
        <f t="shared" si="16"/>
        <v>1028883</v>
      </c>
      <c r="AK44" s="14">
        <f t="shared" si="17"/>
        <v>675.56336178594881</v>
      </c>
    </row>
    <row r="45" spans="1:37" x14ac:dyDescent="0.2">
      <c r="A45" s="16">
        <v>42</v>
      </c>
      <c r="B45" s="17" t="s">
        <v>81</v>
      </c>
      <c r="C45" s="13">
        <v>3349</v>
      </c>
      <c r="D45" s="18">
        <v>341256</v>
      </c>
      <c r="E45" s="18">
        <f t="shared" si="2"/>
        <v>101.89787996416841</v>
      </c>
      <c r="F45" s="18">
        <v>0</v>
      </c>
      <c r="G45" s="18">
        <f t="shared" si="3"/>
        <v>0</v>
      </c>
      <c r="H45" s="18">
        <v>0</v>
      </c>
      <c r="I45" s="18">
        <f t="shared" si="4"/>
        <v>0</v>
      </c>
      <c r="J45" s="18">
        <v>160636</v>
      </c>
      <c r="K45" s="18">
        <f t="shared" si="5"/>
        <v>47.965362794864141</v>
      </c>
      <c r="L45" s="18">
        <v>66618</v>
      </c>
      <c r="M45" s="18">
        <f t="shared" si="6"/>
        <v>19.891908032248434</v>
      </c>
      <c r="N45" s="18">
        <v>0</v>
      </c>
      <c r="O45" s="18">
        <f t="shared" si="7"/>
        <v>0</v>
      </c>
      <c r="P45" s="18">
        <v>9233</v>
      </c>
      <c r="Q45" s="18">
        <f t="shared" si="8"/>
        <v>2.7569423708569722</v>
      </c>
      <c r="R45" s="18">
        <v>0</v>
      </c>
      <c r="S45" s="18">
        <f t="shared" si="9"/>
        <v>0</v>
      </c>
      <c r="T45" s="18">
        <v>0</v>
      </c>
      <c r="U45" s="18">
        <f t="shared" si="10"/>
        <v>0</v>
      </c>
      <c r="V45" s="18">
        <v>195312</v>
      </c>
      <c r="W45" s="18">
        <f t="shared" si="11"/>
        <v>58.319498357718722</v>
      </c>
      <c r="X45" s="18">
        <v>0</v>
      </c>
      <c r="Y45" s="18">
        <f t="shared" si="12"/>
        <v>0</v>
      </c>
      <c r="Z45" s="18">
        <v>52280</v>
      </c>
      <c r="AA45" s="18">
        <f t="shared" si="13"/>
        <v>15.610630038817558</v>
      </c>
      <c r="AB45" s="18">
        <v>56880</v>
      </c>
      <c r="AC45" s="18">
        <f t="shared" si="14"/>
        <v>16.984174380412064</v>
      </c>
      <c r="AD45" s="18">
        <v>0</v>
      </c>
      <c r="AE45" s="18">
        <f t="shared" si="15"/>
        <v>0</v>
      </c>
      <c r="AF45" s="18">
        <v>0</v>
      </c>
      <c r="AG45" s="18">
        <f t="shared" si="0"/>
        <v>0</v>
      </c>
      <c r="AH45" s="18">
        <v>39064</v>
      </c>
      <c r="AI45" s="18">
        <f t="shared" si="1"/>
        <v>11.664377426097342</v>
      </c>
      <c r="AJ45" s="19">
        <f t="shared" si="16"/>
        <v>921279</v>
      </c>
      <c r="AK45" s="18">
        <f t="shared" si="17"/>
        <v>275.09077336518362</v>
      </c>
    </row>
    <row r="46" spans="1:37" x14ac:dyDescent="0.2">
      <c r="A46" s="16">
        <v>43</v>
      </c>
      <c r="B46" s="17" t="s">
        <v>82</v>
      </c>
      <c r="C46" s="13">
        <v>4296</v>
      </c>
      <c r="D46" s="18">
        <v>411591</v>
      </c>
      <c r="E46" s="18">
        <f t="shared" si="2"/>
        <v>95.807960893854755</v>
      </c>
      <c r="F46" s="18">
        <v>0</v>
      </c>
      <c r="G46" s="18">
        <f t="shared" si="3"/>
        <v>0</v>
      </c>
      <c r="H46" s="18">
        <v>0</v>
      </c>
      <c r="I46" s="18">
        <f t="shared" si="4"/>
        <v>0</v>
      </c>
      <c r="J46" s="18">
        <v>134565</v>
      </c>
      <c r="K46" s="18">
        <f t="shared" si="5"/>
        <v>31.32332402234637</v>
      </c>
      <c r="L46" s="18">
        <v>79287</v>
      </c>
      <c r="M46" s="18">
        <f t="shared" si="6"/>
        <v>18.45600558659218</v>
      </c>
      <c r="N46" s="18">
        <v>0</v>
      </c>
      <c r="O46" s="18">
        <f t="shared" si="7"/>
        <v>0</v>
      </c>
      <c r="P46" s="18">
        <v>4924</v>
      </c>
      <c r="Q46" s="18">
        <f t="shared" si="8"/>
        <v>1.1461824953445066</v>
      </c>
      <c r="R46" s="18">
        <v>0</v>
      </c>
      <c r="S46" s="18">
        <f t="shared" si="9"/>
        <v>0</v>
      </c>
      <c r="T46" s="18">
        <v>0</v>
      </c>
      <c r="U46" s="18">
        <f t="shared" si="10"/>
        <v>0</v>
      </c>
      <c r="V46" s="18">
        <v>50167</v>
      </c>
      <c r="W46" s="18">
        <f t="shared" si="11"/>
        <v>11.677607076350093</v>
      </c>
      <c r="X46" s="18">
        <v>249851</v>
      </c>
      <c r="Y46" s="18">
        <f t="shared" si="12"/>
        <v>58.158985102420857</v>
      </c>
      <c r="Z46" s="18">
        <v>97324</v>
      </c>
      <c r="AA46" s="18">
        <f t="shared" si="13"/>
        <v>22.654562383612664</v>
      </c>
      <c r="AB46" s="18">
        <v>19576</v>
      </c>
      <c r="AC46" s="18">
        <f t="shared" si="14"/>
        <v>4.5567970204841712</v>
      </c>
      <c r="AD46" s="18">
        <v>54717</v>
      </c>
      <c r="AE46" s="18">
        <f t="shared" si="15"/>
        <v>12.736731843575418</v>
      </c>
      <c r="AF46" s="18">
        <v>13915</v>
      </c>
      <c r="AG46" s="18">
        <f t="shared" si="0"/>
        <v>3.2390595903165735</v>
      </c>
      <c r="AH46" s="18">
        <v>325469</v>
      </c>
      <c r="AI46" s="18">
        <f t="shared" si="1"/>
        <v>75.760940409683428</v>
      </c>
      <c r="AJ46" s="19">
        <f t="shared" si="16"/>
        <v>1441386</v>
      </c>
      <c r="AK46" s="18">
        <f t="shared" si="17"/>
        <v>335.51815642458098</v>
      </c>
    </row>
    <row r="47" spans="1:37" x14ac:dyDescent="0.2">
      <c r="A47" s="16">
        <v>44</v>
      </c>
      <c r="B47" s="17" t="s">
        <v>83</v>
      </c>
      <c r="C47" s="13">
        <v>5916</v>
      </c>
      <c r="D47" s="18">
        <f>1587973-[1]Hurricane!E8</f>
        <v>1044404</v>
      </c>
      <c r="E47" s="18">
        <f t="shared" si="2"/>
        <v>176.53887762001352</v>
      </c>
      <c r="F47" s="18">
        <v>0</v>
      </c>
      <c r="G47" s="18">
        <f t="shared" si="3"/>
        <v>0</v>
      </c>
      <c r="H47" s="18">
        <v>13722</v>
      </c>
      <c r="I47" s="18">
        <f t="shared" si="4"/>
        <v>2.3194726166328601</v>
      </c>
      <c r="J47" s="18">
        <v>421714</v>
      </c>
      <c r="K47" s="18">
        <f t="shared" si="5"/>
        <v>71.283637592968219</v>
      </c>
      <c r="L47" s="18">
        <v>1116978</v>
      </c>
      <c r="M47" s="18">
        <f t="shared" si="6"/>
        <v>188.80628803245435</v>
      </c>
      <c r="N47" s="18">
        <v>0</v>
      </c>
      <c r="O47" s="18">
        <f t="shared" si="7"/>
        <v>0</v>
      </c>
      <c r="P47" s="18">
        <v>982</v>
      </c>
      <c r="Q47" s="18">
        <f t="shared" si="8"/>
        <v>0.16599053414469236</v>
      </c>
      <c r="R47" s="18">
        <v>0</v>
      </c>
      <c r="S47" s="18">
        <f t="shared" si="9"/>
        <v>0</v>
      </c>
      <c r="T47" s="18">
        <v>0</v>
      </c>
      <c r="U47" s="18">
        <f t="shared" si="10"/>
        <v>0</v>
      </c>
      <c r="V47" s="18">
        <v>218547</v>
      </c>
      <c r="W47" s="18">
        <f t="shared" si="11"/>
        <v>36.941683569979716</v>
      </c>
      <c r="X47" s="18">
        <v>8323</v>
      </c>
      <c r="Y47" s="18">
        <f t="shared" si="12"/>
        <v>1.4068627450980393</v>
      </c>
      <c r="Z47" s="18">
        <v>2700</v>
      </c>
      <c r="AA47" s="18">
        <f t="shared" si="13"/>
        <v>0.45638945233265721</v>
      </c>
      <c r="AB47" s="18">
        <v>29200</v>
      </c>
      <c r="AC47" s="18">
        <f t="shared" si="14"/>
        <v>4.9357674104124412</v>
      </c>
      <c r="AD47" s="18">
        <f>5893792-[1]Hurricane!R8</f>
        <v>985835</v>
      </c>
      <c r="AE47" s="18">
        <f t="shared" si="15"/>
        <v>166.63877620013523</v>
      </c>
      <c r="AF47" s="18">
        <v>11760</v>
      </c>
      <c r="AG47" s="18">
        <f t="shared" si="0"/>
        <v>1.9878296146044625</v>
      </c>
      <c r="AH47" s="18">
        <v>69113</v>
      </c>
      <c r="AI47" s="18">
        <f t="shared" si="1"/>
        <v>11.682386747802569</v>
      </c>
      <c r="AJ47" s="19">
        <f t="shared" si="16"/>
        <v>3923278</v>
      </c>
      <c r="AK47" s="18">
        <f t="shared" si="17"/>
        <v>663.16396213657879</v>
      </c>
    </row>
    <row r="48" spans="1:37" x14ac:dyDescent="0.2">
      <c r="A48" s="20">
        <v>45</v>
      </c>
      <c r="B48" s="21" t="s">
        <v>84</v>
      </c>
      <c r="C48" s="22">
        <v>9780</v>
      </c>
      <c r="D48" s="23">
        <v>3051791</v>
      </c>
      <c r="E48" s="23">
        <f t="shared" si="2"/>
        <v>312.04406952965235</v>
      </c>
      <c r="F48" s="23">
        <v>27156</v>
      </c>
      <c r="G48" s="23">
        <f t="shared" si="3"/>
        <v>2.7766871165644171</v>
      </c>
      <c r="H48" s="23"/>
      <c r="I48" s="23">
        <f t="shared" si="4"/>
        <v>0</v>
      </c>
      <c r="J48" s="23">
        <v>745574</v>
      </c>
      <c r="K48" s="23">
        <f t="shared" si="5"/>
        <v>76.234560327198366</v>
      </c>
      <c r="L48" s="23"/>
      <c r="M48" s="23">
        <f t="shared" si="6"/>
        <v>0</v>
      </c>
      <c r="N48" s="23">
        <v>0</v>
      </c>
      <c r="O48" s="23">
        <f t="shared" si="7"/>
        <v>0</v>
      </c>
      <c r="P48" s="23">
        <v>428</v>
      </c>
      <c r="Q48" s="23">
        <f t="shared" si="8"/>
        <v>4.3762781186094071E-2</v>
      </c>
      <c r="R48" s="23">
        <v>0</v>
      </c>
      <c r="S48" s="23">
        <f t="shared" si="9"/>
        <v>0</v>
      </c>
      <c r="T48" s="23"/>
      <c r="U48" s="23">
        <f t="shared" si="10"/>
        <v>0</v>
      </c>
      <c r="V48" s="23">
        <v>33847</v>
      </c>
      <c r="W48" s="23">
        <f t="shared" si="11"/>
        <v>3.460838445807771</v>
      </c>
      <c r="X48" s="23">
        <v>26988</v>
      </c>
      <c r="Y48" s="23">
        <f t="shared" si="12"/>
        <v>2.7595092024539878</v>
      </c>
      <c r="Z48" s="23">
        <v>29215</v>
      </c>
      <c r="AA48" s="23">
        <f t="shared" si="13"/>
        <v>2.9872188139059306</v>
      </c>
      <c r="AB48" s="23">
        <v>66985</v>
      </c>
      <c r="AC48" s="23">
        <f t="shared" si="14"/>
        <v>6.8491820040899798</v>
      </c>
      <c r="AD48" s="23">
        <v>996738</v>
      </c>
      <c r="AE48" s="23">
        <f t="shared" si="15"/>
        <v>101.91595092024539</v>
      </c>
      <c r="AF48" s="23">
        <v>29737</v>
      </c>
      <c r="AG48" s="23">
        <f t="shared" si="0"/>
        <v>3.0405930470347649</v>
      </c>
      <c r="AH48" s="23">
        <v>228702</v>
      </c>
      <c r="AI48" s="23">
        <f t="shared" si="1"/>
        <v>23.384662576687116</v>
      </c>
      <c r="AJ48" s="24">
        <f t="shared" si="16"/>
        <v>5237161</v>
      </c>
      <c r="AK48" s="23">
        <f t="shared" si="17"/>
        <v>535.49703476482614</v>
      </c>
    </row>
    <row r="49" spans="1:37" x14ac:dyDescent="0.2">
      <c r="A49" s="11">
        <v>46</v>
      </c>
      <c r="B49" s="12" t="s">
        <v>85</v>
      </c>
      <c r="C49" s="13">
        <v>809</v>
      </c>
      <c r="D49" s="14">
        <v>347614</v>
      </c>
      <c r="E49" s="14">
        <f t="shared" si="2"/>
        <v>429.68355995055623</v>
      </c>
      <c r="F49" s="14">
        <v>0</v>
      </c>
      <c r="G49" s="14">
        <f t="shared" si="3"/>
        <v>0</v>
      </c>
      <c r="H49" s="14">
        <v>40920</v>
      </c>
      <c r="I49" s="14">
        <f t="shared" si="4"/>
        <v>50.580964153275652</v>
      </c>
      <c r="J49" s="14">
        <v>24362</v>
      </c>
      <c r="K49" s="14">
        <f t="shared" si="5"/>
        <v>30.11372064276885</v>
      </c>
      <c r="L49" s="14"/>
      <c r="M49" s="14">
        <f t="shared" si="6"/>
        <v>0</v>
      </c>
      <c r="N49" s="14">
        <v>0</v>
      </c>
      <c r="O49" s="14">
        <f t="shared" si="7"/>
        <v>0</v>
      </c>
      <c r="P49" s="14">
        <v>2602</v>
      </c>
      <c r="Q49" s="14">
        <f t="shared" si="8"/>
        <v>3.2163164400494439</v>
      </c>
      <c r="R49" s="14">
        <v>0</v>
      </c>
      <c r="S49" s="14">
        <f t="shared" si="9"/>
        <v>0</v>
      </c>
      <c r="T49" s="14">
        <v>0</v>
      </c>
      <c r="U49" s="14">
        <f t="shared" si="10"/>
        <v>0</v>
      </c>
      <c r="V49" s="14">
        <v>0</v>
      </c>
      <c r="W49" s="14">
        <f t="shared" si="11"/>
        <v>0</v>
      </c>
      <c r="X49" s="14">
        <v>19067</v>
      </c>
      <c r="Y49" s="14">
        <f t="shared" si="12"/>
        <v>23.568603213844252</v>
      </c>
      <c r="Z49" s="14">
        <v>39004</v>
      </c>
      <c r="AA49" s="14">
        <f t="shared" si="13"/>
        <v>48.212608158220021</v>
      </c>
      <c r="AB49" s="14">
        <v>26810</v>
      </c>
      <c r="AC49" s="14">
        <f t="shared" si="14"/>
        <v>33.13967861557478</v>
      </c>
      <c r="AD49" s="14">
        <v>69573</v>
      </c>
      <c r="AE49" s="14">
        <f t="shared" si="15"/>
        <v>85.998763906056865</v>
      </c>
      <c r="AF49" s="14">
        <v>0</v>
      </c>
      <c r="AG49" s="14">
        <f t="shared" si="0"/>
        <v>0</v>
      </c>
      <c r="AH49" s="14">
        <v>31461</v>
      </c>
      <c r="AI49" s="14">
        <f t="shared" si="1"/>
        <v>38.888751545117429</v>
      </c>
      <c r="AJ49" s="15">
        <f t="shared" si="16"/>
        <v>601413</v>
      </c>
      <c r="AK49" s="14">
        <f t="shared" si="17"/>
        <v>743.40296662546359</v>
      </c>
    </row>
    <row r="50" spans="1:37" x14ac:dyDescent="0.2">
      <c r="A50" s="16">
        <v>47</v>
      </c>
      <c r="B50" s="17" t="s">
        <v>86</v>
      </c>
      <c r="C50" s="13">
        <v>3825</v>
      </c>
      <c r="D50" s="18">
        <v>1236940</v>
      </c>
      <c r="E50" s="18">
        <f t="shared" si="2"/>
        <v>323.38300653594769</v>
      </c>
      <c r="F50" s="18">
        <v>11547</v>
      </c>
      <c r="G50" s="18">
        <f t="shared" si="3"/>
        <v>3.0188235294117649</v>
      </c>
      <c r="H50" s="18"/>
      <c r="I50" s="18">
        <f t="shared" si="4"/>
        <v>0</v>
      </c>
      <c r="J50" s="18">
        <v>510472</v>
      </c>
      <c r="K50" s="18">
        <f t="shared" si="5"/>
        <v>133.45673202614378</v>
      </c>
      <c r="L50" s="18"/>
      <c r="M50" s="18">
        <f t="shared" si="6"/>
        <v>0</v>
      </c>
      <c r="N50" s="18">
        <v>0</v>
      </c>
      <c r="O50" s="18">
        <f t="shared" si="7"/>
        <v>0</v>
      </c>
      <c r="P50" s="18">
        <v>29443</v>
      </c>
      <c r="Q50" s="18">
        <f t="shared" si="8"/>
        <v>7.6975163398692814</v>
      </c>
      <c r="R50" s="18">
        <v>0</v>
      </c>
      <c r="S50" s="18">
        <f t="shared" si="9"/>
        <v>0</v>
      </c>
      <c r="T50" s="18"/>
      <c r="U50" s="18">
        <f t="shared" si="10"/>
        <v>0</v>
      </c>
      <c r="V50" s="18">
        <v>19188</v>
      </c>
      <c r="W50" s="18">
        <f t="shared" si="11"/>
        <v>5.0164705882352942</v>
      </c>
      <c r="X50" s="18">
        <v>4000</v>
      </c>
      <c r="Y50" s="18">
        <f t="shared" si="12"/>
        <v>1.0457516339869282</v>
      </c>
      <c r="Z50" s="18">
        <v>72560</v>
      </c>
      <c r="AA50" s="18">
        <f t="shared" si="13"/>
        <v>18.969934640522876</v>
      </c>
      <c r="AB50" s="18">
        <v>134486</v>
      </c>
      <c r="AC50" s="18">
        <f t="shared" si="14"/>
        <v>35.159738562091505</v>
      </c>
      <c r="AD50" s="18">
        <v>534770</v>
      </c>
      <c r="AE50" s="18">
        <f t="shared" si="15"/>
        <v>139.80915032679738</v>
      </c>
      <c r="AF50" s="18">
        <v>11500</v>
      </c>
      <c r="AG50" s="18">
        <f t="shared" si="0"/>
        <v>3.0065359477124183</v>
      </c>
      <c r="AH50" s="18">
        <v>233522</v>
      </c>
      <c r="AI50" s="18">
        <f t="shared" si="1"/>
        <v>61.051503267973857</v>
      </c>
      <c r="AJ50" s="19">
        <f t="shared" si="16"/>
        <v>2798428</v>
      </c>
      <c r="AK50" s="18">
        <f t="shared" si="17"/>
        <v>731.61516339869286</v>
      </c>
    </row>
    <row r="51" spans="1:37" x14ac:dyDescent="0.2">
      <c r="A51" s="16">
        <v>48</v>
      </c>
      <c r="B51" s="17" t="s">
        <v>87</v>
      </c>
      <c r="C51" s="13">
        <v>6222</v>
      </c>
      <c r="D51" s="18">
        <v>920761</v>
      </c>
      <c r="E51" s="18">
        <f t="shared" si="2"/>
        <v>147.98473159755704</v>
      </c>
      <c r="F51" s="18">
        <v>0</v>
      </c>
      <c r="G51" s="18">
        <f t="shared" si="3"/>
        <v>0</v>
      </c>
      <c r="H51" s="18">
        <v>0</v>
      </c>
      <c r="I51" s="18">
        <f t="shared" si="4"/>
        <v>0</v>
      </c>
      <c r="J51" s="18">
        <v>0</v>
      </c>
      <c r="K51" s="18">
        <f t="shared" si="5"/>
        <v>0</v>
      </c>
      <c r="L51" s="18">
        <v>340262</v>
      </c>
      <c r="M51" s="18">
        <f t="shared" si="6"/>
        <v>54.686917389906782</v>
      </c>
      <c r="N51" s="18">
        <v>0</v>
      </c>
      <c r="O51" s="18">
        <f t="shared" si="7"/>
        <v>0</v>
      </c>
      <c r="P51" s="18">
        <v>8566</v>
      </c>
      <c r="Q51" s="18">
        <f t="shared" si="8"/>
        <v>1.3767277402764384</v>
      </c>
      <c r="R51" s="18">
        <v>0</v>
      </c>
      <c r="S51" s="18">
        <f t="shared" si="9"/>
        <v>0</v>
      </c>
      <c r="T51" s="18">
        <v>0</v>
      </c>
      <c r="U51" s="18">
        <f t="shared" si="10"/>
        <v>0</v>
      </c>
      <c r="V51" s="18">
        <v>0</v>
      </c>
      <c r="W51" s="18">
        <f t="shared" si="11"/>
        <v>0</v>
      </c>
      <c r="X51" s="18">
        <v>0</v>
      </c>
      <c r="Y51" s="18">
        <f t="shared" si="12"/>
        <v>0</v>
      </c>
      <c r="Z51" s="18">
        <v>222887</v>
      </c>
      <c r="AA51" s="18">
        <f t="shared" si="13"/>
        <v>35.822404371584696</v>
      </c>
      <c r="AB51" s="18">
        <v>44237</v>
      </c>
      <c r="AC51" s="18">
        <f t="shared" si="14"/>
        <v>7.1097717775634841</v>
      </c>
      <c r="AD51" s="18">
        <v>0</v>
      </c>
      <c r="AE51" s="18">
        <f t="shared" si="15"/>
        <v>0</v>
      </c>
      <c r="AF51" s="18">
        <v>5208</v>
      </c>
      <c r="AG51" s="18">
        <f t="shared" si="0"/>
        <v>0.837029893924783</v>
      </c>
      <c r="AH51" s="18">
        <v>266201</v>
      </c>
      <c r="AI51" s="18">
        <f t="shared" si="1"/>
        <v>42.783831565413053</v>
      </c>
      <c r="AJ51" s="19">
        <f t="shared" si="16"/>
        <v>1808122</v>
      </c>
      <c r="AK51" s="18">
        <f t="shared" si="17"/>
        <v>290.6014143362263</v>
      </c>
    </row>
    <row r="52" spans="1:37" x14ac:dyDescent="0.2">
      <c r="A52" s="16">
        <v>49</v>
      </c>
      <c r="B52" s="17" t="s">
        <v>88</v>
      </c>
      <c r="C52" s="13">
        <v>14926</v>
      </c>
      <c r="D52" s="18">
        <v>1746405</v>
      </c>
      <c r="E52" s="18">
        <f t="shared" si="2"/>
        <v>117.00422082272544</v>
      </c>
      <c r="F52" s="18">
        <v>0</v>
      </c>
      <c r="G52" s="18">
        <f t="shared" si="3"/>
        <v>0</v>
      </c>
      <c r="H52" s="18">
        <v>0</v>
      </c>
      <c r="I52" s="18">
        <f t="shared" si="4"/>
        <v>0</v>
      </c>
      <c r="J52" s="18">
        <v>0</v>
      </c>
      <c r="K52" s="18">
        <f t="shared" si="5"/>
        <v>0</v>
      </c>
      <c r="L52" s="18">
        <v>0</v>
      </c>
      <c r="M52" s="18">
        <f t="shared" si="6"/>
        <v>0</v>
      </c>
      <c r="N52" s="18">
        <v>0</v>
      </c>
      <c r="O52" s="18">
        <f t="shared" si="7"/>
        <v>0</v>
      </c>
      <c r="P52" s="18">
        <v>0</v>
      </c>
      <c r="Q52" s="18">
        <f t="shared" si="8"/>
        <v>0</v>
      </c>
      <c r="R52" s="18">
        <v>6600</v>
      </c>
      <c r="S52" s="18">
        <f t="shared" si="9"/>
        <v>0.44218142838000801</v>
      </c>
      <c r="T52" s="18">
        <v>0</v>
      </c>
      <c r="U52" s="18">
        <f t="shared" si="10"/>
        <v>0</v>
      </c>
      <c r="V52" s="18">
        <v>0</v>
      </c>
      <c r="W52" s="18">
        <f t="shared" si="11"/>
        <v>0</v>
      </c>
      <c r="X52" s="18">
        <v>0</v>
      </c>
      <c r="Y52" s="18">
        <f t="shared" si="12"/>
        <v>0</v>
      </c>
      <c r="Z52" s="18">
        <v>199537</v>
      </c>
      <c r="AA52" s="18">
        <f t="shared" si="13"/>
        <v>13.368417526463888</v>
      </c>
      <c r="AB52" s="18">
        <v>14792</v>
      </c>
      <c r="AC52" s="18">
        <f t="shared" si="14"/>
        <v>0.9910223770601635</v>
      </c>
      <c r="AD52" s="18">
        <v>0</v>
      </c>
      <c r="AE52" s="18">
        <f t="shared" si="15"/>
        <v>0</v>
      </c>
      <c r="AF52" s="18">
        <v>10043</v>
      </c>
      <c r="AG52" s="18">
        <f t="shared" si="0"/>
        <v>0.67285274018491226</v>
      </c>
      <c r="AH52" s="18">
        <v>422567</v>
      </c>
      <c r="AI52" s="18">
        <f t="shared" si="1"/>
        <v>28.310799946402252</v>
      </c>
      <c r="AJ52" s="19">
        <f t="shared" si="16"/>
        <v>2399944</v>
      </c>
      <c r="AK52" s="18">
        <f t="shared" si="17"/>
        <v>160.78949484121668</v>
      </c>
    </row>
    <row r="53" spans="1:37" x14ac:dyDescent="0.2">
      <c r="A53" s="20">
        <v>50</v>
      </c>
      <c r="B53" s="21" t="s">
        <v>89</v>
      </c>
      <c r="C53" s="22">
        <v>8503</v>
      </c>
      <c r="D53" s="23">
        <v>1727930</v>
      </c>
      <c r="E53" s="23">
        <f t="shared" si="2"/>
        <v>203.21415970833823</v>
      </c>
      <c r="F53" s="23">
        <v>37277</v>
      </c>
      <c r="G53" s="23">
        <f t="shared" si="3"/>
        <v>4.3839821239562511</v>
      </c>
      <c r="H53" s="23">
        <v>0</v>
      </c>
      <c r="I53" s="23">
        <f t="shared" si="4"/>
        <v>0</v>
      </c>
      <c r="J53" s="23">
        <v>283113</v>
      </c>
      <c r="K53" s="23">
        <f t="shared" si="5"/>
        <v>33.295660355168764</v>
      </c>
      <c r="L53" s="23">
        <v>221615</v>
      </c>
      <c r="M53" s="23">
        <f t="shared" si="6"/>
        <v>26.063154180877337</v>
      </c>
      <c r="N53" s="23">
        <v>0</v>
      </c>
      <c r="O53" s="23">
        <f t="shared" si="7"/>
        <v>0</v>
      </c>
      <c r="P53" s="23">
        <v>3479</v>
      </c>
      <c r="Q53" s="23">
        <f t="shared" si="8"/>
        <v>0.40914971186640009</v>
      </c>
      <c r="R53" s="23">
        <v>0</v>
      </c>
      <c r="S53" s="23">
        <f t="shared" si="9"/>
        <v>0</v>
      </c>
      <c r="T53" s="23">
        <v>0</v>
      </c>
      <c r="U53" s="23">
        <f t="shared" si="10"/>
        <v>0</v>
      </c>
      <c r="V53" s="23">
        <v>21030</v>
      </c>
      <c r="W53" s="23">
        <f t="shared" si="11"/>
        <v>2.4732447371515938</v>
      </c>
      <c r="X53" s="23">
        <v>123003</v>
      </c>
      <c r="Y53" s="23">
        <f t="shared" si="12"/>
        <v>14.465835587439727</v>
      </c>
      <c r="Z53" s="23">
        <v>248886</v>
      </c>
      <c r="AA53" s="23">
        <f t="shared" si="13"/>
        <v>29.270375161707634</v>
      </c>
      <c r="AB53" s="23">
        <v>50090</v>
      </c>
      <c r="AC53" s="23">
        <f t="shared" si="14"/>
        <v>5.8908620486886978</v>
      </c>
      <c r="AD53" s="23">
        <v>770463</v>
      </c>
      <c r="AE53" s="23">
        <f t="shared" si="15"/>
        <v>90.610725626249561</v>
      </c>
      <c r="AF53" s="23">
        <v>0</v>
      </c>
      <c r="AG53" s="23">
        <f t="shared" si="0"/>
        <v>0</v>
      </c>
      <c r="AH53" s="23">
        <v>56615</v>
      </c>
      <c r="AI53" s="23">
        <f t="shared" si="1"/>
        <v>6.6582382688462891</v>
      </c>
      <c r="AJ53" s="24">
        <f t="shared" si="16"/>
        <v>3543501</v>
      </c>
      <c r="AK53" s="23">
        <f t="shared" si="17"/>
        <v>416.73538751029048</v>
      </c>
    </row>
    <row r="54" spans="1:37" x14ac:dyDescent="0.2">
      <c r="A54" s="11">
        <v>51</v>
      </c>
      <c r="B54" s="12" t="s">
        <v>90</v>
      </c>
      <c r="C54" s="13">
        <v>9465</v>
      </c>
      <c r="D54" s="14">
        <v>919538</v>
      </c>
      <c r="E54" s="14">
        <f t="shared" si="2"/>
        <v>97.151399894347591</v>
      </c>
      <c r="F54" s="14">
        <v>0</v>
      </c>
      <c r="G54" s="14">
        <f t="shared" si="3"/>
        <v>0</v>
      </c>
      <c r="H54" s="14">
        <v>0</v>
      </c>
      <c r="I54" s="14">
        <f t="shared" si="4"/>
        <v>0</v>
      </c>
      <c r="J54" s="14">
        <v>654007</v>
      </c>
      <c r="K54" s="14">
        <f t="shared" si="5"/>
        <v>69.09741151611199</v>
      </c>
      <c r="L54" s="14">
        <v>0</v>
      </c>
      <c r="M54" s="14">
        <f t="shared" si="6"/>
        <v>0</v>
      </c>
      <c r="N54" s="14">
        <v>0</v>
      </c>
      <c r="O54" s="14">
        <f t="shared" si="7"/>
        <v>0</v>
      </c>
      <c r="P54" s="14">
        <v>1097</v>
      </c>
      <c r="Q54" s="14">
        <f t="shared" si="8"/>
        <v>0.11590068674062334</v>
      </c>
      <c r="R54" s="14">
        <v>0</v>
      </c>
      <c r="S54" s="14">
        <f t="shared" si="9"/>
        <v>0</v>
      </c>
      <c r="T54" s="14">
        <v>0</v>
      </c>
      <c r="U54" s="14">
        <f t="shared" si="10"/>
        <v>0</v>
      </c>
      <c r="V54" s="14">
        <v>466134</v>
      </c>
      <c r="W54" s="14">
        <f t="shared" si="11"/>
        <v>49.248177496038032</v>
      </c>
      <c r="X54" s="14">
        <v>36000</v>
      </c>
      <c r="Y54" s="14">
        <f t="shared" si="12"/>
        <v>3.8034865293185418</v>
      </c>
      <c r="Z54" s="14">
        <v>0</v>
      </c>
      <c r="AA54" s="14">
        <f t="shared" si="13"/>
        <v>0</v>
      </c>
      <c r="AB54" s="14">
        <v>59704</v>
      </c>
      <c r="AC54" s="14">
        <f t="shared" si="14"/>
        <v>6.3078711040676172</v>
      </c>
      <c r="AD54" s="14">
        <v>185759</v>
      </c>
      <c r="AE54" s="14">
        <f t="shared" si="15"/>
        <v>19.625884838880083</v>
      </c>
      <c r="AF54" s="14">
        <v>10150</v>
      </c>
      <c r="AG54" s="14">
        <f t="shared" si="0"/>
        <v>1.0723718964606446</v>
      </c>
      <c r="AH54" s="14">
        <v>182461</v>
      </c>
      <c r="AI54" s="14">
        <f t="shared" si="1"/>
        <v>19.27744321183307</v>
      </c>
      <c r="AJ54" s="15">
        <f t="shared" si="16"/>
        <v>2514850</v>
      </c>
      <c r="AK54" s="14">
        <f t="shared" si="17"/>
        <v>265.69994717379819</v>
      </c>
    </row>
    <row r="55" spans="1:37" x14ac:dyDescent="0.2">
      <c r="A55" s="16">
        <v>52</v>
      </c>
      <c r="B55" s="17" t="s">
        <v>91</v>
      </c>
      <c r="C55" s="13">
        <v>36651</v>
      </c>
      <c r="D55" s="18">
        <v>1605294</v>
      </c>
      <c r="E55" s="18">
        <f t="shared" si="2"/>
        <v>43.799459769174099</v>
      </c>
      <c r="F55" s="18">
        <v>0</v>
      </c>
      <c r="G55" s="18">
        <f t="shared" si="3"/>
        <v>0</v>
      </c>
      <c r="H55" s="18">
        <v>0</v>
      </c>
      <c r="I55" s="18">
        <f t="shared" si="4"/>
        <v>0</v>
      </c>
      <c r="J55" s="18">
        <v>3404395</v>
      </c>
      <c r="K55" s="18">
        <f t="shared" si="5"/>
        <v>92.88682437041281</v>
      </c>
      <c r="L55" s="18">
        <v>865203</v>
      </c>
      <c r="M55" s="18">
        <f t="shared" si="6"/>
        <v>23.606531881804045</v>
      </c>
      <c r="N55" s="18">
        <v>0</v>
      </c>
      <c r="O55" s="18">
        <f t="shared" si="7"/>
        <v>0</v>
      </c>
      <c r="P55" s="18">
        <v>0</v>
      </c>
      <c r="Q55" s="18">
        <f t="shared" si="8"/>
        <v>0</v>
      </c>
      <c r="R55" s="18">
        <v>0</v>
      </c>
      <c r="S55" s="18">
        <f t="shared" si="9"/>
        <v>0</v>
      </c>
      <c r="T55" s="18">
        <v>0</v>
      </c>
      <c r="U55" s="18">
        <f t="shared" si="10"/>
        <v>0</v>
      </c>
      <c r="V55" s="18">
        <v>182108</v>
      </c>
      <c r="W55" s="18">
        <f t="shared" si="11"/>
        <v>4.9687048102371012</v>
      </c>
      <c r="X55" s="18">
        <v>7421</v>
      </c>
      <c r="Y55" s="18">
        <f t="shared" si="12"/>
        <v>0.20247742217129136</v>
      </c>
      <c r="Z55" s="18">
        <v>66672</v>
      </c>
      <c r="AA55" s="18">
        <f t="shared" si="13"/>
        <v>1.8191045264794958</v>
      </c>
      <c r="AB55" s="18">
        <v>16109</v>
      </c>
      <c r="AC55" s="18">
        <f t="shared" si="14"/>
        <v>0.43952416032304714</v>
      </c>
      <c r="AD55" s="18">
        <f>2643800-[1]Hurricane!R9</f>
        <v>2286216</v>
      </c>
      <c r="AE55" s="18">
        <f t="shared" si="15"/>
        <v>62.377997871817961</v>
      </c>
      <c r="AF55" s="18">
        <v>92726</v>
      </c>
      <c r="AG55" s="18">
        <f t="shared" si="0"/>
        <v>2.5299718970832994</v>
      </c>
      <c r="AH55" s="18">
        <v>182232</v>
      </c>
      <c r="AI55" s="18">
        <f t="shared" si="1"/>
        <v>4.9720880739952529</v>
      </c>
      <c r="AJ55" s="19">
        <f t="shared" si="16"/>
        <v>8708376</v>
      </c>
      <c r="AK55" s="18">
        <f t="shared" si="17"/>
        <v>237.6026847834984</v>
      </c>
    </row>
    <row r="56" spans="1:37" x14ac:dyDescent="0.2">
      <c r="A56" s="16">
        <v>53</v>
      </c>
      <c r="B56" s="17" t="s">
        <v>92</v>
      </c>
      <c r="C56" s="13">
        <v>19400</v>
      </c>
      <c r="D56" s="18">
        <v>1367737</v>
      </c>
      <c r="E56" s="18">
        <f t="shared" si="2"/>
        <v>70.501907216494843</v>
      </c>
      <c r="F56" s="18">
        <v>0</v>
      </c>
      <c r="G56" s="18">
        <f t="shared" si="3"/>
        <v>0</v>
      </c>
      <c r="H56" s="18">
        <v>0</v>
      </c>
      <c r="I56" s="18">
        <f t="shared" si="4"/>
        <v>0</v>
      </c>
      <c r="J56" s="18">
        <v>213898</v>
      </c>
      <c r="K56" s="18">
        <f t="shared" si="5"/>
        <v>11.025670103092784</v>
      </c>
      <c r="L56" s="18">
        <v>203595</v>
      </c>
      <c r="M56" s="18">
        <f t="shared" si="6"/>
        <v>10.494587628865979</v>
      </c>
      <c r="N56" s="18">
        <v>0</v>
      </c>
      <c r="O56" s="18">
        <f t="shared" si="7"/>
        <v>0</v>
      </c>
      <c r="P56" s="18">
        <v>103792</v>
      </c>
      <c r="Q56" s="18">
        <f t="shared" si="8"/>
        <v>5.3501030927835052</v>
      </c>
      <c r="R56" s="18">
        <v>0</v>
      </c>
      <c r="S56" s="18">
        <f t="shared" si="9"/>
        <v>0</v>
      </c>
      <c r="T56" s="18">
        <v>0</v>
      </c>
      <c r="U56" s="18">
        <f t="shared" si="10"/>
        <v>0</v>
      </c>
      <c r="V56" s="18">
        <v>1152863</v>
      </c>
      <c r="W56" s="18">
        <f t="shared" si="11"/>
        <v>59.425927835051546</v>
      </c>
      <c r="X56" s="18">
        <v>61497</v>
      </c>
      <c r="Y56" s="18">
        <f t="shared" si="12"/>
        <v>3.1699484536082476</v>
      </c>
      <c r="Z56" s="18">
        <v>473685</v>
      </c>
      <c r="AA56" s="18">
        <f t="shared" si="13"/>
        <v>24.416752577319588</v>
      </c>
      <c r="AB56" s="18">
        <v>49546</v>
      </c>
      <c r="AC56" s="18">
        <f t="shared" si="14"/>
        <v>2.5539175257731959</v>
      </c>
      <c r="AD56" s="18">
        <v>905885</v>
      </c>
      <c r="AE56" s="18">
        <f t="shared" si="15"/>
        <v>46.695103092783505</v>
      </c>
      <c r="AF56" s="18">
        <v>30606</v>
      </c>
      <c r="AG56" s="18">
        <f t="shared" si="0"/>
        <v>1.5776288659793813</v>
      </c>
      <c r="AH56" s="18">
        <v>404468</v>
      </c>
      <c r="AI56" s="18">
        <f t="shared" si="1"/>
        <v>20.848865979381443</v>
      </c>
      <c r="AJ56" s="19">
        <f t="shared" si="16"/>
        <v>4967572</v>
      </c>
      <c r="AK56" s="18">
        <f t="shared" si="17"/>
        <v>256.06041237113402</v>
      </c>
    </row>
    <row r="57" spans="1:37" x14ac:dyDescent="0.2">
      <c r="A57" s="16">
        <v>54</v>
      </c>
      <c r="B57" s="17" t="s">
        <v>93</v>
      </c>
      <c r="C57" s="13">
        <v>676</v>
      </c>
      <c r="D57" s="18">
        <v>545186</v>
      </c>
      <c r="E57" s="18">
        <f t="shared" si="2"/>
        <v>806.48816568047334</v>
      </c>
      <c r="F57" s="18">
        <v>0</v>
      </c>
      <c r="G57" s="18">
        <f t="shared" si="3"/>
        <v>0</v>
      </c>
      <c r="H57" s="18">
        <v>0</v>
      </c>
      <c r="I57" s="18">
        <f t="shared" si="4"/>
        <v>0</v>
      </c>
      <c r="J57" s="18">
        <v>50098</v>
      </c>
      <c r="K57" s="18">
        <f t="shared" si="5"/>
        <v>74.109467455621299</v>
      </c>
      <c r="L57" s="18">
        <v>16935</v>
      </c>
      <c r="M57" s="18">
        <f t="shared" si="6"/>
        <v>25.051775147928993</v>
      </c>
      <c r="N57" s="18">
        <v>0</v>
      </c>
      <c r="O57" s="18">
        <f t="shared" si="7"/>
        <v>0</v>
      </c>
      <c r="P57" s="18">
        <v>2568</v>
      </c>
      <c r="Q57" s="18">
        <f t="shared" si="8"/>
        <v>3.7988165680473371</v>
      </c>
      <c r="R57" s="18">
        <v>0</v>
      </c>
      <c r="S57" s="18">
        <f t="shared" si="9"/>
        <v>0</v>
      </c>
      <c r="T57" s="18">
        <v>0</v>
      </c>
      <c r="U57" s="18">
        <f t="shared" si="10"/>
        <v>0</v>
      </c>
      <c r="V57" s="18">
        <v>0</v>
      </c>
      <c r="W57" s="18">
        <f t="shared" si="11"/>
        <v>0</v>
      </c>
      <c r="X57" s="18">
        <v>0</v>
      </c>
      <c r="Y57" s="18">
        <f t="shared" si="12"/>
        <v>0</v>
      </c>
      <c r="Z57" s="18">
        <v>204</v>
      </c>
      <c r="AA57" s="18">
        <f t="shared" si="13"/>
        <v>0.30177514792899407</v>
      </c>
      <c r="AB57" s="18">
        <v>20000</v>
      </c>
      <c r="AC57" s="18">
        <f t="shared" si="14"/>
        <v>29.585798816568047</v>
      </c>
      <c r="AD57" s="18">
        <v>0</v>
      </c>
      <c r="AE57" s="18">
        <f t="shared" si="15"/>
        <v>0</v>
      </c>
      <c r="AF57" s="18">
        <v>0</v>
      </c>
      <c r="AG57" s="18">
        <f t="shared" si="0"/>
        <v>0</v>
      </c>
      <c r="AH57" s="18">
        <v>0</v>
      </c>
      <c r="AI57" s="18">
        <f t="shared" si="1"/>
        <v>0</v>
      </c>
      <c r="AJ57" s="19">
        <f t="shared" si="16"/>
        <v>634991</v>
      </c>
      <c r="AK57" s="18">
        <f t="shared" si="17"/>
        <v>939.33579881656806</v>
      </c>
    </row>
    <row r="58" spans="1:37" x14ac:dyDescent="0.2">
      <c r="A58" s="20">
        <v>55</v>
      </c>
      <c r="B58" s="21" t="s">
        <v>94</v>
      </c>
      <c r="C58" s="22">
        <v>18722</v>
      </c>
      <c r="D58" s="23">
        <v>463704</v>
      </c>
      <c r="E58" s="23">
        <f t="shared" si="2"/>
        <v>24.76786668091016</v>
      </c>
      <c r="F58" s="23">
        <v>0</v>
      </c>
      <c r="G58" s="23">
        <f t="shared" si="3"/>
        <v>0</v>
      </c>
      <c r="H58" s="23">
        <v>0</v>
      </c>
      <c r="I58" s="23">
        <f t="shared" si="4"/>
        <v>0</v>
      </c>
      <c r="J58" s="23">
        <v>215339</v>
      </c>
      <c r="K58" s="23">
        <f t="shared" si="5"/>
        <v>11.501922871488089</v>
      </c>
      <c r="L58" s="23">
        <v>481645</v>
      </c>
      <c r="M58" s="23">
        <f t="shared" si="6"/>
        <v>25.726151052238009</v>
      </c>
      <c r="N58" s="23">
        <v>0</v>
      </c>
      <c r="O58" s="23">
        <f t="shared" si="7"/>
        <v>0</v>
      </c>
      <c r="P58" s="23">
        <v>7093</v>
      </c>
      <c r="Q58" s="23">
        <f t="shared" si="8"/>
        <v>0.3788590962504006</v>
      </c>
      <c r="R58" s="23">
        <v>0</v>
      </c>
      <c r="S58" s="23">
        <f t="shared" si="9"/>
        <v>0</v>
      </c>
      <c r="T58" s="23">
        <v>0</v>
      </c>
      <c r="U58" s="23">
        <f t="shared" si="10"/>
        <v>0</v>
      </c>
      <c r="V58" s="23">
        <v>1030936</v>
      </c>
      <c r="W58" s="23">
        <f t="shared" si="11"/>
        <v>55.065484456788802</v>
      </c>
      <c r="X58" s="23">
        <v>5772</v>
      </c>
      <c r="Y58" s="23">
        <f t="shared" si="12"/>
        <v>0.30830039525691699</v>
      </c>
      <c r="Z58" s="23">
        <v>132802</v>
      </c>
      <c r="AA58" s="23">
        <f t="shared" si="13"/>
        <v>7.0933660933660931</v>
      </c>
      <c r="AB58" s="23">
        <v>58594</v>
      </c>
      <c r="AC58" s="23">
        <f t="shared" si="14"/>
        <v>3.1296869992522165</v>
      </c>
      <c r="AD58" s="23">
        <v>43881</v>
      </c>
      <c r="AE58" s="23">
        <f t="shared" si="15"/>
        <v>2.3438201046896698</v>
      </c>
      <c r="AF58" s="23">
        <v>13167</v>
      </c>
      <c r="AG58" s="23">
        <f t="shared" si="0"/>
        <v>0.7032902467685076</v>
      </c>
      <c r="AH58" s="23">
        <v>0</v>
      </c>
      <c r="AI58" s="23">
        <f t="shared" si="1"/>
        <v>0</v>
      </c>
      <c r="AJ58" s="24">
        <f t="shared" si="16"/>
        <v>2452933</v>
      </c>
      <c r="AK58" s="23">
        <f t="shared" si="17"/>
        <v>131.01874799700886</v>
      </c>
    </row>
    <row r="59" spans="1:37" x14ac:dyDescent="0.2">
      <c r="A59" s="11">
        <v>56</v>
      </c>
      <c r="B59" s="12" t="s">
        <v>95</v>
      </c>
      <c r="C59" s="13">
        <v>2590</v>
      </c>
      <c r="D59" s="14">
        <v>509744</v>
      </c>
      <c r="E59" s="14">
        <f t="shared" si="2"/>
        <v>196.81235521235521</v>
      </c>
      <c r="F59" s="14">
        <v>0</v>
      </c>
      <c r="G59" s="14">
        <f t="shared" si="3"/>
        <v>0</v>
      </c>
      <c r="H59" s="14">
        <v>0</v>
      </c>
      <c r="I59" s="14">
        <f t="shared" si="4"/>
        <v>0</v>
      </c>
      <c r="J59" s="14">
        <v>122895</v>
      </c>
      <c r="K59" s="14">
        <f t="shared" si="5"/>
        <v>47.449806949806948</v>
      </c>
      <c r="L59" s="14">
        <v>31216</v>
      </c>
      <c r="M59" s="14">
        <f t="shared" si="6"/>
        <v>12.052509652509652</v>
      </c>
      <c r="N59" s="14">
        <v>0</v>
      </c>
      <c r="O59" s="14">
        <f t="shared" si="7"/>
        <v>0</v>
      </c>
      <c r="P59" s="14">
        <v>2006</v>
      </c>
      <c r="Q59" s="14">
        <f t="shared" si="8"/>
        <v>0.77451737451737457</v>
      </c>
      <c r="R59" s="14">
        <v>0</v>
      </c>
      <c r="S59" s="14">
        <f t="shared" si="9"/>
        <v>0</v>
      </c>
      <c r="T59" s="14">
        <v>0</v>
      </c>
      <c r="U59" s="14">
        <f t="shared" si="10"/>
        <v>0</v>
      </c>
      <c r="V59" s="14">
        <v>0</v>
      </c>
      <c r="W59" s="14">
        <f t="shared" si="11"/>
        <v>0</v>
      </c>
      <c r="X59" s="14">
        <v>0</v>
      </c>
      <c r="Y59" s="14">
        <f t="shared" si="12"/>
        <v>0</v>
      </c>
      <c r="Z59" s="14">
        <v>0</v>
      </c>
      <c r="AA59" s="14">
        <f t="shared" si="13"/>
        <v>0</v>
      </c>
      <c r="AB59" s="14">
        <v>39151</v>
      </c>
      <c r="AC59" s="14">
        <f t="shared" si="14"/>
        <v>15.116216216216216</v>
      </c>
      <c r="AD59" s="14">
        <v>0</v>
      </c>
      <c r="AE59" s="14">
        <f t="shared" si="15"/>
        <v>0</v>
      </c>
      <c r="AF59" s="14">
        <v>80</v>
      </c>
      <c r="AG59" s="14">
        <f t="shared" si="0"/>
        <v>3.0888030888030889E-2</v>
      </c>
      <c r="AH59" s="14">
        <v>17127</v>
      </c>
      <c r="AI59" s="14">
        <f t="shared" si="1"/>
        <v>6.6127413127413126</v>
      </c>
      <c r="AJ59" s="15">
        <f t="shared" si="16"/>
        <v>722219</v>
      </c>
      <c r="AK59" s="14">
        <f t="shared" si="17"/>
        <v>278.84903474903473</v>
      </c>
    </row>
    <row r="60" spans="1:37" x14ac:dyDescent="0.2">
      <c r="A60" s="16">
        <v>57</v>
      </c>
      <c r="B60" s="17" t="s">
        <v>96</v>
      </c>
      <c r="C60" s="13">
        <v>9186</v>
      </c>
      <c r="D60" s="18">
        <v>900165</v>
      </c>
      <c r="E60" s="18">
        <f t="shared" si="2"/>
        <v>97.993141737426512</v>
      </c>
      <c r="F60" s="18">
        <v>0</v>
      </c>
      <c r="G60" s="18">
        <f t="shared" si="3"/>
        <v>0</v>
      </c>
      <c r="H60" s="18">
        <v>0</v>
      </c>
      <c r="I60" s="18">
        <f t="shared" si="4"/>
        <v>0</v>
      </c>
      <c r="J60" s="18">
        <v>394955</v>
      </c>
      <c r="K60" s="18">
        <f t="shared" si="5"/>
        <v>42.995318963640322</v>
      </c>
      <c r="L60" s="18">
        <v>533094</v>
      </c>
      <c r="M60" s="18">
        <f t="shared" si="6"/>
        <v>58.033311561071194</v>
      </c>
      <c r="N60" s="18">
        <v>0</v>
      </c>
      <c r="O60" s="18">
        <f t="shared" si="7"/>
        <v>0</v>
      </c>
      <c r="P60" s="18">
        <v>3751</v>
      </c>
      <c r="Q60" s="18">
        <f t="shared" si="8"/>
        <v>0.40833877639886784</v>
      </c>
      <c r="R60" s="18">
        <v>0</v>
      </c>
      <c r="S60" s="18">
        <f t="shared" si="9"/>
        <v>0</v>
      </c>
      <c r="T60" s="18">
        <v>0</v>
      </c>
      <c r="U60" s="18">
        <f t="shared" si="10"/>
        <v>0</v>
      </c>
      <c r="V60" s="18">
        <v>92745</v>
      </c>
      <c r="W60" s="18">
        <f t="shared" si="11"/>
        <v>10.09634225996081</v>
      </c>
      <c r="X60" s="18">
        <v>60000</v>
      </c>
      <c r="Y60" s="18">
        <f t="shared" si="12"/>
        <v>6.531678641410843</v>
      </c>
      <c r="Z60" s="18">
        <v>50723</v>
      </c>
      <c r="AA60" s="18">
        <f t="shared" si="13"/>
        <v>5.5217722621380361</v>
      </c>
      <c r="AB60" s="18">
        <v>34100</v>
      </c>
      <c r="AC60" s="18">
        <f t="shared" si="14"/>
        <v>3.7121706945351622</v>
      </c>
      <c r="AD60" s="18">
        <v>1042240</v>
      </c>
      <c r="AE60" s="18">
        <f t="shared" si="15"/>
        <v>113.45961245373394</v>
      </c>
      <c r="AF60" s="18">
        <v>0</v>
      </c>
      <c r="AG60" s="18">
        <f t="shared" si="0"/>
        <v>0</v>
      </c>
      <c r="AH60" s="18">
        <v>164412</v>
      </c>
      <c r="AI60" s="18">
        <f t="shared" si="1"/>
        <v>17.89810581319399</v>
      </c>
      <c r="AJ60" s="19">
        <f t="shared" si="16"/>
        <v>3276185</v>
      </c>
      <c r="AK60" s="18">
        <f t="shared" si="17"/>
        <v>356.64979316350968</v>
      </c>
    </row>
    <row r="61" spans="1:37" x14ac:dyDescent="0.2">
      <c r="A61" s="16">
        <v>58</v>
      </c>
      <c r="B61" s="17" t="s">
        <v>97</v>
      </c>
      <c r="C61" s="13">
        <v>9993</v>
      </c>
      <c r="D61" s="18">
        <v>1182476</v>
      </c>
      <c r="E61" s="18">
        <f t="shared" si="2"/>
        <v>118.33043130191133</v>
      </c>
      <c r="F61" s="18">
        <v>0</v>
      </c>
      <c r="G61" s="18">
        <f t="shared" si="3"/>
        <v>0</v>
      </c>
      <c r="H61" s="18">
        <v>0</v>
      </c>
      <c r="I61" s="18">
        <f t="shared" si="4"/>
        <v>0</v>
      </c>
      <c r="J61" s="18">
        <v>211845</v>
      </c>
      <c r="K61" s="18">
        <f t="shared" si="5"/>
        <v>21.199339537676373</v>
      </c>
      <c r="L61" s="18">
        <v>201697</v>
      </c>
      <c r="M61" s="18">
        <f t="shared" si="6"/>
        <v>20.183828680076054</v>
      </c>
      <c r="N61" s="18">
        <v>0</v>
      </c>
      <c r="O61" s="18">
        <f t="shared" si="7"/>
        <v>0</v>
      </c>
      <c r="P61" s="18">
        <v>5037</v>
      </c>
      <c r="Q61" s="18">
        <f t="shared" si="8"/>
        <v>0.5040528369858901</v>
      </c>
      <c r="R61" s="18">
        <v>0</v>
      </c>
      <c r="S61" s="18">
        <f t="shared" si="9"/>
        <v>0</v>
      </c>
      <c r="T61" s="18">
        <v>0</v>
      </c>
      <c r="U61" s="18">
        <f t="shared" si="10"/>
        <v>0</v>
      </c>
      <c r="V61" s="18">
        <v>0</v>
      </c>
      <c r="W61" s="18">
        <f t="shared" si="11"/>
        <v>0</v>
      </c>
      <c r="X61" s="18">
        <v>20566</v>
      </c>
      <c r="Y61" s="18">
        <f t="shared" si="12"/>
        <v>2.0580406284399078</v>
      </c>
      <c r="Z61" s="18">
        <v>161085</v>
      </c>
      <c r="AA61" s="18">
        <f t="shared" si="13"/>
        <v>16.119783848694087</v>
      </c>
      <c r="AB61" s="18">
        <v>86677</v>
      </c>
      <c r="AC61" s="18">
        <f t="shared" si="14"/>
        <v>8.6737716401481038</v>
      </c>
      <c r="AD61" s="18">
        <v>56832</v>
      </c>
      <c r="AE61" s="18">
        <f t="shared" si="15"/>
        <v>5.6871810267187035</v>
      </c>
      <c r="AF61" s="18">
        <v>8879</v>
      </c>
      <c r="AG61" s="18">
        <f t="shared" si="0"/>
        <v>0.888521965375763</v>
      </c>
      <c r="AH61" s="18">
        <v>294204</v>
      </c>
      <c r="AI61" s="18">
        <f t="shared" si="1"/>
        <v>29.441008706094266</v>
      </c>
      <c r="AJ61" s="19">
        <f t="shared" si="16"/>
        <v>2229298</v>
      </c>
      <c r="AK61" s="18">
        <f t="shared" si="17"/>
        <v>223.08596017212048</v>
      </c>
    </row>
    <row r="62" spans="1:37" x14ac:dyDescent="0.2">
      <c r="A62" s="16">
        <v>59</v>
      </c>
      <c r="B62" s="17" t="s">
        <v>98</v>
      </c>
      <c r="C62" s="13">
        <v>5328</v>
      </c>
      <c r="D62" s="18">
        <v>395021</v>
      </c>
      <c r="E62" s="18">
        <f t="shared" si="2"/>
        <v>74.140578078078079</v>
      </c>
      <c r="F62" s="18">
        <v>0</v>
      </c>
      <c r="G62" s="18">
        <f t="shared" si="3"/>
        <v>0</v>
      </c>
      <c r="H62" s="18">
        <v>0</v>
      </c>
      <c r="I62" s="18">
        <f t="shared" si="4"/>
        <v>0</v>
      </c>
      <c r="J62" s="18">
        <v>134429</v>
      </c>
      <c r="K62" s="18">
        <f t="shared" si="5"/>
        <v>25.230668168168169</v>
      </c>
      <c r="L62" s="18">
        <v>49330</v>
      </c>
      <c r="M62" s="18">
        <f t="shared" si="6"/>
        <v>9.2586336336336341</v>
      </c>
      <c r="N62" s="18">
        <v>0</v>
      </c>
      <c r="O62" s="18">
        <f t="shared" si="7"/>
        <v>0</v>
      </c>
      <c r="P62" s="18">
        <v>3012</v>
      </c>
      <c r="Q62" s="18">
        <f t="shared" si="8"/>
        <v>0.56531531531531531</v>
      </c>
      <c r="R62" s="18">
        <v>0</v>
      </c>
      <c r="S62" s="18">
        <f t="shared" si="9"/>
        <v>0</v>
      </c>
      <c r="T62" s="18">
        <v>0</v>
      </c>
      <c r="U62" s="18">
        <f t="shared" si="10"/>
        <v>0</v>
      </c>
      <c r="V62" s="18">
        <v>8040</v>
      </c>
      <c r="W62" s="18">
        <f t="shared" si="11"/>
        <v>1.5090090090090089</v>
      </c>
      <c r="X62" s="18">
        <v>88228</v>
      </c>
      <c r="Y62" s="18">
        <f t="shared" si="12"/>
        <v>16.55930930930931</v>
      </c>
      <c r="Z62" s="18">
        <v>116882</v>
      </c>
      <c r="AA62" s="18">
        <f t="shared" si="13"/>
        <v>21.937312312312311</v>
      </c>
      <c r="AB62" s="18">
        <v>67858</v>
      </c>
      <c r="AC62" s="18">
        <f t="shared" si="14"/>
        <v>12.736111111111111</v>
      </c>
      <c r="AD62" s="18">
        <v>5164</v>
      </c>
      <c r="AE62" s="18">
        <f t="shared" si="15"/>
        <v>0.96921921921921927</v>
      </c>
      <c r="AF62" s="18">
        <v>0</v>
      </c>
      <c r="AG62" s="18">
        <f t="shared" si="0"/>
        <v>0</v>
      </c>
      <c r="AH62" s="18">
        <v>0</v>
      </c>
      <c r="AI62" s="18">
        <f t="shared" si="1"/>
        <v>0</v>
      </c>
      <c r="AJ62" s="19">
        <f t="shared" si="16"/>
        <v>867964</v>
      </c>
      <c r="AK62" s="18">
        <f>AJ62/$C62</f>
        <v>162.90615615615616</v>
      </c>
    </row>
    <row r="63" spans="1:37" x14ac:dyDescent="0.2">
      <c r="A63" s="20">
        <v>60</v>
      </c>
      <c r="B63" s="21" t="s">
        <v>99</v>
      </c>
      <c r="C63" s="22">
        <v>7054</v>
      </c>
      <c r="D63" s="23">
        <v>2320608</v>
      </c>
      <c r="E63" s="23">
        <f t="shared" si="2"/>
        <v>328.97760136092995</v>
      </c>
      <c r="F63" s="23">
        <v>0</v>
      </c>
      <c r="G63" s="23">
        <f t="shared" si="3"/>
        <v>0</v>
      </c>
      <c r="H63" s="23">
        <v>0</v>
      </c>
      <c r="I63" s="23">
        <f t="shared" si="4"/>
        <v>0</v>
      </c>
      <c r="J63" s="23">
        <v>407089</v>
      </c>
      <c r="K63" s="23">
        <f t="shared" si="5"/>
        <v>57.710377091012191</v>
      </c>
      <c r="L63" s="23">
        <v>245257</v>
      </c>
      <c r="M63" s="23">
        <f t="shared" si="6"/>
        <v>34.768500141763539</v>
      </c>
      <c r="N63" s="23">
        <v>0</v>
      </c>
      <c r="O63" s="23">
        <f t="shared" si="7"/>
        <v>0</v>
      </c>
      <c r="P63" s="23">
        <v>2599</v>
      </c>
      <c r="Q63" s="23">
        <f t="shared" si="8"/>
        <v>0.36844343634817123</v>
      </c>
      <c r="R63" s="23">
        <v>0</v>
      </c>
      <c r="S63" s="23">
        <f t="shared" si="9"/>
        <v>0</v>
      </c>
      <c r="T63" s="23">
        <v>0</v>
      </c>
      <c r="U63" s="23">
        <f t="shared" si="10"/>
        <v>0</v>
      </c>
      <c r="V63" s="23">
        <v>77652</v>
      </c>
      <c r="W63" s="23">
        <f t="shared" si="11"/>
        <v>11.008222285228239</v>
      </c>
      <c r="X63" s="23">
        <v>0</v>
      </c>
      <c r="Y63" s="23">
        <f t="shared" si="12"/>
        <v>0</v>
      </c>
      <c r="Z63" s="23">
        <v>88249</v>
      </c>
      <c r="AA63" s="23">
        <f t="shared" si="13"/>
        <v>12.510490501842925</v>
      </c>
      <c r="AB63" s="23">
        <v>58078</v>
      </c>
      <c r="AC63" s="23">
        <f t="shared" si="14"/>
        <v>8.2333427842358944</v>
      </c>
      <c r="AD63" s="23">
        <v>32397</v>
      </c>
      <c r="AE63" s="23">
        <f t="shared" si="15"/>
        <v>4.5927133541253191</v>
      </c>
      <c r="AF63" s="23">
        <v>6038</v>
      </c>
      <c r="AG63" s="23">
        <f t="shared" si="0"/>
        <v>0.85596824496739443</v>
      </c>
      <c r="AH63" s="23">
        <v>59283</v>
      </c>
      <c r="AI63" s="23">
        <f t="shared" si="1"/>
        <v>8.4041678480294877</v>
      </c>
      <c r="AJ63" s="24">
        <f t="shared" si="16"/>
        <v>3297250</v>
      </c>
      <c r="AK63" s="23">
        <f t="shared" si="17"/>
        <v>467.42982704848311</v>
      </c>
    </row>
    <row r="64" spans="1:37" x14ac:dyDescent="0.2">
      <c r="A64" s="11">
        <v>61</v>
      </c>
      <c r="B64" s="12" t="s">
        <v>100</v>
      </c>
      <c r="C64" s="13">
        <v>3810</v>
      </c>
      <c r="D64" s="14">
        <v>821589</v>
      </c>
      <c r="E64" s="14">
        <f t="shared" si="2"/>
        <v>215.64015748031497</v>
      </c>
      <c r="F64" s="14"/>
      <c r="G64" s="14">
        <f t="shared" si="3"/>
        <v>0</v>
      </c>
      <c r="H64" s="14">
        <v>0</v>
      </c>
      <c r="I64" s="14">
        <f t="shared" si="4"/>
        <v>0</v>
      </c>
      <c r="J64" s="14">
        <v>405507</v>
      </c>
      <c r="K64" s="14">
        <f t="shared" si="5"/>
        <v>106.43228346456694</v>
      </c>
      <c r="L64" s="14">
        <v>194702</v>
      </c>
      <c r="M64" s="14">
        <f t="shared" si="6"/>
        <v>51.102887139107608</v>
      </c>
      <c r="N64" s="14"/>
      <c r="O64" s="14">
        <f t="shared" si="7"/>
        <v>0</v>
      </c>
      <c r="P64" s="14">
        <v>1895</v>
      </c>
      <c r="Q64" s="14">
        <f t="shared" si="8"/>
        <v>0.49737532808398949</v>
      </c>
      <c r="R64" s="14">
        <v>0</v>
      </c>
      <c r="S64" s="14">
        <f t="shared" si="9"/>
        <v>0</v>
      </c>
      <c r="T64" s="14"/>
      <c r="U64" s="14">
        <f t="shared" si="10"/>
        <v>0</v>
      </c>
      <c r="V64" s="14">
        <v>76</v>
      </c>
      <c r="W64" s="14">
        <f t="shared" si="11"/>
        <v>1.994750656167979E-2</v>
      </c>
      <c r="X64" s="14">
        <v>9659</v>
      </c>
      <c r="Y64" s="14">
        <f t="shared" si="12"/>
        <v>2.5351706036745405</v>
      </c>
      <c r="Z64" s="14">
        <v>50950</v>
      </c>
      <c r="AA64" s="14">
        <f t="shared" si="13"/>
        <v>13.372703412073491</v>
      </c>
      <c r="AB64" s="14">
        <v>84114</v>
      </c>
      <c r="AC64" s="14">
        <f t="shared" si="14"/>
        <v>22.07716535433071</v>
      </c>
      <c r="AD64" s="14">
        <v>10260</v>
      </c>
      <c r="AE64" s="14">
        <f t="shared" si="15"/>
        <v>2.6929133858267718</v>
      </c>
      <c r="AF64" s="14">
        <v>23832</v>
      </c>
      <c r="AG64" s="14">
        <f t="shared" si="0"/>
        <v>6.2551181102362206</v>
      </c>
      <c r="AH64" s="14">
        <v>93844</v>
      </c>
      <c r="AI64" s="14">
        <f t="shared" si="1"/>
        <v>24.630971128608923</v>
      </c>
      <c r="AJ64" s="15">
        <f t="shared" si="16"/>
        <v>1696428</v>
      </c>
      <c r="AK64" s="14">
        <f t="shared" si="17"/>
        <v>445.25669291338585</v>
      </c>
    </row>
    <row r="65" spans="1:256" x14ac:dyDescent="0.2">
      <c r="A65" s="16">
        <v>62</v>
      </c>
      <c r="B65" s="17" t="s">
        <v>101</v>
      </c>
      <c r="C65" s="13">
        <v>2219</v>
      </c>
      <c r="D65" s="18">
        <v>83208</v>
      </c>
      <c r="E65" s="18">
        <f t="shared" si="2"/>
        <v>37.497972059486258</v>
      </c>
      <c r="F65" s="18">
        <v>0</v>
      </c>
      <c r="G65" s="18">
        <f t="shared" si="3"/>
        <v>0</v>
      </c>
      <c r="H65" s="18">
        <v>0</v>
      </c>
      <c r="I65" s="18">
        <f t="shared" si="4"/>
        <v>0</v>
      </c>
      <c r="J65" s="18">
        <v>49283</v>
      </c>
      <c r="K65" s="18">
        <f t="shared" si="5"/>
        <v>22.209553853086977</v>
      </c>
      <c r="L65" s="18">
        <v>0</v>
      </c>
      <c r="M65" s="18">
        <f t="shared" si="6"/>
        <v>0</v>
      </c>
      <c r="N65" s="18">
        <v>0</v>
      </c>
      <c r="O65" s="18">
        <f t="shared" si="7"/>
        <v>0</v>
      </c>
      <c r="P65" s="18">
        <v>227</v>
      </c>
      <c r="Q65" s="18">
        <f t="shared" si="8"/>
        <v>0.10229833258224426</v>
      </c>
      <c r="R65" s="18">
        <v>0</v>
      </c>
      <c r="S65" s="18">
        <f t="shared" si="9"/>
        <v>0</v>
      </c>
      <c r="T65" s="18">
        <v>0</v>
      </c>
      <c r="U65" s="18">
        <f t="shared" si="10"/>
        <v>0</v>
      </c>
      <c r="V65" s="18">
        <v>4762</v>
      </c>
      <c r="W65" s="18">
        <f t="shared" si="11"/>
        <v>2.1460117169896349</v>
      </c>
      <c r="X65" s="18">
        <v>36961</v>
      </c>
      <c r="Y65" s="18">
        <f t="shared" si="12"/>
        <v>16.656602073005857</v>
      </c>
      <c r="Z65" s="18">
        <v>53</v>
      </c>
      <c r="AA65" s="18">
        <f t="shared" si="13"/>
        <v>2.3884632717440287E-2</v>
      </c>
      <c r="AB65" s="18">
        <v>32250</v>
      </c>
      <c r="AC65" s="18">
        <f t="shared" si="14"/>
        <v>14.533573681838666</v>
      </c>
      <c r="AD65" s="18">
        <v>1685</v>
      </c>
      <c r="AE65" s="18">
        <f t="shared" si="15"/>
        <v>0.75935105903560163</v>
      </c>
      <c r="AF65" s="18">
        <v>682</v>
      </c>
      <c r="AG65" s="18">
        <f t="shared" si="0"/>
        <v>0.30734565119423163</v>
      </c>
      <c r="AH65" s="18">
        <v>24505</v>
      </c>
      <c r="AI65" s="18">
        <f t="shared" si="1"/>
        <v>11.043262730959892</v>
      </c>
      <c r="AJ65" s="19">
        <f t="shared" si="16"/>
        <v>233616</v>
      </c>
      <c r="AK65" s="18">
        <f t="shared" si="17"/>
        <v>105.2798557908968</v>
      </c>
    </row>
    <row r="66" spans="1:256" x14ac:dyDescent="0.2">
      <c r="A66" s="16">
        <v>63</v>
      </c>
      <c r="B66" s="17" t="s">
        <v>102</v>
      </c>
      <c r="C66" s="13">
        <v>2243</v>
      </c>
      <c r="D66" s="18">
        <v>593706</v>
      </c>
      <c r="E66" s="18">
        <f t="shared" si="2"/>
        <v>264.69282211324122</v>
      </c>
      <c r="F66" s="18">
        <v>0</v>
      </c>
      <c r="G66" s="18">
        <f t="shared" si="3"/>
        <v>0</v>
      </c>
      <c r="H66" s="18">
        <v>0</v>
      </c>
      <c r="I66" s="18">
        <f t="shared" si="4"/>
        <v>0</v>
      </c>
      <c r="J66" s="18">
        <v>0</v>
      </c>
      <c r="K66" s="18">
        <f t="shared" si="5"/>
        <v>0</v>
      </c>
      <c r="L66" s="18">
        <v>22301</v>
      </c>
      <c r="M66" s="18">
        <f t="shared" si="6"/>
        <v>9.9424877396344176</v>
      </c>
      <c r="N66" s="18">
        <v>0</v>
      </c>
      <c r="O66" s="18">
        <f t="shared" si="7"/>
        <v>0</v>
      </c>
      <c r="P66" s="18">
        <v>5135</v>
      </c>
      <c r="Q66" s="18">
        <f t="shared" si="8"/>
        <v>2.2893446277307179</v>
      </c>
      <c r="R66" s="18">
        <v>9608</v>
      </c>
      <c r="S66" s="18">
        <f t="shared" si="9"/>
        <v>4.2835488185465893</v>
      </c>
      <c r="T66" s="18">
        <v>0</v>
      </c>
      <c r="U66" s="18">
        <f t="shared" si="10"/>
        <v>0</v>
      </c>
      <c r="V66" s="18">
        <v>21800</v>
      </c>
      <c r="W66" s="18">
        <f t="shared" si="11"/>
        <v>9.7191261703076233</v>
      </c>
      <c r="X66" s="18">
        <v>9509</v>
      </c>
      <c r="Y66" s="18">
        <f t="shared" si="12"/>
        <v>4.2394115024520733</v>
      </c>
      <c r="Z66" s="18">
        <v>3551</v>
      </c>
      <c r="AA66" s="18">
        <f t="shared" si="13"/>
        <v>1.5831475702184574</v>
      </c>
      <c r="AB66" s="18">
        <v>50132</v>
      </c>
      <c r="AC66" s="18">
        <f t="shared" si="14"/>
        <v>22.350423539901918</v>
      </c>
      <c r="AD66" s="18">
        <v>655</v>
      </c>
      <c r="AE66" s="18">
        <f t="shared" si="15"/>
        <v>0.29201961658493092</v>
      </c>
      <c r="AF66" s="18">
        <v>4943</v>
      </c>
      <c r="AG66" s="18">
        <f t="shared" si="0"/>
        <v>2.2037449843958985</v>
      </c>
      <c r="AH66" s="18">
        <v>26462</v>
      </c>
      <c r="AI66" s="18">
        <f t="shared" si="1"/>
        <v>11.797592510031208</v>
      </c>
      <c r="AJ66" s="19">
        <f t="shared" si="16"/>
        <v>747802</v>
      </c>
      <c r="AK66" s="18">
        <f t="shared" si="17"/>
        <v>333.39366919304501</v>
      </c>
    </row>
    <row r="67" spans="1:256" x14ac:dyDescent="0.2">
      <c r="A67" s="16">
        <v>64</v>
      </c>
      <c r="B67" s="17" t="s">
        <v>103</v>
      </c>
      <c r="C67" s="13">
        <v>2566</v>
      </c>
      <c r="D67" s="18">
        <v>212909</v>
      </c>
      <c r="E67" s="18">
        <f t="shared" si="2"/>
        <v>82.973109898674977</v>
      </c>
      <c r="F67" s="18">
        <v>0</v>
      </c>
      <c r="G67" s="18">
        <f t="shared" si="3"/>
        <v>0</v>
      </c>
      <c r="H67" s="18">
        <v>0</v>
      </c>
      <c r="I67" s="18">
        <f t="shared" si="4"/>
        <v>0</v>
      </c>
      <c r="J67" s="18">
        <v>122060</v>
      </c>
      <c r="K67" s="18">
        <f t="shared" si="5"/>
        <v>47.568199532346064</v>
      </c>
      <c r="L67" s="18">
        <v>0</v>
      </c>
      <c r="M67" s="18">
        <f t="shared" si="6"/>
        <v>0</v>
      </c>
      <c r="N67" s="18">
        <v>0</v>
      </c>
      <c r="O67" s="18">
        <f t="shared" si="7"/>
        <v>0</v>
      </c>
      <c r="P67" s="18">
        <v>2285</v>
      </c>
      <c r="Q67" s="18">
        <f t="shared" si="8"/>
        <v>0.89049103663289164</v>
      </c>
      <c r="R67" s="18">
        <v>0</v>
      </c>
      <c r="S67" s="18">
        <f t="shared" si="9"/>
        <v>0</v>
      </c>
      <c r="T67" s="18">
        <v>0</v>
      </c>
      <c r="U67" s="18">
        <f t="shared" si="10"/>
        <v>0</v>
      </c>
      <c r="V67" s="18">
        <v>45533</v>
      </c>
      <c r="W67" s="18">
        <f t="shared" si="11"/>
        <v>17.744738893219019</v>
      </c>
      <c r="X67" s="18">
        <v>14817</v>
      </c>
      <c r="Y67" s="18">
        <f t="shared" si="12"/>
        <v>5.7743569758378799</v>
      </c>
      <c r="Z67" s="18">
        <v>14045</v>
      </c>
      <c r="AA67" s="18">
        <f t="shared" si="13"/>
        <v>5.4734996102883864</v>
      </c>
      <c r="AB67" s="18">
        <v>58999</v>
      </c>
      <c r="AC67" s="18">
        <f t="shared" si="14"/>
        <v>22.992595479345283</v>
      </c>
      <c r="AD67" s="18">
        <v>4919</v>
      </c>
      <c r="AE67" s="18">
        <f t="shared" si="15"/>
        <v>1.9169914263445051</v>
      </c>
      <c r="AF67" s="18">
        <v>2796</v>
      </c>
      <c r="AG67" s="18">
        <f t="shared" si="0"/>
        <v>1.0896336710833983</v>
      </c>
      <c r="AH67" s="18">
        <v>37933</v>
      </c>
      <c r="AI67" s="18">
        <f t="shared" si="1"/>
        <v>14.782930631332814</v>
      </c>
      <c r="AJ67" s="19">
        <f t="shared" si="16"/>
        <v>516296</v>
      </c>
      <c r="AK67" s="18">
        <f t="shared" si="17"/>
        <v>201.20654715510523</v>
      </c>
    </row>
    <row r="68" spans="1:256" x14ac:dyDescent="0.2">
      <c r="A68" s="20">
        <v>65</v>
      </c>
      <c r="B68" s="21" t="s">
        <v>104</v>
      </c>
      <c r="C68" s="22">
        <v>8818</v>
      </c>
      <c r="D68" s="23">
        <v>1270800</v>
      </c>
      <c r="E68" s="23">
        <f t="shared" si="2"/>
        <v>144.11431163529144</v>
      </c>
      <c r="F68" s="23">
        <v>2898</v>
      </c>
      <c r="G68" s="23">
        <f t="shared" si="3"/>
        <v>0.32864595146291675</v>
      </c>
      <c r="H68" s="23">
        <v>0</v>
      </c>
      <c r="I68" s="23">
        <f t="shared" si="4"/>
        <v>0</v>
      </c>
      <c r="J68" s="23">
        <v>447666</v>
      </c>
      <c r="K68" s="23">
        <f t="shared" si="5"/>
        <v>50.767294171013837</v>
      </c>
      <c r="L68" s="23">
        <v>177823</v>
      </c>
      <c r="M68" s="23">
        <f t="shared" si="6"/>
        <v>20.165910637332729</v>
      </c>
      <c r="N68" s="23">
        <v>0</v>
      </c>
      <c r="O68" s="23">
        <f t="shared" si="7"/>
        <v>0</v>
      </c>
      <c r="P68" s="23">
        <v>1853</v>
      </c>
      <c r="Q68" s="23">
        <f t="shared" si="8"/>
        <v>0.21013835336811068</v>
      </c>
      <c r="R68" s="23">
        <v>0</v>
      </c>
      <c r="S68" s="23">
        <f t="shared" si="9"/>
        <v>0</v>
      </c>
      <c r="T68" s="23">
        <v>0</v>
      </c>
      <c r="U68" s="23">
        <f t="shared" si="10"/>
        <v>0</v>
      </c>
      <c r="V68" s="23">
        <v>507159</v>
      </c>
      <c r="W68" s="23">
        <f t="shared" si="11"/>
        <v>57.514062145611248</v>
      </c>
      <c r="X68" s="23">
        <v>0</v>
      </c>
      <c r="Y68" s="23">
        <f t="shared" si="12"/>
        <v>0</v>
      </c>
      <c r="Z68" s="23">
        <v>187663</v>
      </c>
      <c r="AA68" s="23">
        <f t="shared" si="13"/>
        <v>21.281809934225446</v>
      </c>
      <c r="AB68" s="23">
        <v>63785</v>
      </c>
      <c r="AC68" s="23">
        <f t="shared" si="14"/>
        <v>7.2334996597867995</v>
      </c>
      <c r="AD68" s="23">
        <v>360986</v>
      </c>
      <c r="AE68" s="23">
        <f t="shared" si="15"/>
        <v>40.937400771149917</v>
      </c>
      <c r="AF68" s="23">
        <v>18005</v>
      </c>
      <c r="AG68" s="23">
        <f t="shared" ref="AG68:AG74" si="18">AF68/$C68</f>
        <v>2.0418462236334771</v>
      </c>
      <c r="AH68" s="23">
        <v>363906</v>
      </c>
      <c r="AI68" s="23">
        <f t="shared" ref="AI68:AI74" si="19">AH68/$C68</f>
        <v>41.268541619414833</v>
      </c>
      <c r="AJ68" s="24">
        <f t="shared" si="16"/>
        <v>3402544</v>
      </c>
      <c r="AK68" s="23">
        <f t="shared" si="17"/>
        <v>385.86346110229078</v>
      </c>
    </row>
    <row r="69" spans="1:256" x14ac:dyDescent="0.2">
      <c r="A69" s="11">
        <v>66</v>
      </c>
      <c r="B69" s="12" t="s">
        <v>105</v>
      </c>
      <c r="C69" s="13">
        <v>2234</v>
      </c>
      <c r="D69" s="14">
        <v>298054</v>
      </c>
      <c r="E69" s="14">
        <f t="shared" ref="E69:E74" si="20">D69/$C69</f>
        <v>133.41718889883617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591</v>
      </c>
      <c r="Q69" s="14">
        <f>P69/$C69</f>
        <v>0.26454789615040286</v>
      </c>
      <c r="R69" s="14">
        <v>0</v>
      </c>
      <c r="S69" s="14">
        <f>R69/$C69</f>
        <v>0</v>
      </c>
      <c r="T69" s="14">
        <v>0</v>
      </c>
      <c r="U69" s="14">
        <f>T69/$C69</f>
        <v>0</v>
      </c>
      <c r="V69" s="14">
        <v>68596</v>
      </c>
      <c r="W69" s="14">
        <f>V69/$C69</f>
        <v>30.705461056401074</v>
      </c>
      <c r="X69" s="14">
        <v>0</v>
      </c>
      <c r="Y69" s="14">
        <f>X69/$C69</f>
        <v>0</v>
      </c>
      <c r="Z69" s="14">
        <v>37706</v>
      </c>
      <c r="AA69" s="14">
        <f>Z69/$C69</f>
        <v>16.878245299910475</v>
      </c>
      <c r="AB69" s="14">
        <v>51280</v>
      </c>
      <c r="AC69" s="14">
        <f>AB69/$C69</f>
        <v>22.954341987466428</v>
      </c>
      <c r="AD69" s="14">
        <v>227512</v>
      </c>
      <c r="AE69" s="14">
        <f>AD69/$C69</f>
        <v>101.84064458370635</v>
      </c>
      <c r="AF69" s="14">
        <v>7456</v>
      </c>
      <c r="AG69" s="14">
        <f t="shared" si="18"/>
        <v>3.3375111906893467</v>
      </c>
      <c r="AH69" s="14">
        <v>62164</v>
      </c>
      <c r="AI69" s="14">
        <f t="shared" si="19"/>
        <v>27.826320501342884</v>
      </c>
      <c r="AJ69" s="15">
        <f t="shared" ref="AJ69:AJ73" si="21">D69+F69+H69+J69+L69+N69+P69+R69+T69+V69+X69+Z69+AB69+AD69+AF69+AH69</f>
        <v>753359</v>
      </c>
      <c r="AK69" s="14">
        <f>AJ69/$C69</f>
        <v>337.22426141450313</v>
      </c>
    </row>
    <row r="70" spans="1:256" x14ac:dyDescent="0.2">
      <c r="A70" s="16">
        <v>67</v>
      </c>
      <c r="B70" s="17" t="s">
        <v>106</v>
      </c>
      <c r="C70" s="13">
        <v>5069</v>
      </c>
      <c r="D70" s="18">
        <v>3329552</v>
      </c>
      <c r="E70" s="18">
        <f t="shared" si="20"/>
        <v>656.84592621818899</v>
      </c>
      <c r="F70" s="18">
        <v>0</v>
      </c>
      <c r="G70" s="18">
        <f t="shared" si="3"/>
        <v>0</v>
      </c>
      <c r="H70" s="18">
        <v>0</v>
      </c>
      <c r="I70" s="18">
        <f t="shared" si="4"/>
        <v>0</v>
      </c>
      <c r="J70" s="18">
        <v>417364</v>
      </c>
      <c r="K70" s="18">
        <f t="shared" si="5"/>
        <v>82.336555533635831</v>
      </c>
      <c r="L70" s="18">
        <v>71876</v>
      </c>
      <c r="M70" s="18">
        <f t="shared" si="6"/>
        <v>14.179522588281712</v>
      </c>
      <c r="N70" s="18">
        <v>0</v>
      </c>
      <c r="O70" s="18">
        <f t="shared" si="7"/>
        <v>0</v>
      </c>
      <c r="P70" s="18">
        <v>1344</v>
      </c>
      <c r="Q70" s="18">
        <f t="shared" si="8"/>
        <v>0.26514105346222133</v>
      </c>
      <c r="R70" s="18">
        <v>0</v>
      </c>
      <c r="S70" s="18">
        <f t="shared" si="9"/>
        <v>0</v>
      </c>
      <c r="T70" s="18">
        <v>0</v>
      </c>
      <c r="U70" s="18">
        <f t="shared" si="10"/>
        <v>0</v>
      </c>
      <c r="V70" s="18">
        <v>0</v>
      </c>
      <c r="W70" s="18">
        <f t="shared" si="11"/>
        <v>0</v>
      </c>
      <c r="X70" s="18">
        <v>433</v>
      </c>
      <c r="Y70" s="18">
        <f t="shared" si="12"/>
        <v>8.5421187610968632E-2</v>
      </c>
      <c r="Z70" s="18">
        <v>96550</v>
      </c>
      <c r="AA70" s="18">
        <f t="shared" si="13"/>
        <v>19.047149339120143</v>
      </c>
      <c r="AB70" s="18">
        <v>15000</v>
      </c>
      <c r="AC70" s="18">
        <f t="shared" si="14"/>
        <v>2.9591635431051491</v>
      </c>
      <c r="AD70" s="18">
        <v>1738595</v>
      </c>
      <c r="AE70" s="18">
        <f t="shared" si="15"/>
        <v>342.98579601499307</v>
      </c>
      <c r="AF70" s="18">
        <v>27333</v>
      </c>
      <c r="AG70" s="18">
        <f t="shared" si="18"/>
        <v>5.3921878082462023</v>
      </c>
      <c r="AH70" s="18">
        <v>250067</v>
      </c>
      <c r="AI70" s="18">
        <f t="shared" si="19"/>
        <v>49.332609982245017</v>
      </c>
      <c r="AJ70" s="19">
        <f t="shared" si="21"/>
        <v>5948114</v>
      </c>
      <c r="AK70" s="18">
        <f t="shared" si="17"/>
        <v>1173.4294732688893</v>
      </c>
    </row>
    <row r="71" spans="1:256" x14ac:dyDescent="0.2">
      <c r="A71" s="16">
        <v>68</v>
      </c>
      <c r="B71" s="17" t="s">
        <v>107</v>
      </c>
      <c r="C71" s="13">
        <v>1893</v>
      </c>
      <c r="D71" s="18">
        <v>835109</v>
      </c>
      <c r="E71" s="18">
        <f t="shared" si="20"/>
        <v>441.15636555731641</v>
      </c>
      <c r="F71" s="18">
        <v>0</v>
      </c>
      <c r="G71" s="18">
        <f>F71/$C71</f>
        <v>0</v>
      </c>
      <c r="H71" s="18">
        <v>0</v>
      </c>
      <c r="I71" s="18">
        <f>H71/$C71</f>
        <v>0</v>
      </c>
      <c r="J71" s="18">
        <v>0</v>
      </c>
      <c r="K71" s="18">
        <f>J71/$C71</f>
        <v>0</v>
      </c>
      <c r="L71" s="18">
        <v>37607</v>
      </c>
      <c r="M71" s="18">
        <f>L71/$C71</f>
        <v>19.866349709455889</v>
      </c>
      <c r="N71" s="18">
        <v>0</v>
      </c>
      <c r="O71" s="18">
        <f>N71/$C71</f>
        <v>0</v>
      </c>
      <c r="P71" s="18">
        <v>0</v>
      </c>
      <c r="Q71" s="18">
        <f>P71/$C71</f>
        <v>0</v>
      </c>
      <c r="R71" s="18">
        <v>0</v>
      </c>
      <c r="S71" s="18">
        <f>R71/$C71</f>
        <v>0</v>
      </c>
      <c r="T71" s="18">
        <v>0</v>
      </c>
      <c r="U71" s="18">
        <f>T71/$C71</f>
        <v>0</v>
      </c>
      <c r="V71" s="18">
        <v>5100</v>
      </c>
      <c r="W71" s="18">
        <f>V71/$C71</f>
        <v>2.6941362916006337</v>
      </c>
      <c r="X71" s="18">
        <v>0</v>
      </c>
      <c r="Y71" s="18">
        <f>X71/$C71</f>
        <v>0</v>
      </c>
      <c r="Z71" s="18">
        <v>63363</v>
      </c>
      <c r="AA71" s="18">
        <f>Z71/$C71</f>
        <v>33.472266244057053</v>
      </c>
      <c r="AB71" s="18">
        <v>37539</v>
      </c>
      <c r="AC71" s="18">
        <f>AB71/$C71</f>
        <v>19.83042789223455</v>
      </c>
      <c r="AD71" s="18">
        <v>98983</v>
      </c>
      <c r="AE71" s="18">
        <f>AD71/$C71</f>
        <v>52.288959323824614</v>
      </c>
      <c r="AF71" s="18">
        <v>20935</v>
      </c>
      <c r="AG71" s="18">
        <f t="shared" si="18"/>
        <v>11.059165346011621</v>
      </c>
      <c r="AH71" s="18">
        <v>15638</v>
      </c>
      <c r="AI71" s="18">
        <f t="shared" si="19"/>
        <v>8.2609614368726891</v>
      </c>
      <c r="AJ71" s="19">
        <f t="shared" si="21"/>
        <v>1114274</v>
      </c>
      <c r="AK71" s="18">
        <f>AJ71/$C71</f>
        <v>588.62863180137344</v>
      </c>
    </row>
    <row r="72" spans="1:256" x14ac:dyDescent="0.2">
      <c r="A72" s="16">
        <v>69</v>
      </c>
      <c r="B72" s="17" t="s">
        <v>108</v>
      </c>
      <c r="C72" s="13">
        <v>4012</v>
      </c>
      <c r="D72" s="18">
        <v>3348569</v>
      </c>
      <c r="E72" s="18">
        <f t="shared" si="20"/>
        <v>834.63833499501493</v>
      </c>
      <c r="F72" s="18">
        <v>0</v>
      </c>
      <c r="G72" s="18">
        <f>F72/$C72</f>
        <v>0</v>
      </c>
      <c r="H72" s="18">
        <v>0</v>
      </c>
      <c r="I72" s="18">
        <f>H72/$C72</f>
        <v>0</v>
      </c>
      <c r="J72" s="18">
        <v>195854</v>
      </c>
      <c r="K72" s="18">
        <f>J72/$C72</f>
        <v>48.81704885343968</v>
      </c>
      <c r="L72" s="18">
        <v>73491</v>
      </c>
      <c r="M72" s="18">
        <f>L72/$C72</f>
        <v>18.317796610169491</v>
      </c>
      <c r="N72" s="18">
        <v>0</v>
      </c>
      <c r="O72" s="18">
        <f>N72/$C72</f>
        <v>0</v>
      </c>
      <c r="P72" s="18">
        <v>1011</v>
      </c>
      <c r="Q72" s="18">
        <f>P72/$C72</f>
        <v>0.2519940179461615</v>
      </c>
      <c r="R72" s="18">
        <v>0</v>
      </c>
      <c r="S72" s="18">
        <f>R72/$C72</f>
        <v>0</v>
      </c>
      <c r="T72" s="18">
        <v>0</v>
      </c>
      <c r="U72" s="18">
        <f>T72/$C72</f>
        <v>0</v>
      </c>
      <c r="V72" s="18">
        <v>0</v>
      </c>
      <c r="W72" s="18">
        <f>V72/$C72</f>
        <v>0</v>
      </c>
      <c r="X72" s="18">
        <v>0</v>
      </c>
      <c r="Y72" s="18">
        <f>X72/$C72</f>
        <v>0</v>
      </c>
      <c r="Z72" s="18">
        <v>223359</v>
      </c>
      <c r="AA72" s="18">
        <f>Z72/$C72</f>
        <v>55.672731804586242</v>
      </c>
      <c r="AB72" s="18">
        <v>58207</v>
      </c>
      <c r="AC72" s="18">
        <f>AB72/$C72</f>
        <v>14.508225324027917</v>
      </c>
      <c r="AD72" s="18">
        <v>1009116</v>
      </c>
      <c r="AE72" s="18">
        <f>AD72/$C72</f>
        <v>251.52442671984048</v>
      </c>
      <c r="AF72" s="18">
        <v>10698</v>
      </c>
      <c r="AG72" s="18">
        <f t="shared" si="18"/>
        <v>2.6665004985044867</v>
      </c>
      <c r="AH72" s="18">
        <v>53956</v>
      </c>
      <c r="AI72" s="18">
        <f t="shared" si="19"/>
        <v>13.448654037886341</v>
      </c>
      <c r="AJ72" s="19">
        <f t="shared" si="21"/>
        <v>4974261</v>
      </c>
      <c r="AK72" s="18">
        <f>AJ72/$C72</f>
        <v>1239.8457128614157</v>
      </c>
    </row>
    <row r="73" spans="1:256" s="30" customFormat="1" ht="12.75" customHeight="1" x14ac:dyDescent="0.2">
      <c r="A73" s="16">
        <v>396</v>
      </c>
      <c r="B73" s="17" t="s">
        <v>109</v>
      </c>
      <c r="C73" s="13">
        <v>9234</v>
      </c>
      <c r="D73" s="18">
        <f>9653786-[1]Hurricane!E13-'[1]RSD Adjs.'!D34</f>
        <v>9285847.5700000003</v>
      </c>
      <c r="E73" s="18">
        <f t="shared" si="20"/>
        <v>1005.6148548841239</v>
      </c>
      <c r="F73" s="18">
        <v>0</v>
      </c>
      <c r="G73" s="18">
        <f>F73/$C73</f>
        <v>0</v>
      </c>
      <c r="H73" s="18">
        <v>0</v>
      </c>
      <c r="I73" s="18">
        <f>H73/$C73</f>
        <v>0</v>
      </c>
      <c r="J73" s="18">
        <v>0</v>
      </c>
      <c r="K73" s="18">
        <f>J73/$C73</f>
        <v>0</v>
      </c>
      <c r="L73" s="18">
        <v>0</v>
      </c>
      <c r="M73" s="18">
        <f>L73/$C73</f>
        <v>0</v>
      </c>
      <c r="N73" s="18">
        <v>0</v>
      </c>
      <c r="O73" s="18">
        <f>N73/$C73</f>
        <v>0</v>
      </c>
      <c r="P73" s="18">
        <v>0</v>
      </c>
      <c r="Q73" s="18">
        <f>P73/$C73</f>
        <v>0</v>
      </c>
      <c r="R73" s="18">
        <v>0</v>
      </c>
      <c r="S73" s="18">
        <f>R73/$C73</f>
        <v>0</v>
      </c>
      <c r="T73" s="18">
        <v>0</v>
      </c>
      <c r="U73" s="18">
        <f>T73/$C73</f>
        <v>0</v>
      </c>
      <c r="V73" s="18">
        <f>1210461-'[1]RSD Adjs.'!D48</f>
        <v>1209237.42</v>
      </c>
      <c r="W73" s="18">
        <f>V73/$C73</f>
        <v>130.95488628979857</v>
      </c>
      <c r="X73" s="18">
        <f>127923-[1]Hurricane!O13</f>
        <v>184023</v>
      </c>
      <c r="Y73" s="18">
        <f>X73/$C73</f>
        <v>19.928849902534115</v>
      </c>
      <c r="Z73" s="18">
        <v>1560517</v>
      </c>
      <c r="AA73" s="18">
        <f>Z73/$C73</f>
        <v>168.99685943253195</v>
      </c>
      <c r="AB73" s="18">
        <v>210140</v>
      </c>
      <c r="AC73" s="18">
        <f>AB73/$C73</f>
        <v>22.757201646090536</v>
      </c>
      <c r="AD73" s="18">
        <f>19690821-[1]Hurricane!R13</f>
        <v>0</v>
      </c>
      <c r="AE73" s="18">
        <f>AD73/$C73</f>
        <v>0</v>
      </c>
      <c r="AF73" s="18">
        <v>41318</v>
      </c>
      <c r="AG73" s="18">
        <f>AF73/$C73</f>
        <v>4.4745505739657787</v>
      </c>
      <c r="AH73" s="18">
        <v>17408</v>
      </c>
      <c r="AI73" s="18">
        <f>AH73/$C73</f>
        <v>1.8852068442711718</v>
      </c>
      <c r="AJ73" s="19">
        <f t="shared" si="21"/>
        <v>12508490.99</v>
      </c>
      <c r="AK73" s="18">
        <f>AJ73/$C73</f>
        <v>1354.612409573316</v>
      </c>
      <c r="AL73" s="25"/>
      <c r="AM73" s="26"/>
      <c r="AN73" s="27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9"/>
      <c r="BV73" s="28"/>
      <c r="BW73" s="25"/>
      <c r="BX73" s="26"/>
      <c r="BY73" s="27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9"/>
      <c r="DG73" s="28"/>
      <c r="DH73" s="25"/>
      <c r="DI73" s="26"/>
      <c r="DJ73" s="27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9"/>
      <c r="ER73" s="28"/>
      <c r="ES73" s="25"/>
      <c r="ET73" s="26"/>
      <c r="EU73" s="27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9"/>
      <c r="GC73" s="28"/>
      <c r="GD73" s="25"/>
      <c r="GE73" s="26"/>
      <c r="GF73" s="27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9"/>
      <c r="HN73" s="28"/>
      <c r="HO73" s="25"/>
      <c r="HP73" s="26"/>
      <c r="HQ73" s="27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x14ac:dyDescent="0.2">
      <c r="A74" s="31"/>
      <c r="B74" s="32" t="s">
        <v>110</v>
      </c>
      <c r="C74" s="33">
        <f>SUM(C4:C73)</f>
        <v>666213</v>
      </c>
      <c r="D74" s="34">
        <f>SUM(D4:D73)</f>
        <v>128717281.56999999</v>
      </c>
      <c r="E74" s="34">
        <f t="shared" si="20"/>
        <v>193.20739999069366</v>
      </c>
      <c r="F74" s="34">
        <f>SUM(F4:F73)</f>
        <v>3223120</v>
      </c>
      <c r="G74" s="34">
        <f>F74/$C74</f>
        <v>4.8379722401093943</v>
      </c>
      <c r="H74" s="34">
        <f>SUM(H4:H73)</f>
        <v>2890459</v>
      </c>
      <c r="I74" s="34">
        <f>H74/$C74</f>
        <v>4.3386409451631831</v>
      </c>
      <c r="J74" s="34">
        <f>SUM(J4:J73)</f>
        <v>33019962</v>
      </c>
      <c r="K74" s="34">
        <f>J74/$C74</f>
        <v>49.563671078168696</v>
      </c>
      <c r="L74" s="34">
        <f>SUM(L4:L73)</f>
        <v>29337332</v>
      </c>
      <c r="M74" s="34">
        <f>L74/$C74</f>
        <v>44.035964473824436</v>
      </c>
      <c r="N74" s="34">
        <f>SUM(N4:N73)</f>
        <v>5125</v>
      </c>
      <c r="O74" s="34">
        <f>N74/$C74</f>
        <v>7.6927349061036033E-3</v>
      </c>
      <c r="P74" s="34">
        <f>SUM(P4:P73)</f>
        <v>685976</v>
      </c>
      <c r="Q74" s="34">
        <f>P74/$C74</f>
        <v>1.0296646868193806</v>
      </c>
      <c r="R74" s="34">
        <f>SUM(R4:R73)</f>
        <v>22942</v>
      </c>
      <c r="S74" s="34">
        <f>R74/$C74</f>
        <v>3.443643399333246E-2</v>
      </c>
      <c r="T74" s="34">
        <f>SUM(T4:T73)</f>
        <v>14440</v>
      </c>
      <c r="U74" s="34">
        <f>T74/$C74</f>
        <v>2.1674749667148496E-2</v>
      </c>
      <c r="V74" s="34">
        <f>SUM(V4:V73)</f>
        <v>17520260.420000002</v>
      </c>
      <c r="W74" s="34">
        <f>V74/$C74</f>
        <v>26.298286614040858</v>
      </c>
      <c r="X74" s="34">
        <f>SUM(X4:X73)</f>
        <v>4210367</v>
      </c>
      <c r="Y74" s="34">
        <f>X74/$C74</f>
        <v>6.3198511587135044</v>
      </c>
      <c r="Z74" s="34">
        <f>SUM(Z4:Z73)</f>
        <v>12862690</v>
      </c>
      <c r="AA74" s="34">
        <f>Z74/$C74</f>
        <v>19.307173531588244</v>
      </c>
      <c r="AB74" s="34">
        <f>SUM(AB4:AB73)</f>
        <v>5010975</v>
      </c>
      <c r="AC74" s="34">
        <f>AB74/$C74</f>
        <v>7.5215809358268304</v>
      </c>
      <c r="AD74" s="34">
        <f>SUM(AD4:AD73)</f>
        <v>45478482</v>
      </c>
      <c r="AE74" s="34">
        <f>AD74/$C74</f>
        <v>68.264176772293553</v>
      </c>
      <c r="AF74" s="34">
        <f>SUM(AF4:AF73)</f>
        <v>1633494</v>
      </c>
      <c r="AG74" s="34">
        <f t="shared" si="18"/>
        <v>2.4519095244313753</v>
      </c>
      <c r="AH74" s="34">
        <f>SUM(AH4:AH73)</f>
        <v>16458187</v>
      </c>
      <c r="AI74" s="34">
        <f t="shared" si="19"/>
        <v>24.70409163435718</v>
      </c>
      <c r="AJ74" s="35">
        <f>SUM(AJ4:AJ73)</f>
        <v>301091092.99000001</v>
      </c>
      <c r="AK74" s="34">
        <f>AJ74/$C74</f>
        <v>451.94418750459687</v>
      </c>
    </row>
    <row r="75" spans="1:256" x14ac:dyDescent="0.2">
      <c r="A75" s="36"/>
      <c r="B75" s="37"/>
      <c r="C75" s="37"/>
      <c r="D75" s="37"/>
      <c r="E75" s="37"/>
      <c r="F75" s="37"/>
      <c r="G75" s="37"/>
      <c r="H75" s="37"/>
      <c r="I75" s="38"/>
      <c r="J75" s="37"/>
      <c r="K75" s="37"/>
      <c r="L75" s="37"/>
      <c r="M75" s="37"/>
      <c r="N75" s="37"/>
      <c r="O75" s="38"/>
      <c r="P75" s="37"/>
      <c r="Q75" s="37"/>
      <c r="R75" s="37"/>
      <c r="S75" s="37"/>
      <c r="T75" s="37"/>
      <c r="U75" s="38"/>
      <c r="V75" s="37"/>
      <c r="W75" s="37"/>
      <c r="X75" s="37"/>
      <c r="Y75" s="37"/>
      <c r="Z75" s="37"/>
      <c r="AA75" s="38"/>
      <c r="AB75" s="37"/>
      <c r="AC75" s="37"/>
      <c r="AD75" s="37"/>
      <c r="AE75" s="38"/>
      <c r="AF75" s="37"/>
      <c r="AG75" s="37"/>
      <c r="AH75" s="37"/>
      <c r="AI75" s="37"/>
      <c r="AJ75" s="37"/>
      <c r="AK75" s="38"/>
    </row>
    <row r="76" spans="1:256" s="30" customFormat="1" x14ac:dyDescent="0.2">
      <c r="A76" s="16">
        <v>318</v>
      </c>
      <c r="B76" s="39" t="s">
        <v>111</v>
      </c>
      <c r="C76" s="13">
        <v>1359</v>
      </c>
      <c r="D76" s="18">
        <v>23079</v>
      </c>
      <c r="E76" s="18">
        <f>D76/$C76</f>
        <v>16.982339955849891</v>
      </c>
      <c r="F76" s="18">
        <v>0</v>
      </c>
      <c r="G76" s="18">
        <f>F76/$C76</f>
        <v>0</v>
      </c>
      <c r="H76" s="18">
        <v>0</v>
      </c>
      <c r="I76" s="18">
        <f>H76/$C76</f>
        <v>0</v>
      </c>
      <c r="J76" s="18">
        <v>0</v>
      </c>
      <c r="K76" s="18">
        <f>J76/$C76</f>
        <v>0</v>
      </c>
      <c r="L76" s="18">
        <v>0</v>
      </c>
      <c r="M76" s="18">
        <f>L76/$C76</f>
        <v>0</v>
      </c>
      <c r="N76" s="18">
        <v>0</v>
      </c>
      <c r="O76" s="18">
        <f>N76/$C76</f>
        <v>0</v>
      </c>
      <c r="P76" s="18">
        <v>0</v>
      </c>
      <c r="Q76" s="18">
        <f>P76/$C76</f>
        <v>0</v>
      </c>
      <c r="R76" s="18">
        <v>0</v>
      </c>
      <c r="S76" s="18">
        <f>R76/$C76</f>
        <v>0</v>
      </c>
      <c r="T76" s="18">
        <v>0</v>
      </c>
      <c r="U76" s="18">
        <f>T76/$C76</f>
        <v>0</v>
      </c>
      <c r="V76" s="18">
        <v>0</v>
      </c>
      <c r="W76" s="18">
        <f>V76/$C76</f>
        <v>0</v>
      </c>
      <c r="X76" s="18">
        <v>0</v>
      </c>
      <c r="Y76" s="18">
        <f>X76/$C76</f>
        <v>0</v>
      </c>
      <c r="Z76" s="18">
        <v>1593</v>
      </c>
      <c r="AA76" s="18">
        <f>Z76/$C76</f>
        <v>1.1721854304635762</v>
      </c>
      <c r="AB76" s="18">
        <v>17898</v>
      </c>
      <c r="AC76" s="18">
        <f>AB76/$C76</f>
        <v>13.169977924944812</v>
      </c>
      <c r="AD76" s="18">
        <v>0</v>
      </c>
      <c r="AE76" s="18">
        <f>AD77/$C76</f>
        <v>0</v>
      </c>
      <c r="AF76" s="18">
        <v>190</v>
      </c>
      <c r="AG76" s="18">
        <f>AF76/$C76</f>
        <v>0.13980868285504047</v>
      </c>
      <c r="AH76" s="18">
        <v>446</v>
      </c>
      <c r="AI76" s="18">
        <f>AH76/$C76</f>
        <v>0.32818248712288445</v>
      </c>
      <c r="AJ76" s="19">
        <f>D76+F76+H76+J76+L76+N76+P76+R76+T76+V76+X76+Z76+AB76+AD76+AF76+AH76</f>
        <v>43206</v>
      </c>
      <c r="AK76" s="18">
        <f>AJ76/$C76</f>
        <v>31.792494481236204</v>
      </c>
    </row>
    <row r="77" spans="1:256" x14ac:dyDescent="0.2">
      <c r="A77" s="40">
        <v>319</v>
      </c>
      <c r="B77" s="41" t="s">
        <v>112</v>
      </c>
      <c r="C77" s="22">
        <v>320</v>
      </c>
      <c r="D77" s="23">
        <v>9507</v>
      </c>
      <c r="E77" s="23">
        <f>D77/$C77</f>
        <v>29.709375000000001</v>
      </c>
      <c r="F77" s="23">
        <v>0</v>
      </c>
      <c r="G77" s="23">
        <f>F77/$C77</f>
        <v>0</v>
      </c>
      <c r="H77" s="23">
        <v>0</v>
      </c>
      <c r="I77" s="23">
        <f>H77/$C77</f>
        <v>0</v>
      </c>
      <c r="J77" s="23">
        <v>0</v>
      </c>
      <c r="K77" s="23">
        <f>J77/$C77</f>
        <v>0</v>
      </c>
      <c r="L77" s="23">
        <v>0</v>
      </c>
      <c r="M77" s="23">
        <f>L77/$C77</f>
        <v>0</v>
      </c>
      <c r="N77" s="23">
        <v>0</v>
      </c>
      <c r="O77" s="23">
        <f>N77/$C77</f>
        <v>0</v>
      </c>
      <c r="P77" s="23">
        <v>0</v>
      </c>
      <c r="Q77" s="23">
        <f>P77/$C77</f>
        <v>0</v>
      </c>
      <c r="R77" s="23">
        <v>0</v>
      </c>
      <c r="S77" s="23">
        <f>R77/$C77</f>
        <v>0</v>
      </c>
      <c r="T77" s="23">
        <v>0</v>
      </c>
      <c r="U77" s="23">
        <f>T77/$C77</f>
        <v>0</v>
      </c>
      <c r="V77" s="23">
        <v>0</v>
      </c>
      <c r="W77" s="23">
        <f>V77/$C77</f>
        <v>0</v>
      </c>
      <c r="X77" s="23">
        <v>0</v>
      </c>
      <c r="Y77" s="23">
        <f>X77/$C77</f>
        <v>0</v>
      </c>
      <c r="Z77" s="23">
        <v>0</v>
      </c>
      <c r="AA77" s="23">
        <f>Z77/$C77</f>
        <v>0</v>
      </c>
      <c r="AB77" s="23">
        <v>0</v>
      </c>
      <c r="AC77" s="23">
        <f>AB77/$C77</f>
        <v>0</v>
      </c>
      <c r="AD77" s="23">
        <v>0</v>
      </c>
      <c r="AE77" s="23">
        <f>AD77/C77</f>
        <v>0</v>
      </c>
      <c r="AF77" s="23">
        <v>0</v>
      </c>
      <c r="AG77" s="23">
        <f>AF77/$C77</f>
        <v>0</v>
      </c>
      <c r="AH77" s="23">
        <v>0</v>
      </c>
      <c r="AI77" s="23">
        <f>AH77/$C77</f>
        <v>0</v>
      </c>
      <c r="AJ77" s="24">
        <f>D77+F77+H77+J77+L77+N77+P77+R77+T77+V77+X77+Z77+AB77+AD77+AF77+AH77</f>
        <v>9507</v>
      </c>
      <c r="AK77" s="23">
        <f>AJ77/$C77</f>
        <v>29.709375000000001</v>
      </c>
    </row>
    <row r="78" spans="1:256" x14ac:dyDescent="0.2">
      <c r="A78" s="42"/>
      <c r="B78" s="43" t="s">
        <v>113</v>
      </c>
      <c r="C78" s="44">
        <f>SUM(C76:C77)</f>
        <v>1679</v>
      </c>
      <c r="D78" s="45">
        <f>SUM(D76:D77)</f>
        <v>32586</v>
      </c>
      <c r="E78" s="45">
        <f>D78/$C78</f>
        <v>19.407980941036332</v>
      </c>
      <c r="F78" s="45">
        <f>SUM(F76:F77)</f>
        <v>0</v>
      </c>
      <c r="G78" s="45">
        <f>F78/$C78</f>
        <v>0</v>
      </c>
      <c r="H78" s="45">
        <f>SUM(H76:H77)</f>
        <v>0</v>
      </c>
      <c r="I78" s="45">
        <f>H78/$C78</f>
        <v>0</v>
      </c>
      <c r="J78" s="45">
        <f>SUM(J76:J77)</f>
        <v>0</v>
      </c>
      <c r="K78" s="45">
        <f>J78/$C78</f>
        <v>0</v>
      </c>
      <c r="L78" s="45">
        <f>SUM(L76:L77)</f>
        <v>0</v>
      </c>
      <c r="M78" s="45">
        <f>L78/$C78</f>
        <v>0</v>
      </c>
      <c r="N78" s="45">
        <f>SUM(N76:N77)</f>
        <v>0</v>
      </c>
      <c r="O78" s="45">
        <f>N78/$C78</f>
        <v>0</v>
      </c>
      <c r="P78" s="45">
        <f>SUM(P76:P77)</f>
        <v>0</v>
      </c>
      <c r="Q78" s="45">
        <f>P78/$C78</f>
        <v>0</v>
      </c>
      <c r="R78" s="45">
        <f>SUM(R76:R77)</f>
        <v>0</v>
      </c>
      <c r="S78" s="45">
        <f>R78/$C78</f>
        <v>0</v>
      </c>
      <c r="T78" s="45">
        <f>SUM(T76:T77)</f>
        <v>0</v>
      </c>
      <c r="U78" s="45">
        <f>T78/$C78</f>
        <v>0</v>
      </c>
      <c r="V78" s="45">
        <f>SUM(V76:V77)</f>
        <v>0</v>
      </c>
      <c r="W78" s="45">
        <f>V78/$C78</f>
        <v>0</v>
      </c>
      <c r="X78" s="45">
        <f>SUM(X76:X77)</f>
        <v>0</v>
      </c>
      <c r="Y78" s="45">
        <f>X78/$C78</f>
        <v>0</v>
      </c>
      <c r="Z78" s="45">
        <f>SUM(Z76:Z77)</f>
        <v>1593</v>
      </c>
      <c r="AA78" s="45">
        <f>Z78/$C78</f>
        <v>0.94877903513996431</v>
      </c>
      <c r="AB78" s="45">
        <f>SUM(AB76:AB77)</f>
        <v>17898</v>
      </c>
      <c r="AC78" s="45">
        <f>AB78/$C78</f>
        <v>10.659916617033948</v>
      </c>
      <c r="AD78" s="45">
        <f>SUM(AD77:AD77)</f>
        <v>0</v>
      </c>
      <c r="AE78" s="45">
        <f>AD78/$C78</f>
        <v>0</v>
      </c>
      <c r="AF78" s="45">
        <f>SUM(AF76:AF77)</f>
        <v>190</v>
      </c>
      <c r="AG78" s="45">
        <f>AF78/$C78</f>
        <v>0.11316259678379988</v>
      </c>
      <c r="AH78" s="45">
        <f>SUM(AH76:AH77)</f>
        <v>446</v>
      </c>
      <c r="AI78" s="45">
        <f>AH78/$C78</f>
        <v>0.26563430613460393</v>
      </c>
      <c r="AJ78" s="46">
        <f>SUM(AJ76:AJ77)</f>
        <v>52713</v>
      </c>
      <c r="AK78" s="45">
        <f>AJ78/$C78</f>
        <v>31.395473496128648</v>
      </c>
    </row>
    <row r="79" spans="1:256" x14ac:dyDescent="0.2">
      <c r="A79" s="47"/>
      <c r="B79" s="48"/>
      <c r="C79" s="37"/>
      <c r="D79" s="48"/>
      <c r="E79" s="48"/>
      <c r="F79" s="48"/>
      <c r="G79" s="48"/>
      <c r="H79" s="48"/>
      <c r="I79" s="49"/>
      <c r="J79" s="48"/>
      <c r="K79" s="48"/>
      <c r="L79" s="48"/>
      <c r="M79" s="48"/>
      <c r="N79" s="48"/>
      <c r="O79" s="49"/>
      <c r="P79" s="48"/>
      <c r="Q79" s="48"/>
      <c r="R79" s="48"/>
      <c r="S79" s="48"/>
      <c r="T79" s="48"/>
      <c r="U79" s="49"/>
      <c r="V79" s="48"/>
      <c r="W79" s="48"/>
      <c r="X79" s="48"/>
      <c r="Y79" s="48"/>
      <c r="Z79" s="48"/>
      <c r="AA79" s="49"/>
      <c r="AB79" s="48"/>
      <c r="AC79" s="48"/>
      <c r="AD79" s="48"/>
      <c r="AE79" s="49"/>
      <c r="AF79" s="48"/>
      <c r="AG79" s="48"/>
      <c r="AH79" s="48"/>
      <c r="AI79" s="48"/>
      <c r="AJ79" s="48"/>
      <c r="AK79" s="49"/>
    </row>
    <row r="80" spans="1:256" x14ac:dyDescent="0.2">
      <c r="A80" s="11">
        <v>321001</v>
      </c>
      <c r="B80" s="11" t="s">
        <v>114</v>
      </c>
      <c r="C80" s="13">
        <v>364</v>
      </c>
      <c r="D80" s="14">
        <v>127684</v>
      </c>
      <c r="E80" s="14">
        <f t="shared" ref="E80:E92" si="22">D80/$C80</f>
        <v>350.7802197802198</v>
      </c>
      <c r="F80" s="14">
        <v>0</v>
      </c>
      <c r="G80" s="14">
        <f t="shared" ref="G80:G92" si="23">F80/$C80</f>
        <v>0</v>
      </c>
      <c r="H80" s="14">
        <v>0</v>
      </c>
      <c r="I80" s="14">
        <f t="shared" ref="I80:I92" si="24">H80/$C80</f>
        <v>0</v>
      </c>
      <c r="J80" s="14">
        <v>0</v>
      </c>
      <c r="K80" s="14">
        <f t="shared" ref="K80:K92" si="25">J80/$C80</f>
        <v>0</v>
      </c>
      <c r="L80" s="14">
        <v>0</v>
      </c>
      <c r="M80" s="14">
        <f t="shared" ref="M80:M92" si="26">L80/$C80</f>
        <v>0</v>
      </c>
      <c r="N80" s="14">
        <v>0</v>
      </c>
      <c r="O80" s="14">
        <f t="shared" ref="O80:O92" si="27">N80/$C80</f>
        <v>0</v>
      </c>
      <c r="P80" s="14">
        <v>0</v>
      </c>
      <c r="Q80" s="14">
        <f t="shared" ref="Q80:Q92" si="28">P80/$C80</f>
        <v>0</v>
      </c>
      <c r="R80" s="14">
        <v>0</v>
      </c>
      <c r="S80" s="14">
        <f t="shared" ref="S80:S92" si="29">R80/$C80</f>
        <v>0</v>
      </c>
      <c r="T80" s="14">
        <v>0</v>
      </c>
      <c r="U80" s="14">
        <f t="shared" ref="U80:U92" si="30">T80/$C80</f>
        <v>0</v>
      </c>
      <c r="V80" s="14">
        <v>0</v>
      </c>
      <c r="W80" s="14">
        <f t="shared" ref="W80:W92" si="31">V80/$C80</f>
        <v>0</v>
      </c>
      <c r="X80" s="14">
        <v>0</v>
      </c>
      <c r="Y80" s="14">
        <f t="shared" ref="Y80:Y92" si="32">X80/$C80</f>
        <v>0</v>
      </c>
      <c r="Z80" s="14">
        <v>0</v>
      </c>
      <c r="AA80" s="14">
        <f t="shared" ref="AA80:AA92" si="33">Z80/$C80</f>
        <v>0</v>
      </c>
      <c r="AB80" s="14">
        <v>0</v>
      </c>
      <c r="AC80" s="14">
        <f t="shared" ref="AC80:AC92" si="34">AB80/$C80</f>
        <v>0</v>
      </c>
      <c r="AD80" s="14">
        <v>0</v>
      </c>
      <c r="AE80" s="14">
        <f t="shared" ref="AE80:AE92" si="35">AD80/$C80</f>
        <v>0</v>
      </c>
      <c r="AF80" s="14">
        <v>0</v>
      </c>
      <c r="AG80" s="14">
        <f t="shared" ref="AG80:AG92" si="36">AF80/$C80</f>
        <v>0</v>
      </c>
      <c r="AH80" s="14">
        <v>0</v>
      </c>
      <c r="AI80" s="14">
        <f t="shared" ref="AI80:AI92" si="37">AH80/$C80</f>
        <v>0</v>
      </c>
      <c r="AJ80" s="15">
        <f t="shared" ref="AJ80:AJ91" si="38">D80+F80+H80+J80+L80+N80+P80+R80+T80+V80+X80+Z80+AB80+AD80+AF80+AH80</f>
        <v>127684</v>
      </c>
      <c r="AK80" s="14">
        <f t="shared" ref="AK80:AK92" si="39">AJ80/$C80</f>
        <v>350.7802197802198</v>
      </c>
    </row>
    <row r="81" spans="1:37" s="30" customFormat="1" x14ac:dyDescent="0.2">
      <c r="A81" s="16">
        <v>329001</v>
      </c>
      <c r="B81" s="39" t="s">
        <v>115</v>
      </c>
      <c r="C81" s="13">
        <v>369</v>
      </c>
      <c r="D81" s="18">
        <v>75657</v>
      </c>
      <c r="E81" s="18">
        <f t="shared" si="22"/>
        <v>205.03252032520325</v>
      </c>
      <c r="F81" s="18">
        <v>0</v>
      </c>
      <c r="G81" s="18">
        <f t="shared" si="23"/>
        <v>0</v>
      </c>
      <c r="H81" s="18">
        <v>0</v>
      </c>
      <c r="I81" s="18">
        <f t="shared" si="24"/>
        <v>0</v>
      </c>
      <c r="J81" s="18">
        <v>0</v>
      </c>
      <c r="K81" s="18">
        <f t="shared" si="25"/>
        <v>0</v>
      </c>
      <c r="L81" s="18">
        <v>0</v>
      </c>
      <c r="M81" s="18">
        <f t="shared" si="26"/>
        <v>0</v>
      </c>
      <c r="N81" s="18">
        <v>0</v>
      </c>
      <c r="O81" s="18">
        <f t="shared" si="27"/>
        <v>0</v>
      </c>
      <c r="P81" s="18">
        <v>0</v>
      </c>
      <c r="Q81" s="18">
        <f t="shared" si="28"/>
        <v>0</v>
      </c>
      <c r="R81" s="18">
        <v>0</v>
      </c>
      <c r="S81" s="18">
        <f t="shared" si="29"/>
        <v>0</v>
      </c>
      <c r="T81" s="18">
        <v>0</v>
      </c>
      <c r="U81" s="18">
        <f t="shared" si="30"/>
        <v>0</v>
      </c>
      <c r="V81" s="18">
        <v>0</v>
      </c>
      <c r="W81" s="18">
        <f t="shared" si="31"/>
        <v>0</v>
      </c>
      <c r="X81" s="18">
        <v>0</v>
      </c>
      <c r="Y81" s="18">
        <f t="shared" si="32"/>
        <v>0</v>
      </c>
      <c r="Z81" s="18">
        <v>3247</v>
      </c>
      <c r="AA81" s="18">
        <f t="shared" si="33"/>
        <v>8.7994579945799458</v>
      </c>
      <c r="AB81" s="18">
        <v>16350</v>
      </c>
      <c r="AC81" s="18">
        <f t="shared" si="34"/>
        <v>44.308943089430898</v>
      </c>
      <c r="AD81" s="18">
        <v>0</v>
      </c>
      <c r="AE81" s="18">
        <f t="shared" si="35"/>
        <v>0</v>
      </c>
      <c r="AF81" s="18">
        <v>0</v>
      </c>
      <c r="AG81" s="18">
        <f t="shared" si="36"/>
        <v>0</v>
      </c>
      <c r="AH81" s="18">
        <v>0</v>
      </c>
      <c r="AI81" s="18">
        <f t="shared" si="37"/>
        <v>0</v>
      </c>
      <c r="AJ81" s="19">
        <f t="shared" si="38"/>
        <v>95254</v>
      </c>
      <c r="AK81" s="18">
        <f t="shared" si="39"/>
        <v>258.14092140921412</v>
      </c>
    </row>
    <row r="82" spans="1:37" s="30" customFormat="1" x14ac:dyDescent="0.2">
      <c r="A82" s="16">
        <v>331001</v>
      </c>
      <c r="B82" s="39" t="s">
        <v>116</v>
      </c>
      <c r="C82" s="13">
        <v>525</v>
      </c>
      <c r="D82" s="18">
        <v>273303</v>
      </c>
      <c r="E82" s="18">
        <f t="shared" si="22"/>
        <v>520.5771428571428</v>
      </c>
      <c r="F82" s="18">
        <v>0</v>
      </c>
      <c r="G82" s="18">
        <f t="shared" si="23"/>
        <v>0</v>
      </c>
      <c r="H82" s="18">
        <v>0</v>
      </c>
      <c r="I82" s="18">
        <f t="shared" si="24"/>
        <v>0</v>
      </c>
      <c r="J82" s="18">
        <v>0</v>
      </c>
      <c r="K82" s="18">
        <f t="shared" si="25"/>
        <v>0</v>
      </c>
      <c r="L82" s="18">
        <v>0</v>
      </c>
      <c r="M82" s="18">
        <f t="shared" si="26"/>
        <v>0</v>
      </c>
      <c r="N82" s="18">
        <v>0</v>
      </c>
      <c r="O82" s="18">
        <f t="shared" si="27"/>
        <v>0</v>
      </c>
      <c r="P82" s="18">
        <v>0</v>
      </c>
      <c r="Q82" s="18">
        <f t="shared" si="28"/>
        <v>0</v>
      </c>
      <c r="R82" s="18">
        <v>0</v>
      </c>
      <c r="S82" s="18">
        <f t="shared" si="29"/>
        <v>0</v>
      </c>
      <c r="T82" s="18">
        <v>0</v>
      </c>
      <c r="U82" s="18">
        <f t="shared" si="30"/>
        <v>0</v>
      </c>
      <c r="V82" s="18">
        <v>1065</v>
      </c>
      <c r="W82" s="18">
        <f t="shared" si="31"/>
        <v>2.0285714285714285</v>
      </c>
      <c r="X82" s="18">
        <v>49</v>
      </c>
      <c r="Y82" s="18">
        <f t="shared" si="32"/>
        <v>9.3333333333333338E-2</v>
      </c>
      <c r="Z82" s="18">
        <v>1746</v>
      </c>
      <c r="AA82" s="18">
        <f t="shared" si="33"/>
        <v>3.3257142857142856</v>
      </c>
      <c r="AB82" s="18">
        <v>22500</v>
      </c>
      <c r="AC82" s="18">
        <f t="shared" si="34"/>
        <v>42.857142857142854</v>
      </c>
      <c r="AD82" s="18">
        <v>0</v>
      </c>
      <c r="AE82" s="18">
        <f t="shared" si="35"/>
        <v>0</v>
      </c>
      <c r="AF82" s="18">
        <v>3376</v>
      </c>
      <c r="AG82" s="18">
        <f t="shared" si="36"/>
        <v>6.4304761904761909</v>
      </c>
      <c r="AH82" s="18">
        <v>169861</v>
      </c>
      <c r="AI82" s="18">
        <f t="shared" si="37"/>
        <v>323.54476190476191</v>
      </c>
      <c r="AJ82" s="19">
        <f t="shared" si="38"/>
        <v>471900</v>
      </c>
      <c r="AK82" s="18">
        <f t="shared" si="39"/>
        <v>898.85714285714289</v>
      </c>
    </row>
    <row r="83" spans="1:37" s="30" customFormat="1" x14ac:dyDescent="0.2">
      <c r="A83" s="16">
        <v>333001</v>
      </c>
      <c r="B83" s="39" t="s">
        <v>117</v>
      </c>
      <c r="C83" s="13">
        <v>691</v>
      </c>
      <c r="D83" s="18">
        <v>127584</v>
      </c>
      <c r="E83" s="18">
        <f t="shared" si="22"/>
        <v>184.6367583212735</v>
      </c>
      <c r="F83" s="18">
        <v>0</v>
      </c>
      <c r="G83" s="18">
        <f t="shared" si="23"/>
        <v>0</v>
      </c>
      <c r="H83" s="18">
        <v>0</v>
      </c>
      <c r="I83" s="18">
        <f t="shared" si="24"/>
        <v>0</v>
      </c>
      <c r="J83" s="18">
        <v>0</v>
      </c>
      <c r="K83" s="18">
        <f t="shared" si="25"/>
        <v>0</v>
      </c>
      <c r="L83" s="18">
        <v>0</v>
      </c>
      <c r="M83" s="18">
        <f t="shared" si="26"/>
        <v>0</v>
      </c>
      <c r="N83" s="18">
        <v>0</v>
      </c>
      <c r="O83" s="18">
        <f t="shared" si="27"/>
        <v>0</v>
      </c>
      <c r="P83" s="18">
        <v>0</v>
      </c>
      <c r="Q83" s="18">
        <f t="shared" si="28"/>
        <v>0</v>
      </c>
      <c r="R83" s="18">
        <v>0</v>
      </c>
      <c r="S83" s="18">
        <f t="shared" si="29"/>
        <v>0</v>
      </c>
      <c r="T83" s="18">
        <v>0</v>
      </c>
      <c r="U83" s="18">
        <f t="shared" si="30"/>
        <v>0</v>
      </c>
      <c r="V83" s="18">
        <v>0</v>
      </c>
      <c r="W83" s="18">
        <f t="shared" si="31"/>
        <v>0</v>
      </c>
      <c r="X83" s="18">
        <v>10508</v>
      </c>
      <c r="Y83" s="18">
        <f t="shared" si="32"/>
        <v>15.206946454413893</v>
      </c>
      <c r="Z83" s="18">
        <v>0</v>
      </c>
      <c r="AA83" s="18">
        <f t="shared" si="33"/>
        <v>0</v>
      </c>
      <c r="AB83" s="18">
        <v>20500</v>
      </c>
      <c r="AC83" s="18">
        <f t="shared" si="34"/>
        <v>29.667149059334299</v>
      </c>
      <c r="AD83" s="18">
        <v>0</v>
      </c>
      <c r="AE83" s="18">
        <f t="shared" si="35"/>
        <v>0</v>
      </c>
      <c r="AF83" s="18">
        <v>0</v>
      </c>
      <c r="AG83" s="18">
        <f t="shared" si="36"/>
        <v>0</v>
      </c>
      <c r="AH83" s="18">
        <v>660</v>
      </c>
      <c r="AI83" s="18">
        <f t="shared" si="37"/>
        <v>0.95513748191027492</v>
      </c>
      <c r="AJ83" s="19">
        <f t="shared" si="38"/>
        <v>159252</v>
      </c>
      <c r="AK83" s="18">
        <f t="shared" si="39"/>
        <v>230.46599131693199</v>
      </c>
    </row>
    <row r="84" spans="1:37" x14ac:dyDescent="0.2">
      <c r="A84" s="20">
        <v>336001</v>
      </c>
      <c r="B84" s="50" t="s">
        <v>118</v>
      </c>
      <c r="C84" s="22">
        <v>625</v>
      </c>
      <c r="D84" s="23">
        <v>206856</v>
      </c>
      <c r="E84" s="23">
        <f t="shared" si="22"/>
        <v>330.96960000000001</v>
      </c>
      <c r="F84" s="23">
        <v>0</v>
      </c>
      <c r="G84" s="23">
        <f t="shared" si="23"/>
        <v>0</v>
      </c>
      <c r="H84" s="23">
        <v>0</v>
      </c>
      <c r="I84" s="23">
        <f t="shared" si="24"/>
        <v>0</v>
      </c>
      <c r="J84" s="23">
        <v>0</v>
      </c>
      <c r="K84" s="23">
        <f t="shared" si="25"/>
        <v>0</v>
      </c>
      <c r="L84" s="23">
        <v>0</v>
      </c>
      <c r="M84" s="23">
        <f t="shared" si="26"/>
        <v>0</v>
      </c>
      <c r="N84" s="23">
        <v>0</v>
      </c>
      <c r="O84" s="23">
        <f t="shared" si="27"/>
        <v>0</v>
      </c>
      <c r="P84" s="23">
        <v>0</v>
      </c>
      <c r="Q84" s="23">
        <f t="shared" si="28"/>
        <v>0</v>
      </c>
      <c r="R84" s="23">
        <v>0</v>
      </c>
      <c r="S84" s="23">
        <f t="shared" si="29"/>
        <v>0</v>
      </c>
      <c r="T84" s="23">
        <v>0</v>
      </c>
      <c r="U84" s="23">
        <f t="shared" si="30"/>
        <v>0</v>
      </c>
      <c r="V84" s="23">
        <v>0</v>
      </c>
      <c r="W84" s="23">
        <f t="shared" si="31"/>
        <v>0</v>
      </c>
      <c r="X84" s="23">
        <v>700</v>
      </c>
      <c r="Y84" s="23">
        <f t="shared" si="32"/>
        <v>1.1200000000000001</v>
      </c>
      <c r="Z84" s="23">
        <v>16208</v>
      </c>
      <c r="AA84" s="23">
        <f t="shared" si="33"/>
        <v>25.9328</v>
      </c>
      <c r="AB84" s="23">
        <v>14800</v>
      </c>
      <c r="AC84" s="23">
        <f t="shared" si="34"/>
        <v>23.68</v>
      </c>
      <c r="AD84" s="23">
        <v>15920</v>
      </c>
      <c r="AE84" s="23">
        <f t="shared" si="35"/>
        <v>25.472000000000001</v>
      </c>
      <c r="AF84" s="23">
        <v>1901</v>
      </c>
      <c r="AG84" s="23">
        <f t="shared" si="36"/>
        <v>3.0415999999999999</v>
      </c>
      <c r="AH84" s="23">
        <v>16407</v>
      </c>
      <c r="AI84" s="23">
        <f t="shared" si="37"/>
        <v>26.251200000000001</v>
      </c>
      <c r="AJ84" s="24">
        <f t="shared" si="38"/>
        <v>272792</v>
      </c>
      <c r="AK84" s="23">
        <f t="shared" si="39"/>
        <v>436.46719999999999</v>
      </c>
    </row>
    <row r="85" spans="1:37" x14ac:dyDescent="0.2">
      <c r="A85" s="11">
        <v>337001</v>
      </c>
      <c r="B85" s="11" t="s">
        <v>119</v>
      </c>
      <c r="C85" s="13">
        <v>900</v>
      </c>
      <c r="D85" s="14">
        <v>839221</v>
      </c>
      <c r="E85" s="14">
        <f t="shared" si="22"/>
        <v>932.46777777777777</v>
      </c>
      <c r="F85" s="14">
        <v>0</v>
      </c>
      <c r="G85" s="14">
        <f t="shared" si="23"/>
        <v>0</v>
      </c>
      <c r="H85" s="14">
        <v>0</v>
      </c>
      <c r="I85" s="14">
        <f t="shared" si="24"/>
        <v>0</v>
      </c>
      <c r="J85" s="14">
        <v>0</v>
      </c>
      <c r="K85" s="14">
        <f t="shared" si="25"/>
        <v>0</v>
      </c>
      <c r="L85" s="14">
        <v>0</v>
      </c>
      <c r="M85" s="14">
        <f t="shared" si="26"/>
        <v>0</v>
      </c>
      <c r="N85" s="14">
        <v>0</v>
      </c>
      <c r="O85" s="14">
        <f t="shared" si="27"/>
        <v>0</v>
      </c>
      <c r="P85" s="14">
        <v>0</v>
      </c>
      <c r="Q85" s="14">
        <f t="shared" si="28"/>
        <v>0</v>
      </c>
      <c r="R85" s="14">
        <v>0</v>
      </c>
      <c r="S85" s="14">
        <f t="shared" si="29"/>
        <v>0</v>
      </c>
      <c r="T85" s="14">
        <v>0</v>
      </c>
      <c r="U85" s="14">
        <f t="shared" si="30"/>
        <v>0</v>
      </c>
      <c r="V85" s="14">
        <v>0</v>
      </c>
      <c r="W85" s="14">
        <f t="shared" si="31"/>
        <v>0</v>
      </c>
      <c r="X85" s="14">
        <v>120</v>
      </c>
      <c r="Y85" s="14">
        <f t="shared" si="32"/>
        <v>0.13333333333333333</v>
      </c>
      <c r="Z85" s="14">
        <v>45218</v>
      </c>
      <c r="AA85" s="14">
        <f t="shared" si="33"/>
        <v>50.242222222222225</v>
      </c>
      <c r="AB85" s="14">
        <v>40550</v>
      </c>
      <c r="AC85" s="14">
        <f t="shared" si="34"/>
        <v>45.055555555555557</v>
      </c>
      <c r="AD85" s="14">
        <v>0</v>
      </c>
      <c r="AE85" s="14">
        <f t="shared" si="35"/>
        <v>0</v>
      </c>
      <c r="AF85" s="14">
        <v>556</v>
      </c>
      <c r="AG85" s="14">
        <f t="shared" si="36"/>
        <v>0.61777777777777776</v>
      </c>
      <c r="AH85" s="14">
        <v>13490</v>
      </c>
      <c r="AI85" s="14">
        <f t="shared" si="37"/>
        <v>14.988888888888889</v>
      </c>
      <c r="AJ85" s="15">
        <f t="shared" si="38"/>
        <v>939155</v>
      </c>
      <c r="AK85" s="14">
        <f t="shared" si="39"/>
        <v>1043.5055555555555</v>
      </c>
    </row>
    <row r="86" spans="1:37" s="30" customFormat="1" x14ac:dyDescent="0.2">
      <c r="A86" s="16">
        <v>339001</v>
      </c>
      <c r="B86" s="39" t="s">
        <v>120</v>
      </c>
      <c r="C86" s="13">
        <v>386</v>
      </c>
      <c r="D86" s="18">
        <v>581643</v>
      </c>
      <c r="E86" s="18">
        <f t="shared" si="22"/>
        <v>1506.8471502590673</v>
      </c>
      <c r="F86" s="18">
        <v>0</v>
      </c>
      <c r="G86" s="18">
        <f t="shared" si="23"/>
        <v>0</v>
      </c>
      <c r="H86" s="18">
        <v>0</v>
      </c>
      <c r="I86" s="18">
        <f t="shared" si="24"/>
        <v>0</v>
      </c>
      <c r="J86" s="18">
        <v>0</v>
      </c>
      <c r="K86" s="18">
        <f t="shared" si="25"/>
        <v>0</v>
      </c>
      <c r="L86" s="18">
        <v>0</v>
      </c>
      <c r="M86" s="18">
        <f t="shared" si="26"/>
        <v>0</v>
      </c>
      <c r="N86" s="18">
        <v>0</v>
      </c>
      <c r="O86" s="18">
        <f t="shared" si="27"/>
        <v>0</v>
      </c>
      <c r="P86" s="18">
        <v>0</v>
      </c>
      <c r="Q86" s="18">
        <f t="shared" si="28"/>
        <v>0</v>
      </c>
      <c r="R86" s="18">
        <v>0</v>
      </c>
      <c r="S86" s="18">
        <f t="shared" si="29"/>
        <v>0</v>
      </c>
      <c r="T86" s="18">
        <v>0</v>
      </c>
      <c r="U86" s="18">
        <f t="shared" si="30"/>
        <v>0</v>
      </c>
      <c r="V86" s="18">
        <v>0</v>
      </c>
      <c r="W86" s="18">
        <f t="shared" si="31"/>
        <v>0</v>
      </c>
      <c r="X86" s="18">
        <v>0</v>
      </c>
      <c r="Y86" s="18">
        <f t="shared" si="32"/>
        <v>0</v>
      </c>
      <c r="Z86" s="18">
        <v>0</v>
      </c>
      <c r="AA86" s="18">
        <f t="shared" si="33"/>
        <v>0</v>
      </c>
      <c r="AB86" s="18">
        <v>12120</v>
      </c>
      <c r="AC86" s="18">
        <f t="shared" si="34"/>
        <v>31.39896373056995</v>
      </c>
      <c r="AD86" s="18">
        <v>0</v>
      </c>
      <c r="AE86" s="18">
        <f t="shared" si="35"/>
        <v>0</v>
      </c>
      <c r="AF86" s="18">
        <v>1489</v>
      </c>
      <c r="AG86" s="18">
        <f t="shared" si="36"/>
        <v>3.8575129533678756</v>
      </c>
      <c r="AH86" s="18">
        <v>261</v>
      </c>
      <c r="AI86" s="18">
        <f t="shared" si="37"/>
        <v>0.67616580310880825</v>
      </c>
      <c r="AJ86" s="19">
        <f t="shared" si="38"/>
        <v>595513</v>
      </c>
      <c r="AK86" s="18">
        <f t="shared" si="39"/>
        <v>1542.779792746114</v>
      </c>
    </row>
    <row r="87" spans="1:37" s="30" customFormat="1" x14ac:dyDescent="0.2">
      <c r="A87" s="16">
        <v>340001</v>
      </c>
      <c r="B87" s="39" t="s">
        <v>121</v>
      </c>
      <c r="C87" s="13">
        <v>103</v>
      </c>
      <c r="D87" s="18">
        <v>30729</v>
      </c>
      <c r="E87" s="18">
        <f>D87/$C87</f>
        <v>298.33980582524271</v>
      </c>
      <c r="F87" s="18">
        <v>0</v>
      </c>
      <c r="G87" s="18">
        <f>F87/$C87</f>
        <v>0</v>
      </c>
      <c r="H87" s="18">
        <v>0</v>
      </c>
      <c r="I87" s="18">
        <f>H87/$C87</f>
        <v>0</v>
      </c>
      <c r="J87" s="18">
        <v>0</v>
      </c>
      <c r="K87" s="18">
        <f>J87/$C87</f>
        <v>0</v>
      </c>
      <c r="L87" s="18">
        <v>0</v>
      </c>
      <c r="M87" s="18">
        <f>L87/$C87</f>
        <v>0</v>
      </c>
      <c r="N87" s="18">
        <v>0</v>
      </c>
      <c r="O87" s="18">
        <f>N87/$C87</f>
        <v>0</v>
      </c>
      <c r="P87" s="18">
        <v>0</v>
      </c>
      <c r="Q87" s="18">
        <f>P87/$C87</f>
        <v>0</v>
      </c>
      <c r="R87" s="18">
        <v>0</v>
      </c>
      <c r="S87" s="18">
        <f>R87/$C87</f>
        <v>0</v>
      </c>
      <c r="T87" s="18">
        <v>0</v>
      </c>
      <c r="U87" s="18">
        <f>T87/$C87</f>
        <v>0</v>
      </c>
      <c r="V87" s="18">
        <v>464</v>
      </c>
      <c r="W87" s="18">
        <f>V87/$C87</f>
        <v>4.5048543689320386</v>
      </c>
      <c r="X87" s="18">
        <v>735</v>
      </c>
      <c r="Y87" s="18">
        <f>X87/$C87</f>
        <v>7.1359223300970873</v>
      </c>
      <c r="Z87" s="18">
        <v>0</v>
      </c>
      <c r="AA87" s="18">
        <f>Z87/$C87</f>
        <v>0</v>
      </c>
      <c r="AB87" s="18">
        <v>9900</v>
      </c>
      <c r="AC87" s="18">
        <f t="shared" si="34"/>
        <v>96.116504854368927</v>
      </c>
      <c r="AD87" s="18">
        <v>0</v>
      </c>
      <c r="AE87" s="18">
        <f t="shared" si="35"/>
        <v>0</v>
      </c>
      <c r="AF87" s="18">
        <v>0</v>
      </c>
      <c r="AG87" s="18">
        <f>AF87/$C87</f>
        <v>0</v>
      </c>
      <c r="AH87" s="18">
        <v>0</v>
      </c>
      <c r="AI87" s="18">
        <f>AH87/$C87</f>
        <v>0</v>
      </c>
      <c r="AJ87" s="19">
        <f t="shared" si="38"/>
        <v>41828</v>
      </c>
      <c r="AK87" s="18">
        <f>AJ87/$C87</f>
        <v>406.09708737864077</v>
      </c>
    </row>
    <row r="88" spans="1:37" s="30" customFormat="1" x14ac:dyDescent="0.2">
      <c r="A88" s="16">
        <v>341001</v>
      </c>
      <c r="B88" s="39" t="s">
        <v>122</v>
      </c>
      <c r="C88" s="13">
        <v>302</v>
      </c>
      <c r="D88" s="18">
        <v>112728</v>
      </c>
      <c r="E88" s="18">
        <f>D88/$C88</f>
        <v>373.27152317880797</v>
      </c>
      <c r="F88" s="18">
        <v>0</v>
      </c>
      <c r="G88" s="18">
        <f>F88/$C88</f>
        <v>0</v>
      </c>
      <c r="H88" s="18">
        <v>0</v>
      </c>
      <c r="I88" s="18">
        <f>H88/$C88</f>
        <v>0</v>
      </c>
      <c r="J88" s="18">
        <v>0</v>
      </c>
      <c r="K88" s="18">
        <f>J88/$C88</f>
        <v>0</v>
      </c>
      <c r="L88" s="18">
        <v>0</v>
      </c>
      <c r="M88" s="18">
        <f>L88/$C88</f>
        <v>0</v>
      </c>
      <c r="N88" s="18">
        <v>0</v>
      </c>
      <c r="O88" s="18">
        <f>N88/$C88</f>
        <v>0</v>
      </c>
      <c r="P88" s="18">
        <v>0</v>
      </c>
      <c r="Q88" s="18">
        <f>P88/$C88</f>
        <v>0</v>
      </c>
      <c r="R88" s="18">
        <v>0</v>
      </c>
      <c r="S88" s="18">
        <f>R88/$C88</f>
        <v>0</v>
      </c>
      <c r="T88" s="18">
        <v>0</v>
      </c>
      <c r="U88" s="18">
        <f>T88/$C88</f>
        <v>0</v>
      </c>
      <c r="V88" s="18">
        <v>0</v>
      </c>
      <c r="W88" s="18">
        <f>V88/$C88</f>
        <v>0</v>
      </c>
      <c r="X88" s="18">
        <v>0</v>
      </c>
      <c r="Y88" s="18">
        <f>X88/$C88</f>
        <v>0</v>
      </c>
      <c r="Z88" s="18">
        <v>178653</v>
      </c>
      <c r="AA88" s="18">
        <f>Z88/$C88</f>
        <v>591.56622516556297</v>
      </c>
      <c r="AB88" s="18">
        <v>0</v>
      </c>
      <c r="AC88" s="18">
        <f t="shared" si="34"/>
        <v>0</v>
      </c>
      <c r="AD88" s="18">
        <v>87756</v>
      </c>
      <c r="AE88" s="18">
        <f t="shared" si="35"/>
        <v>290.58278145695363</v>
      </c>
      <c r="AF88" s="18">
        <v>0</v>
      </c>
      <c r="AG88" s="18">
        <f>AF88/$C88</f>
        <v>0</v>
      </c>
      <c r="AH88" s="18">
        <v>4574</v>
      </c>
      <c r="AI88" s="18">
        <f>AH88/$C88</f>
        <v>15.14569536423841</v>
      </c>
      <c r="AJ88" s="19">
        <f t="shared" si="38"/>
        <v>383711</v>
      </c>
      <c r="AK88" s="18">
        <f>AJ88/$C88</f>
        <v>1270.5662251655629</v>
      </c>
    </row>
    <row r="89" spans="1:37" x14ac:dyDescent="0.2">
      <c r="A89" s="20">
        <v>342001</v>
      </c>
      <c r="B89" s="50" t="s">
        <v>123</v>
      </c>
      <c r="C89" s="22">
        <v>80</v>
      </c>
      <c r="D89" s="23">
        <v>196605</v>
      </c>
      <c r="E89" s="23">
        <f>D89/$C89</f>
        <v>2457.5625</v>
      </c>
      <c r="F89" s="23">
        <v>0</v>
      </c>
      <c r="G89" s="23">
        <f>F89/$C89</f>
        <v>0</v>
      </c>
      <c r="H89" s="23">
        <v>0</v>
      </c>
      <c r="I89" s="23">
        <f>H89/$C89</f>
        <v>0</v>
      </c>
      <c r="J89" s="23">
        <v>0</v>
      </c>
      <c r="K89" s="23">
        <f>J89/$C89</f>
        <v>0</v>
      </c>
      <c r="L89" s="23">
        <v>0</v>
      </c>
      <c r="M89" s="23">
        <f>L89/$C89</f>
        <v>0</v>
      </c>
      <c r="N89" s="23">
        <v>0</v>
      </c>
      <c r="O89" s="23">
        <f>N89/$C89</f>
        <v>0</v>
      </c>
      <c r="P89" s="23">
        <v>0</v>
      </c>
      <c r="Q89" s="23">
        <f>P89/$C89</f>
        <v>0</v>
      </c>
      <c r="R89" s="23">
        <v>0</v>
      </c>
      <c r="S89" s="23">
        <f>R89/$C89</f>
        <v>0</v>
      </c>
      <c r="T89" s="23">
        <v>0</v>
      </c>
      <c r="U89" s="23">
        <f>T89/$C89</f>
        <v>0</v>
      </c>
      <c r="V89" s="23">
        <v>0</v>
      </c>
      <c r="W89" s="23">
        <f>V89/$C89</f>
        <v>0</v>
      </c>
      <c r="X89" s="23">
        <v>0</v>
      </c>
      <c r="Y89" s="23">
        <f>X89/$C89</f>
        <v>0</v>
      </c>
      <c r="Z89" s="23">
        <v>0</v>
      </c>
      <c r="AA89" s="23">
        <f>Z89/$C89</f>
        <v>0</v>
      </c>
      <c r="AB89" s="23">
        <v>0</v>
      </c>
      <c r="AC89" s="23">
        <f t="shared" si="34"/>
        <v>0</v>
      </c>
      <c r="AD89" s="23">
        <v>0</v>
      </c>
      <c r="AE89" s="23">
        <f t="shared" si="35"/>
        <v>0</v>
      </c>
      <c r="AF89" s="23">
        <v>0</v>
      </c>
      <c r="AG89" s="23">
        <f>AF89/$C89</f>
        <v>0</v>
      </c>
      <c r="AH89" s="23">
        <v>0</v>
      </c>
      <c r="AI89" s="23">
        <f>AH89/$C89</f>
        <v>0</v>
      </c>
      <c r="AJ89" s="24">
        <f t="shared" si="38"/>
        <v>196605</v>
      </c>
      <c r="AK89" s="23">
        <f>AJ89/$C89</f>
        <v>2457.5625</v>
      </c>
    </row>
    <row r="90" spans="1:37" x14ac:dyDescent="0.2">
      <c r="A90" s="11">
        <v>343001</v>
      </c>
      <c r="B90" s="11" t="s">
        <v>124</v>
      </c>
      <c r="C90" s="51">
        <v>182</v>
      </c>
      <c r="D90" s="14">
        <v>58718</v>
      </c>
      <c r="E90" s="14">
        <f>D90/$C90</f>
        <v>322.62637362637361</v>
      </c>
      <c r="F90" s="14">
        <v>0</v>
      </c>
      <c r="G90" s="14">
        <f>F90/$C90</f>
        <v>0</v>
      </c>
      <c r="H90" s="14">
        <v>0</v>
      </c>
      <c r="I90" s="14">
        <f>H90/$C90</f>
        <v>0</v>
      </c>
      <c r="J90" s="14">
        <v>0</v>
      </c>
      <c r="K90" s="14">
        <f>J90/$C90</f>
        <v>0</v>
      </c>
      <c r="L90" s="14">
        <v>0</v>
      </c>
      <c r="M90" s="14">
        <f>L90/$C90</f>
        <v>0</v>
      </c>
      <c r="N90" s="14">
        <v>0</v>
      </c>
      <c r="O90" s="14">
        <f>N90/$C90</f>
        <v>0</v>
      </c>
      <c r="P90" s="14">
        <v>0</v>
      </c>
      <c r="Q90" s="14">
        <f>P90/$C90</f>
        <v>0</v>
      </c>
      <c r="R90" s="14">
        <v>0</v>
      </c>
      <c r="S90" s="14">
        <f>R90/$C90</f>
        <v>0</v>
      </c>
      <c r="T90" s="14">
        <v>0</v>
      </c>
      <c r="U90" s="14">
        <f>T90/$C90</f>
        <v>0</v>
      </c>
      <c r="V90" s="14">
        <v>0</v>
      </c>
      <c r="W90" s="14">
        <f>V90/$C90</f>
        <v>0</v>
      </c>
      <c r="X90" s="14">
        <v>0</v>
      </c>
      <c r="Y90" s="14">
        <f>X90/$C90</f>
        <v>0</v>
      </c>
      <c r="Z90" s="14">
        <v>0</v>
      </c>
      <c r="AA90" s="14">
        <f>Z90/$C90</f>
        <v>0</v>
      </c>
      <c r="AB90" s="14">
        <v>0</v>
      </c>
      <c r="AC90" s="14">
        <f>AB90/$C90</f>
        <v>0</v>
      </c>
      <c r="AD90" s="14">
        <v>0</v>
      </c>
      <c r="AE90" s="14">
        <f>AD90/$C90</f>
        <v>0</v>
      </c>
      <c r="AF90" s="14">
        <v>0</v>
      </c>
      <c r="AG90" s="14">
        <f>AF90/$C90</f>
        <v>0</v>
      </c>
      <c r="AH90" s="14">
        <v>11935</v>
      </c>
      <c r="AI90" s="14">
        <f>AH90/$C90</f>
        <v>65.57692307692308</v>
      </c>
      <c r="AJ90" s="15">
        <f t="shared" si="38"/>
        <v>70653</v>
      </c>
      <c r="AK90" s="14">
        <f>AJ90/$C90</f>
        <v>388.2032967032967</v>
      </c>
    </row>
    <row r="91" spans="1:37" s="30" customFormat="1" x14ac:dyDescent="0.2">
      <c r="A91" s="52">
        <v>344001</v>
      </c>
      <c r="B91" s="52" t="s">
        <v>125</v>
      </c>
      <c r="C91" s="22">
        <v>167</v>
      </c>
      <c r="D91" s="23">
        <v>291200</v>
      </c>
      <c r="E91" s="23">
        <f>D91/$C91</f>
        <v>1743.7125748502995</v>
      </c>
      <c r="F91" s="23">
        <v>0</v>
      </c>
      <c r="G91" s="23">
        <f>F91/$C91</f>
        <v>0</v>
      </c>
      <c r="H91" s="23">
        <v>0</v>
      </c>
      <c r="I91" s="23">
        <f>H91/$C91</f>
        <v>0</v>
      </c>
      <c r="J91" s="23">
        <v>0</v>
      </c>
      <c r="K91" s="23">
        <f>J91/$C91</f>
        <v>0</v>
      </c>
      <c r="L91" s="23">
        <v>0</v>
      </c>
      <c r="M91" s="23">
        <f>L91/$C91</f>
        <v>0</v>
      </c>
      <c r="N91" s="23">
        <v>0</v>
      </c>
      <c r="O91" s="23">
        <f>N91/$C91</f>
        <v>0</v>
      </c>
      <c r="P91" s="23">
        <v>0</v>
      </c>
      <c r="Q91" s="23">
        <f>P91/$C91</f>
        <v>0</v>
      </c>
      <c r="R91" s="23">
        <v>0</v>
      </c>
      <c r="S91" s="23">
        <f>R91/$C91</f>
        <v>0</v>
      </c>
      <c r="T91" s="23">
        <v>0</v>
      </c>
      <c r="U91" s="23">
        <f>T91/$C91</f>
        <v>0</v>
      </c>
      <c r="V91" s="23">
        <v>48495</v>
      </c>
      <c r="W91" s="23">
        <f>V91/$C91</f>
        <v>290.38922155688624</v>
      </c>
      <c r="X91" s="23">
        <v>0</v>
      </c>
      <c r="Y91" s="23">
        <f>X91/$C91</f>
        <v>0</v>
      </c>
      <c r="Z91" s="23">
        <v>0</v>
      </c>
      <c r="AA91" s="23">
        <f>Z91/$C91</f>
        <v>0</v>
      </c>
      <c r="AB91" s="23">
        <v>0</v>
      </c>
      <c r="AC91" s="23">
        <f t="shared" si="34"/>
        <v>0</v>
      </c>
      <c r="AD91" s="23">
        <v>0</v>
      </c>
      <c r="AE91" s="23">
        <f t="shared" si="35"/>
        <v>0</v>
      </c>
      <c r="AF91" s="23">
        <v>1955</v>
      </c>
      <c r="AG91" s="23">
        <f>AF91/$C91</f>
        <v>11.706586826347305</v>
      </c>
      <c r="AH91" s="23">
        <v>13730</v>
      </c>
      <c r="AI91" s="23">
        <f>AH91/$C91</f>
        <v>82.215568862275447</v>
      </c>
      <c r="AJ91" s="24">
        <f t="shared" si="38"/>
        <v>355380</v>
      </c>
      <c r="AK91" s="23">
        <f>AJ91/$C91</f>
        <v>2128.0239520958085</v>
      </c>
    </row>
    <row r="92" spans="1:37" x14ac:dyDescent="0.2">
      <c r="A92" s="42"/>
      <c r="B92" s="43" t="s">
        <v>126</v>
      </c>
      <c r="C92" s="44">
        <f>SUM(C80:C91)</f>
        <v>4694</v>
      </c>
      <c r="D92" s="53">
        <f>SUM(D80:D91)</f>
        <v>2921928</v>
      </c>
      <c r="E92" s="53">
        <f t="shared" si="22"/>
        <v>622.48146570089477</v>
      </c>
      <c r="F92" s="53">
        <f>SUM(F80:F91)</f>
        <v>0</v>
      </c>
      <c r="G92" s="53">
        <f t="shared" si="23"/>
        <v>0</v>
      </c>
      <c r="H92" s="53">
        <f>SUM(H80:H91)</f>
        <v>0</v>
      </c>
      <c r="I92" s="53">
        <f t="shared" si="24"/>
        <v>0</v>
      </c>
      <c r="J92" s="53">
        <f>SUM(J80:J91)</f>
        <v>0</v>
      </c>
      <c r="K92" s="53">
        <f t="shared" si="25"/>
        <v>0</v>
      </c>
      <c r="L92" s="53">
        <f>SUM(L80:L91)</f>
        <v>0</v>
      </c>
      <c r="M92" s="53">
        <f t="shared" si="26"/>
        <v>0</v>
      </c>
      <c r="N92" s="53">
        <f>SUM(N80:N91)</f>
        <v>0</v>
      </c>
      <c r="O92" s="53">
        <f t="shared" si="27"/>
        <v>0</v>
      </c>
      <c r="P92" s="53">
        <f>SUM(P80:P91)</f>
        <v>0</v>
      </c>
      <c r="Q92" s="53">
        <f t="shared" si="28"/>
        <v>0</v>
      </c>
      <c r="R92" s="53">
        <f>SUM(R80:R91)</f>
        <v>0</v>
      </c>
      <c r="S92" s="53">
        <f t="shared" si="29"/>
        <v>0</v>
      </c>
      <c r="T92" s="53">
        <f>SUM(T80:T91)</f>
        <v>0</v>
      </c>
      <c r="U92" s="53">
        <f t="shared" si="30"/>
        <v>0</v>
      </c>
      <c r="V92" s="53">
        <f>SUM(V80:V91)</f>
        <v>50024</v>
      </c>
      <c r="W92" s="53">
        <f t="shared" si="31"/>
        <v>10.657008947592672</v>
      </c>
      <c r="X92" s="53">
        <f>SUM(X80:X91)</f>
        <v>12112</v>
      </c>
      <c r="Y92" s="53">
        <f t="shared" si="32"/>
        <v>2.58031529612271</v>
      </c>
      <c r="Z92" s="53">
        <f>SUM(Z80:Z91)</f>
        <v>245072</v>
      </c>
      <c r="AA92" s="53">
        <f t="shared" si="33"/>
        <v>52.209629314017896</v>
      </c>
      <c r="AB92" s="53">
        <f>SUM(AB80:AB91)</f>
        <v>136720</v>
      </c>
      <c r="AC92" s="53">
        <f t="shared" si="34"/>
        <v>29.126544524925436</v>
      </c>
      <c r="AD92" s="53">
        <f>SUM(AD80:AD91)</f>
        <v>103676</v>
      </c>
      <c r="AE92" s="53">
        <f t="shared" si="35"/>
        <v>22.086919471665958</v>
      </c>
      <c r="AF92" s="53">
        <f>SUM(AF80:AF91)</f>
        <v>9277</v>
      </c>
      <c r="AG92" s="53">
        <f t="shared" si="36"/>
        <v>1.9763527907967617</v>
      </c>
      <c r="AH92" s="53">
        <f>SUM(AH80:AH91)</f>
        <v>230918</v>
      </c>
      <c r="AI92" s="53">
        <f t="shared" si="37"/>
        <v>49.194290583723905</v>
      </c>
      <c r="AJ92" s="54">
        <f>SUM(AJ80:AJ91)</f>
        <v>3709727</v>
      </c>
      <c r="AK92" s="53">
        <f t="shared" si="39"/>
        <v>790.31252662974009</v>
      </c>
    </row>
    <row r="93" spans="1:37" x14ac:dyDescent="0.2">
      <c r="A93" s="36"/>
      <c r="B93" s="48"/>
      <c r="C93" s="37"/>
      <c r="D93" s="48"/>
      <c r="E93" s="48"/>
      <c r="F93" s="48"/>
      <c r="G93" s="48"/>
      <c r="H93" s="48"/>
      <c r="I93" s="49"/>
      <c r="J93" s="48"/>
      <c r="K93" s="48"/>
      <c r="L93" s="48"/>
      <c r="M93" s="48"/>
      <c r="N93" s="48"/>
      <c r="O93" s="49"/>
      <c r="P93" s="48"/>
      <c r="Q93" s="48"/>
      <c r="R93" s="48"/>
      <c r="S93" s="48"/>
      <c r="T93" s="48"/>
      <c r="U93" s="49"/>
      <c r="V93" s="48"/>
      <c r="W93" s="48"/>
      <c r="X93" s="48"/>
      <c r="Y93" s="48"/>
      <c r="Z93" s="48"/>
      <c r="AA93" s="49"/>
      <c r="AB93" s="48"/>
      <c r="AC93" s="48"/>
      <c r="AD93" s="48"/>
      <c r="AE93" s="49"/>
      <c r="AF93" s="48"/>
      <c r="AG93" s="48"/>
      <c r="AH93" s="48"/>
      <c r="AI93" s="48"/>
      <c r="AJ93" s="48"/>
      <c r="AK93" s="49"/>
    </row>
    <row r="94" spans="1:37" s="30" customFormat="1" x14ac:dyDescent="0.2">
      <c r="A94" s="55">
        <v>300001</v>
      </c>
      <c r="B94" s="56" t="s">
        <v>127</v>
      </c>
      <c r="C94" s="13">
        <v>361</v>
      </c>
      <c r="D94" s="14">
        <v>330298</v>
      </c>
      <c r="E94" s="14">
        <f t="shared" ref="E94:E148" si="40">D94/$C94</f>
        <v>914.95290858725764</v>
      </c>
      <c r="F94" s="14">
        <v>0</v>
      </c>
      <c r="G94" s="14">
        <f t="shared" ref="G94:G148" si="41">F94/$C94</f>
        <v>0</v>
      </c>
      <c r="H94" s="14">
        <v>0</v>
      </c>
      <c r="I94" s="14">
        <f t="shared" ref="I94:I148" si="42">H94/$C94</f>
        <v>0</v>
      </c>
      <c r="J94" s="14">
        <v>0</v>
      </c>
      <c r="K94" s="14">
        <f t="shared" ref="K94:K148" si="43">J94/$C94</f>
        <v>0</v>
      </c>
      <c r="L94" s="14">
        <v>0</v>
      </c>
      <c r="M94" s="14">
        <f t="shared" ref="M94:M148" si="44">L94/$C94</f>
        <v>0</v>
      </c>
      <c r="N94" s="14">
        <v>0</v>
      </c>
      <c r="O94" s="14">
        <f t="shared" ref="O94:O148" si="45">N94/$C94</f>
        <v>0</v>
      </c>
      <c r="P94" s="14">
        <v>0</v>
      </c>
      <c r="Q94" s="14">
        <f t="shared" ref="Q94:Q148" si="46">P94/$C94</f>
        <v>0</v>
      </c>
      <c r="R94" s="14">
        <v>0</v>
      </c>
      <c r="S94" s="14">
        <f t="shared" ref="S94:S148" si="47">R94/$C94</f>
        <v>0</v>
      </c>
      <c r="T94" s="14">
        <v>0</v>
      </c>
      <c r="U94" s="14">
        <f t="shared" ref="U94:U148" si="48">T94/$C94</f>
        <v>0</v>
      </c>
      <c r="V94" s="14">
        <v>14754</v>
      </c>
      <c r="W94" s="14">
        <f t="shared" ref="W94:W148" si="49">V94/$C94</f>
        <v>40.869806094182827</v>
      </c>
      <c r="X94" s="14">
        <v>0</v>
      </c>
      <c r="Y94" s="14">
        <f t="shared" ref="Y94:Y148" si="50">X94/$C94</f>
        <v>0</v>
      </c>
      <c r="Z94" s="14">
        <v>0</v>
      </c>
      <c r="AA94" s="14">
        <f t="shared" ref="AA94:AA148" si="51">Z94/$C94</f>
        <v>0</v>
      </c>
      <c r="AB94" s="14">
        <v>0</v>
      </c>
      <c r="AC94" s="14">
        <f t="shared" ref="AC94:AC148" si="52">AB94/$C94</f>
        <v>0</v>
      </c>
      <c r="AD94" s="14">
        <v>0</v>
      </c>
      <c r="AE94" s="14">
        <f t="shared" ref="AE94:AE148" si="53">AD94/$C94</f>
        <v>0</v>
      </c>
      <c r="AF94" s="14">
        <v>60</v>
      </c>
      <c r="AG94" s="14">
        <f t="shared" ref="AG94:AG148" si="54">AF94/$C94</f>
        <v>0.16620498614958448</v>
      </c>
      <c r="AH94" s="14">
        <v>2112</v>
      </c>
      <c r="AI94" s="14">
        <f t="shared" ref="AI94:AI148" si="55">AH94/$C94</f>
        <v>5.8504155124653741</v>
      </c>
      <c r="AJ94" s="15">
        <f t="shared" ref="AJ94:AJ147" si="56">D94+F94+H94+J94+L94+N94+P94+R94+T94+V94+X94+Z94+AB94+AD94+AF94+AH94</f>
        <v>347224</v>
      </c>
      <c r="AK94" s="14">
        <f t="shared" ref="AK94:AK148" si="57">AJ94/$C94</f>
        <v>961.8393351800554</v>
      </c>
    </row>
    <row r="95" spans="1:37" s="30" customFormat="1" x14ac:dyDescent="0.2">
      <c r="A95" s="55">
        <v>300002</v>
      </c>
      <c r="B95" s="56" t="s">
        <v>128</v>
      </c>
      <c r="C95" s="13">
        <v>406</v>
      </c>
      <c r="D95" s="18">
        <v>395650</v>
      </c>
      <c r="E95" s="18">
        <f t="shared" si="40"/>
        <v>974.50738916256159</v>
      </c>
      <c r="F95" s="18">
        <v>0</v>
      </c>
      <c r="G95" s="18">
        <f t="shared" si="41"/>
        <v>0</v>
      </c>
      <c r="H95" s="18">
        <v>0</v>
      </c>
      <c r="I95" s="18">
        <f t="shared" si="42"/>
        <v>0</v>
      </c>
      <c r="J95" s="18">
        <v>0</v>
      </c>
      <c r="K95" s="18">
        <f t="shared" si="43"/>
        <v>0</v>
      </c>
      <c r="L95" s="18">
        <v>0</v>
      </c>
      <c r="M95" s="18">
        <f t="shared" si="44"/>
        <v>0</v>
      </c>
      <c r="N95" s="18">
        <v>0</v>
      </c>
      <c r="O95" s="18">
        <f t="shared" si="45"/>
        <v>0</v>
      </c>
      <c r="P95" s="18">
        <v>0</v>
      </c>
      <c r="Q95" s="18">
        <f t="shared" si="46"/>
        <v>0</v>
      </c>
      <c r="R95" s="18">
        <v>0</v>
      </c>
      <c r="S95" s="18">
        <f t="shared" si="47"/>
        <v>0</v>
      </c>
      <c r="T95" s="18">
        <v>0</v>
      </c>
      <c r="U95" s="18">
        <f t="shared" si="48"/>
        <v>0</v>
      </c>
      <c r="V95" s="18">
        <v>388</v>
      </c>
      <c r="W95" s="18">
        <f t="shared" si="49"/>
        <v>0.95566502463054193</v>
      </c>
      <c r="X95" s="18">
        <v>0</v>
      </c>
      <c r="Y95" s="18">
        <f t="shared" si="50"/>
        <v>0</v>
      </c>
      <c r="Z95" s="18">
        <v>0</v>
      </c>
      <c r="AA95" s="18">
        <f t="shared" si="51"/>
        <v>0</v>
      </c>
      <c r="AB95" s="18">
        <v>0</v>
      </c>
      <c r="AC95" s="18">
        <f t="shared" si="52"/>
        <v>0</v>
      </c>
      <c r="AD95" s="18">
        <v>0</v>
      </c>
      <c r="AE95" s="18">
        <f t="shared" si="53"/>
        <v>0</v>
      </c>
      <c r="AF95" s="18">
        <v>0</v>
      </c>
      <c r="AG95" s="18">
        <f t="shared" si="54"/>
        <v>0</v>
      </c>
      <c r="AH95" s="18">
        <v>2347</v>
      </c>
      <c r="AI95" s="18">
        <f t="shared" si="55"/>
        <v>5.7807881773399012</v>
      </c>
      <c r="AJ95" s="19">
        <f t="shared" si="56"/>
        <v>398385</v>
      </c>
      <c r="AK95" s="18">
        <f t="shared" si="57"/>
        <v>981.24384236453204</v>
      </c>
    </row>
    <row r="96" spans="1:37" s="30" customFormat="1" x14ac:dyDescent="0.2">
      <c r="A96" s="55">
        <v>300003</v>
      </c>
      <c r="B96" s="56" t="s">
        <v>129</v>
      </c>
      <c r="C96" s="13">
        <v>387</v>
      </c>
      <c r="D96" s="18">
        <v>347529</v>
      </c>
      <c r="E96" s="18">
        <f t="shared" si="40"/>
        <v>898.00775193798449</v>
      </c>
      <c r="F96" s="18">
        <v>0</v>
      </c>
      <c r="G96" s="18">
        <f t="shared" si="41"/>
        <v>0</v>
      </c>
      <c r="H96" s="18">
        <v>0</v>
      </c>
      <c r="I96" s="18">
        <f t="shared" si="42"/>
        <v>0</v>
      </c>
      <c r="J96" s="18">
        <v>0</v>
      </c>
      <c r="K96" s="18">
        <f t="shared" si="43"/>
        <v>0</v>
      </c>
      <c r="L96" s="18">
        <v>0</v>
      </c>
      <c r="M96" s="18">
        <f t="shared" si="44"/>
        <v>0</v>
      </c>
      <c r="N96" s="18">
        <v>0</v>
      </c>
      <c r="O96" s="18">
        <f t="shared" si="45"/>
        <v>0</v>
      </c>
      <c r="P96" s="18">
        <v>0</v>
      </c>
      <c r="Q96" s="18">
        <f t="shared" si="46"/>
        <v>0</v>
      </c>
      <c r="R96" s="18">
        <v>0</v>
      </c>
      <c r="S96" s="18">
        <f t="shared" si="47"/>
        <v>0</v>
      </c>
      <c r="T96" s="18">
        <v>0</v>
      </c>
      <c r="U96" s="18">
        <f t="shared" si="48"/>
        <v>0</v>
      </c>
      <c r="V96" s="18">
        <v>735</v>
      </c>
      <c r="W96" s="18">
        <f t="shared" si="49"/>
        <v>1.8992248062015504</v>
      </c>
      <c r="X96" s="18">
        <v>7945</v>
      </c>
      <c r="Y96" s="18">
        <f t="shared" si="50"/>
        <v>20.529715762273902</v>
      </c>
      <c r="Z96" s="18">
        <v>0</v>
      </c>
      <c r="AA96" s="18">
        <f t="shared" si="51"/>
        <v>0</v>
      </c>
      <c r="AB96" s="18">
        <v>0</v>
      </c>
      <c r="AC96" s="18">
        <f t="shared" si="52"/>
        <v>0</v>
      </c>
      <c r="AD96" s="18">
        <v>0</v>
      </c>
      <c r="AE96" s="18">
        <f t="shared" si="53"/>
        <v>0</v>
      </c>
      <c r="AF96" s="18">
        <v>30</v>
      </c>
      <c r="AG96" s="18">
        <f t="shared" si="54"/>
        <v>7.7519379844961239E-2</v>
      </c>
      <c r="AH96" s="18">
        <v>0</v>
      </c>
      <c r="AI96" s="18">
        <f t="shared" si="55"/>
        <v>0</v>
      </c>
      <c r="AJ96" s="19">
        <f t="shared" si="56"/>
        <v>356239</v>
      </c>
      <c r="AK96" s="18">
        <f t="shared" si="57"/>
        <v>920.51421188630491</v>
      </c>
    </row>
    <row r="97" spans="1:37" s="30" customFormat="1" x14ac:dyDescent="0.2">
      <c r="A97" s="57">
        <v>300004</v>
      </c>
      <c r="B97" s="58" t="s">
        <v>130</v>
      </c>
      <c r="C97" s="13">
        <v>386</v>
      </c>
      <c r="D97" s="18">
        <v>356071</v>
      </c>
      <c r="E97" s="18">
        <f t="shared" si="40"/>
        <v>922.46373056994821</v>
      </c>
      <c r="F97" s="18">
        <v>0</v>
      </c>
      <c r="G97" s="18">
        <f t="shared" si="41"/>
        <v>0</v>
      </c>
      <c r="H97" s="18">
        <v>0</v>
      </c>
      <c r="I97" s="18">
        <f t="shared" si="42"/>
        <v>0</v>
      </c>
      <c r="J97" s="18">
        <v>0</v>
      </c>
      <c r="K97" s="18">
        <f t="shared" si="43"/>
        <v>0</v>
      </c>
      <c r="L97" s="18">
        <v>0</v>
      </c>
      <c r="M97" s="18">
        <f t="shared" si="44"/>
        <v>0</v>
      </c>
      <c r="N97" s="18">
        <v>0</v>
      </c>
      <c r="O97" s="18">
        <f t="shared" si="45"/>
        <v>0</v>
      </c>
      <c r="P97" s="18">
        <v>0</v>
      </c>
      <c r="Q97" s="18">
        <f t="shared" si="46"/>
        <v>0</v>
      </c>
      <c r="R97" s="18">
        <v>0</v>
      </c>
      <c r="S97" s="18">
        <f t="shared" si="47"/>
        <v>0</v>
      </c>
      <c r="T97" s="18">
        <v>0</v>
      </c>
      <c r="U97" s="18">
        <f t="shared" si="48"/>
        <v>0</v>
      </c>
      <c r="V97" s="18">
        <v>300</v>
      </c>
      <c r="W97" s="18">
        <f t="shared" si="49"/>
        <v>0.77720207253886009</v>
      </c>
      <c r="X97" s="18">
        <v>0</v>
      </c>
      <c r="Y97" s="18">
        <f t="shared" si="50"/>
        <v>0</v>
      </c>
      <c r="Z97" s="18">
        <v>0</v>
      </c>
      <c r="AA97" s="18">
        <f t="shared" si="51"/>
        <v>0</v>
      </c>
      <c r="AB97" s="18">
        <v>0</v>
      </c>
      <c r="AC97" s="18">
        <f t="shared" si="52"/>
        <v>0</v>
      </c>
      <c r="AD97" s="18">
        <v>0</v>
      </c>
      <c r="AE97" s="18">
        <f t="shared" si="53"/>
        <v>0</v>
      </c>
      <c r="AF97" s="18">
        <v>60</v>
      </c>
      <c r="AG97" s="18">
        <f t="shared" si="54"/>
        <v>0.15544041450777202</v>
      </c>
      <c r="AH97" s="18">
        <v>145</v>
      </c>
      <c r="AI97" s="18">
        <f t="shared" si="55"/>
        <v>0.37564766839378239</v>
      </c>
      <c r="AJ97" s="19">
        <f t="shared" si="56"/>
        <v>356576</v>
      </c>
      <c r="AK97" s="18">
        <f t="shared" si="57"/>
        <v>923.77202072538864</v>
      </c>
    </row>
    <row r="98" spans="1:37" s="61" customFormat="1" x14ac:dyDescent="0.2">
      <c r="A98" s="59">
        <v>366001</v>
      </c>
      <c r="B98" s="60" t="s">
        <v>131</v>
      </c>
      <c r="C98" s="22">
        <v>61</v>
      </c>
      <c r="D98" s="23">
        <v>167204</v>
      </c>
      <c r="E98" s="23">
        <f t="shared" si="40"/>
        <v>2741.0491803278687</v>
      </c>
      <c r="F98" s="23">
        <v>0</v>
      </c>
      <c r="G98" s="23">
        <f t="shared" si="41"/>
        <v>0</v>
      </c>
      <c r="H98" s="23">
        <v>0</v>
      </c>
      <c r="I98" s="23">
        <f t="shared" si="42"/>
        <v>0</v>
      </c>
      <c r="J98" s="23">
        <v>0</v>
      </c>
      <c r="K98" s="23">
        <f t="shared" si="43"/>
        <v>0</v>
      </c>
      <c r="L98" s="23">
        <v>0</v>
      </c>
      <c r="M98" s="23">
        <f t="shared" si="44"/>
        <v>0</v>
      </c>
      <c r="N98" s="23">
        <v>0</v>
      </c>
      <c r="O98" s="23">
        <f t="shared" si="45"/>
        <v>0</v>
      </c>
      <c r="P98" s="23">
        <v>0</v>
      </c>
      <c r="Q98" s="23">
        <f t="shared" si="46"/>
        <v>0</v>
      </c>
      <c r="R98" s="23">
        <v>0</v>
      </c>
      <c r="S98" s="23">
        <f t="shared" si="47"/>
        <v>0</v>
      </c>
      <c r="T98" s="23">
        <v>0</v>
      </c>
      <c r="U98" s="23">
        <f t="shared" si="48"/>
        <v>0</v>
      </c>
      <c r="V98" s="23"/>
      <c r="W98" s="23">
        <f t="shared" si="49"/>
        <v>0</v>
      </c>
      <c r="X98" s="23"/>
      <c r="Y98" s="23">
        <f t="shared" si="50"/>
        <v>0</v>
      </c>
      <c r="Z98" s="23">
        <v>55126</v>
      </c>
      <c r="AA98" s="23">
        <f t="shared" si="51"/>
        <v>903.70491803278685</v>
      </c>
      <c r="AB98" s="23"/>
      <c r="AC98" s="23">
        <f t="shared" si="52"/>
        <v>0</v>
      </c>
      <c r="AD98" s="23">
        <v>39631</v>
      </c>
      <c r="AE98" s="23">
        <f t="shared" si="53"/>
        <v>649.68852459016398</v>
      </c>
      <c r="AF98" s="23"/>
      <c r="AG98" s="23">
        <f t="shared" si="54"/>
        <v>0</v>
      </c>
      <c r="AH98" s="23">
        <v>28626</v>
      </c>
      <c r="AI98" s="23">
        <f t="shared" si="55"/>
        <v>469.27868852459017</v>
      </c>
      <c r="AJ98" s="24">
        <f t="shared" si="56"/>
        <v>290587</v>
      </c>
      <c r="AK98" s="23">
        <f t="shared" si="57"/>
        <v>4763.7213114754095</v>
      </c>
    </row>
    <row r="99" spans="1:37" s="30" customFormat="1" x14ac:dyDescent="0.2">
      <c r="A99" s="57">
        <v>367001</v>
      </c>
      <c r="B99" s="58" t="s">
        <v>132</v>
      </c>
      <c r="C99" s="13">
        <v>374</v>
      </c>
      <c r="D99" s="18">
        <v>660234</v>
      </c>
      <c r="E99" s="18">
        <f t="shared" si="40"/>
        <v>1765.331550802139</v>
      </c>
      <c r="F99" s="18">
        <v>0</v>
      </c>
      <c r="G99" s="18">
        <f t="shared" si="41"/>
        <v>0</v>
      </c>
      <c r="H99" s="18">
        <v>0</v>
      </c>
      <c r="I99" s="18">
        <f t="shared" si="42"/>
        <v>0</v>
      </c>
      <c r="J99" s="18">
        <v>0</v>
      </c>
      <c r="K99" s="18">
        <f t="shared" si="43"/>
        <v>0</v>
      </c>
      <c r="L99" s="18">
        <v>0</v>
      </c>
      <c r="M99" s="18">
        <f t="shared" si="44"/>
        <v>0</v>
      </c>
      <c r="N99" s="18">
        <v>0</v>
      </c>
      <c r="O99" s="18">
        <f t="shared" si="45"/>
        <v>0</v>
      </c>
      <c r="P99" s="18">
        <v>0</v>
      </c>
      <c r="Q99" s="18">
        <f t="shared" si="46"/>
        <v>0</v>
      </c>
      <c r="R99" s="18">
        <v>0</v>
      </c>
      <c r="S99" s="18">
        <f t="shared" si="47"/>
        <v>0</v>
      </c>
      <c r="T99" s="18">
        <v>0</v>
      </c>
      <c r="U99" s="18">
        <f t="shared" si="48"/>
        <v>0</v>
      </c>
      <c r="V99" s="18">
        <v>0</v>
      </c>
      <c r="W99" s="18">
        <f t="shared" si="49"/>
        <v>0</v>
      </c>
      <c r="X99" s="18">
        <v>0</v>
      </c>
      <c r="Y99" s="18">
        <f t="shared" si="50"/>
        <v>0</v>
      </c>
      <c r="Z99" s="18">
        <v>0</v>
      </c>
      <c r="AA99" s="18">
        <f t="shared" si="51"/>
        <v>0</v>
      </c>
      <c r="AB99" s="18">
        <v>0</v>
      </c>
      <c r="AC99" s="18">
        <f t="shared" si="52"/>
        <v>0</v>
      </c>
      <c r="AD99" s="18">
        <v>0</v>
      </c>
      <c r="AE99" s="18">
        <f t="shared" si="53"/>
        <v>0</v>
      </c>
      <c r="AF99" s="18">
        <v>0</v>
      </c>
      <c r="AG99" s="18">
        <f t="shared" si="54"/>
        <v>0</v>
      </c>
      <c r="AH99" s="18">
        <v>4683</v>
      </c>
      <c r="AI99" s="18">
        <f t="shared" si="55"/>
        <v>12.521390374331551</v>
      </c>
      <c r="AJ99" s="19">
        <f t="shared" si="56"/>
        <v>664917</v>
      </c>
      <c r="AK99" s="18">
        <f t="shared" si="57"/>
        <v>1777.8529411764705</v>
      </c>
    </row>
    <row r="100" spans="1:37" s="30" customFormat="1" x14ac:dyDescent="0.2">
      <c r="A100" s="57">
        <v>368001</v>
      </c>
      <c r="B100" s="58" t="s">
        <v>133</v>
      </c>
      <c r="C100" s="13">
        <v>139</v>
      </c>
      <c r="D100" s="18">
        <v>112215</v>
      </c>
      <c r="E100" s="18">
        <f t="shared" si="40"/>
        <v>807.30215827338134</v>
      </c>
      <c r="F100" s="18">
        <v>0</v>
      </c>
      <c r="G100" s="18">
        <f t="shared" si="41"/>
        <v>0</v>
      </c>
      <c r="H100" s="18">
        <v>0</v>
      </c>
      <c r="I100" s="18">
        <f t="shared" si="42"/>
        <v>0</v>
      </c>
      <c r="J100" s="18">
        <v>0</v>
      </c>
      <c r="K100" s="18">
        <f t="shared" si="43"/>
        <v>0</v>
      </c>
      <c r="L100" s="18">
        <v>0</v>
      </c>
      <c r="M100" s="18">
        <f t="shared" si="44"/>
        <v>0</v>
      </c>
      <c r="N100" s="18">
        <v>0</v>
      </c>
      <c r="O100" s="18">
        <f t="shared" si="45"/>
        <v>0</v>
      </c>
      <c r="P100" s="18">
        <v>0</v>
      </c>
      <c r="Q100" s="18">
        <f t="shared" si="46"/>
        <v>0</v>
      </c>
      <c r="R100" s="18">
        <v>0</v>
      </c>
      <c r="S100" s="18">
        <f t="shared" si="47"/>
        <v>0</v>
      </c>
      <c r="T100" s="18">
        <v>0</v>
      </c>
      <c r="U100" s="18">
        <f t="shared" si="48"/>
        <v>0</v>
      </c>
      <c r="V100" s="18">
        <v>0</v>
      </c>
      <c r="W100" s="18">
        <f t="shared" si="49"/>
        <v>0</v>
      </c>
      <c r="X100" s="18">
        <v>35000</v>
      </c>
      <c r="Y100" s="18">
        <f t="shared" si="50"/>
        <v>251.79856115107913</v>
      </c>
      <c r="Z100" s="18">
        <v>2621</v>
      </c>
      <c r="AA100" s="18">
        <f t="shared" si="51"/>
        <v>18.85611510791367</v>
      </c>
      <c r="AB100" s="18">
        <v>1500</v>
      </c>
      <c r="AC100" s="18">
        <f t="shared" si="52"/>
        <v>10.791366906474821</v>
      </c>
      <c r="AD100" s="18">
        <v>0</v>
      </c>
      <c r="AE100" s="18">
        <f t="shared" si="53"/>
        <v>0</v>
      </c>
      <c r="AF100" s="18">
        <v>1312</v>
      </c>
      <c r="AG100" s="18">
        <f t="shared" si="54"/>
        <v>9.4388489208633093</v>
      </c>
      <c r="AH100" s="18">
        <v>1939</v>
      </c>
      <c r="AI100" s="18">
        <f t="shared" si="55"/>
        <v>13.949640287769784</v>
      </c>
      <c r="AJ100" s="19">
        <f t="shared" si="56"/>
        <v>154587</v>
      </c>
      <c r="AK100" s="18">
        <f t="shared" si="57"/>
        <v>1112.1366906474821</v>
      </c>
    </row>
    <row r="101" spans="1:37" s="30" customFormat="1" x14ac:dyDescent="0.2">
      <c r="A101" s="57">
        <v>369001</v>
      </c>
      <c r="B101" s="58" t="s">
        <v>134</v>
      </c>
      <c r="C101" s="13">
        <v>580</v>
      </c>
      <c r="D101" s="18">
        <v>386073</v>
      </c>
      <c r="E101" s="18">
        <f t="shared" si="40"/>
        <v>665.64310344827584</v>
      </c>
      <c r="F101" s="18">
        <v>0</v>
      </c>
      <c r="G101" s="18">
        <f t="shared" si="41"/>
        <v>0</v>
      </c>
      <c r="H101" s="18">
        <v>0</v>
      </c>
      <c r="I101" s="18">
        <f t="shared" si="42"/>
        <v>0</v>
      </c>
      <c r="J101" s="18">
        <v>0</v>
      </c>
      <c r="K101" s="18">
        <f t="shared" si="43"/>
        <v>0</v>
      </c>
      <c r="L101" s="18">
        <v>0</v>
      </c>
      <c r="M101" s="18">
        <f t="shared" si="44"/>
        <v>0</v>
      </c>
      <c r="N101" s="18">
        <v>0</v>
      </c>
      <c r="O101" s="18">
        <f t="shared" si="45"/>
        <v>0</v>
      </c>
      <c r="P101" s="18">
        <v>0</v>
      </c>
      <c r="Q101" s="18">
        <f t="shared" si="46"/>
        <v>0</v>
      </c>
      <c r="R101" s="18">
        <v>0</v>
      </c>
      <c r="S101" s="18">
        <f t="shared" si="47"/>
        <v>0</v>
      </c>
      <c r="T101" s="18">
        <v>0</v>
      </c>
      <c r="U101" s="18">
        <f t="shared" si="48"/>
        <v>0</v>
      </c>
      <c r="V101" s="18">
        <v>550</v>
      </c>
      <c r="W101" s="18">
        <f t="shared" si="49"/>
        <v>0.94827586206896552</v>
      </c>
      <c r="X101" s="18">
        <v>0</v>
      </c>
      <c r="Y101" s="18">
        <f t="shared" si="50"/>
        <v>0</v>
      </c>
      <c r="Z101" s="18">
        <v>0</v>
      </c>
      <c r="AA101" s="18">
        <f t="shared" si="51"/>
        <v>0</v>
      </c>
      <c r="AB101" s="18">
        <v>0</v>
      </c>
      <c r="AC101" s="18">
        <f t="shared" si="52"/>
        <v>0</v>
      </c>
      <c r="AD101" s="18">
        <v>0</v>
      </c>
      <c r="AE101" s="18">
        <f t="shared" si="53"/>
        <v>0</v>
      </c>
      <c r="AF101" s="18">
        <v>0</v>
      </c>
      <c r="AG101" s="18">
        <f t="shared" si="54"/>
        <v>0</v>
      </c>
      <c r="AH101" s="18">
        <v>0</v>
      </c>
      <c r="AI101" s="18">
        <f t="shared" si="55"/>
        <v>0</v>
      </c>
      <c r="AJ101" s="19">
        <f t="shared" si="56"/>
        <v>386623</v>
      </c>
      <c r="AK101" s="18">
        <f t="shared" si="57"/>
        <v>666.59137931034479</v>
      </c>
    </row>
    <row r="102" spans="1:37" s="30" customFormat="1" x14ac:dyDescent="0.2">
      <c r="A102" s="57">
        <v>369002</v>
      </c>
      <c r="B102" s="62" t="s">
        <v>135</v>
      </c>
      <c r="C102" s="13">
        <v>638</v>
      </c>
      <c r="D102" s="18">
        <v>502418</v>
      </c>
      <c r="E102" s="18">
        <f t="shared" si="40"/>
        <v>787.48902821316619</v>
      </c>
      <c r="F102" s="18">
        <v>0</v>
      </c>
      <c r="G102" s="18">
        <f t="shared" si="41"/>
        <v>0</v>
      </c>
      <c r="H102" s="18">
        <v>0</v>
      </c>
      <c r="I102" s="18">
        <f t="shared" si="42"/>
        <v>0</v>
      </c>
      <c r="J102" s="18">
        <v>0</v>
      </c>
      <c r="K102" s="18">
        <f t="shared" si="43"/>
        <v>0</v>
      </c>
      <c r="L102" s="18">
        <v>0</v>
      </c>
      <c r="M102" s="18">
        <f t="shared" si="44"/>
        <v>0</v>
      </c>
      <c r="N102" s="18">
        <v>0</v>
      </c>
      <c r="O102" s="18">
        <f t="shared" si="45"/>
        <v>0</v>
      </c>
      <c r="P102" s="18">
        <v>0</v>
      </c>
      <c r="Q102" s="18">
        <f t="shared" si="46"/>
        <v>0</v>
      </c>
      <c r="R102" s="18">
        <v>0</v>
      </c>
      <c r="S102" s="18">
        <f t="shared" si="47"/>
        <v>0</v>
      </c>
      <c r="T102" s="18">
        <v>0</v>
      </c>
      <c r="U102" s="18">
        <f t="shared" si="48"/>
        <v>0</v>
      </c>
      <c r="V102" s="18">
        <v>0</v>
      </c>
      <c r="W102" s="18">
        <f t="shared" si="49"/>
        <v>0</v>
      </c>
      <c r="X102" s="18">
        <v>0</v>
      </c>
      <c r="Y102" s="18">
        <f t="shared" si="50"/>
        <v>0</v>
      </c>
      <c r="Z102" s="18">
        <v>0</v>
      </c>
      <c r="AA102" s="18">
        <f t="shared" si="51"/>
        <v>0</v>
      </c>
      <c r="AB102" s="18">
        <v>0</v>
      </c>
      <c r="AC102" s="18">
        <f t="shared" si="52"/>
        <v>0</v>
      </c>
      <c r="AD102" s="18">
        <v>0</v>
      </c>
      <c r="AE102" s="18">
        <f t="shared" si="53"/>
        <v>0</v>
      </c>
      <c r="AF102" s="18">
        <v>0</v>
      </c>
      <c r="AG102" s="18">
        <f t="shared" si="54"/>
        <v>0</v>
      </c>
      <c r="AH102" s="18">
        <v>0</v>
      </c>
      <c r="AI102" s="18">
        <f t="shared" si="55"/>
        <v>0</v>
      </c>
      <c r="AJ102" s="19">
        <f t="shared" si="56"/>
        <v>502418</v>
      </c>
      <c r="AK102" s="18">
        <f t="shared" si="57"/>
        <v>787.48902821316619</v>
      </c>
    </row>
    <row r="103" spans="1:37" s="61" customFormat="1" x14ac:dyDescent="0.2">
      <c r="A103" s="63">
        <v>371001</v>
      </c>
      <c r="B103" s="64" t="s">
        <v>136</v>
      </c>
      <c r="C103" s="22">
        <v>444</v>
      </c>
      <c r="D103" s="23">
        <v>615482</v>
      </c>
      <c r="E103" s="23">
        <f t="shared" si="40"/>
        <v>1386.2207207207207</v>
      </c>
      <c r="F103" s="23">
        <v>0</v>
      </c>
      <c r="G103" s="23">
        <f t="shared" si="41"/>
        <v>0</v>
      </c>
      <c r="H103" s="23">
        <v>0</v>
      </c>
      <c r="I103" s="23">
        <f t="shared" si="42"/>
        <v>0</v>
      </c>
      <c r="J103" s="23">
        <v>0</v>
      </c>
      <c r="K103" s="23">
        <f t="shared" si="43"/>
        <v>0</v>
      </c>
      <c r="L103" s="23">
        <v>0</v>
      </c>
      <c r="M103" s="23">
        <f t="shared" si="44"/>
        <v>0</v>
      </c>
      <c r="N103" s="23">
        <v>0</v>
      </c>
      <c r="O103" s="23">
        <f t="shared" si="45"/>
        <v>0</v>
      </c>
      <c r="P103" s="23">
        <v>0</v>
      </c>
      <c r="Q103" s="23">
        <f t="shared" si="46"/>
        <v>0</v>
      </c>
      <c r="R103" s="23">
        <v>0</v>
      </c>
      <c r="S103" s="23">
        <f t="shared" si="47"/>
        <v>0</v>
      </c>
      <c r="T103" s="23">
        <v>0</v>
      </c>
      <c r="U103" s="23">
        <f t="shared" si="48"/>
        <v>0</v>
      </c>
      <c r="V103" s="23">
        <v>0</v>
      </c>
      <c r="W103" s="23">
        <f t="shared" si="49"/>
        <v>0</v>
      </c>
      <c r="X103" s="23">
        <v>0</v>
      </c>
      <c r="Y103" s="23">
        <f t="shared" si="50"/>
        <v>0</v>
      </c>
      <c r="Z103" s="23">
        <v>0</v>
      </c>
      <c r="AA103" s="23">
        <f t="shared" si="51"/>
        <v>0</v>
      </c>
      <c r="AB103" s="23">
        <v>30900</v>
      </c>
      <c r="AC103" s="23">
        <f t="shared" si="52"/>
        <v>69.594594594594597</v>
      </c>
      <c r="AD103" s="23">
        <v>0</v>
      </c>
      <c r="AE103" s="23">
        <f t="shared" si="53"/>
        <v>0</v>
      </c>
      <c r="AF103" s="23">
        <v>3719</v>
      </c>
      <c r="AG103" s="23">
        <f t="shared" si="54"/>
        <v>8.3761261261261257</v>
      </c>
      <c r="AH103" s="23">
        <v>0</v>
      </c>
      <c r="AI103" s="23">
        <f t="shared" si="55"/>
        <v>0</v>
      </c>
      <c r="AJ103" s="24">
        <f t="shared" si="56"/>
        <v>650101</v>
      </c>
      <c r="AK103" s="23">
        <f t="shared" si="57"/>
        <v>1464.1914414414414</v>
      </c>
    </row>
    <row r="104" spans="1:37" s="30" customFormat="1" x14ac:dyDescent="0.2">
      <c r="A104" s="55">
        <v>372001</v>
      </c>
      <c r="B104" s="56" t="s">
        <v>137</v>
      </c>
      <c r="C104" s="13">
        <v>446</v>
      </c>
      <c r="D104" s="18">
        <v>456207</v>
      </c>
      <c r="E104" s="18">
        <f t="shared" si="40"/>
        <v>1022.8856502242153</v>
      </c>
      <c r="F104" s="18">
        <v>0</v>
      </c>
      <c r="G104" s="18">
        <f t="shared" si="41"/>
        <v>0</v>
      </c>
      <c r="H104" s="18">
        <v>0</v>
      </c>
      <c r="I104" s="18">
        <f t="shared" si="42"/>
        <v>0</v>
      </c>
      <c r="J104" s="18">
        <v>0</v>
      </c>
      <c r="K104" s="18">
        <f t="shared" si="43"/>
        <v>0</v>
      </c>
      <c r="L104" s="18">
        <v>0</v>
      </c>
      <c r="M104" s="18">
        <f t="shared" si="44"/>
        <v>0</v>
      </c>
      <c r="N104" s="18">
        <v>0</v>
      </c>
      <c r="O104" s="18">
        <f t="shared" si="45"/>
        <v>0</v>
      </c>
      <c r="P104" s="18">
        <v>0</v>
      </c>
      <c r="Q104" s="18">
        <f t="shared" si="46"/>
        <v>0</v>
      </c>
      <c r="R104" s="18">
        <v>0</v>
      </c>
      <c r="S104" s="18">
        <f t="shared" si="47"/>
        <v>0</v>
      </c>
      <c r="T104" s="18">
        <v>0</v>
      </c>
      <c r="U104" s="18">
        <f t="shared" si="48"/>
        <v>0</v>
      </c>
      <c r="V104" s="18">
        <v>0</v>
      </c>
      <c r="W104" s="18">
        <f t="shared" si="49"/>
        <v>0</v>
      </c>
      <c r="X104" s="18">
        <v>0</v>
      </c>
      <c r="Y104" s="18">
        <f t="shared" si="50"/>
        <v>0</v>
      </c>
      <c r="Z104" s="18">
        <v>0</v>
      </c>
      <c r="AA104" s="18">
        <f t="shared" si="51"/>
        <v>0</v>
      </c>
      <c r="AB104" s="18">
        <v>0</v>
      </c>
      <c r="AC104" s="18">
        <f t="shared" si="52"/>
        <v>0</v>
      </c>
      <c r="AD104" s="18">
        <v>0</v>
      </c>
      <c r="AE104" s="18">
        <f t="shared" si="53"/>
        <v>0</v>
      </c>
      <c r="AF104" s="18">
        <v>10951</v>
      </c>
      <c r="AG104" s="18">
        <f t="shared" si="54"/>
        <v>24.553811659192824</v>
      </c>
      <c r="AH104" s="18">
        <v>0</v>
      </c>
      <c r="AI104" s="18">
        <f t="shared" si="55"/>
        <v>0</v>
      </c>
      <c r="AJ104" s="19">
        <f t="shared" si="56"/>
        <v>467158</v>
      </c>
      <c r="AK104" s="18">
        <f t="shared" si="57"/>
        <v>1047.4394618834081</v>
      </c>
    </row>
    <row r="105" spans="1:37" s="30" customFormat="1" x14ac:dyDescent="0.2">
      <c r="A105" s="55">
        <v>373001</v>
      </c>
      <c r="B105" s="56" t="s">
        <v>138</v>
      </c>
      <c r="C105" s="13">
        <v>241</v>
      </c>
      <c r="D105" s="18">
        <v>149783</v>
      </c>
      <c r="E105" s="18">
        <f t="shared" si="40"/>
        <v>621.50622406639002</v>
      </c>
      <c r="F105" s="18">
        <v>0</v>
      </c>
      <c r="G105" s="18">
        <f t="shared" si="41"/>
        <v>0</v>
      </c>
      <c r="H105" s="18">
        <v>0</v>
      </c>
      <c r="I105" s="18">
        <f t="shared" si="42"/>
        <v>0</v>
      </c>
      <c r="J105" s="18">
        <v>0</v>
      </c>
      <c r="K105" s="18">
        <f t="shared" si="43"/>
        <v>0</v>
      </c>
      <c r="L105" s="18">
        <v>0</v>
      </c>
      <c r="M105" s="18">
        <f t="shared" si="44"/>
        <v>0</v>
      </c>
      <c r="N105" s="18">
        <v>0</v>
      </c>
      <c r="O105" s="18">
        <f t="shared" si="45"/>
        <v>0</v>
      </c>
      <c r="P105" s="18">
        <v>0</v>
      </c>
      <c r="Q105" s="18">
        <f t="shared" si="46"/>
        <v>0</v>
      </c>
      <c r="R105" s="18">
        <v>0</v>
      </c>
      <c r="S105" s="18">
        <f t="shared" si="47"/>
        <v>0</v>
      </c>
      <c r="T105" s="18">
        <v>0</v>
      </c>
      <c r="U105" s="18">
        <f t="shared" si="48"/>
        <v>0</v>
      </c>
      <c r="V105" s="18">
        <v>0</v>
      </c>
      <c r="W105" s="18">
        <f t="shared" si="49"/>
        <v>0</v>
      </c>
      <c r="X105" s="18">
        <v>0</v>
      </c>
      <c r="Y105" s="18">
        <f t="shared" si="50"/>
        <v>0</v>
      </c>
      <c r="Z105" s="18">
        <v>0</v>
      </c>
      <c r="AA105" s="18">
        <f t="shared" si="51"/>
        <v>0</v>
      </c>
      <c r="AB105" s="18">
        <v>0</v>
      </c>
      <c r="AC105" s="18">
        <f t="shared" si="52"/>
        <v>0</v>
      </c>
      <c r="AD105" s="18">
        <v>0</v>
      </c>
      <c r="AE105" s="18">
        <f t="shared" si="53"/>
        <v>0</v>
      </c>
      <c r="AF105" s="18">
        <v>687</v>
      </c>
      <c r="AG105" s="18">
        <f t="shared" si="54"/>
        <v>2.8506224066390042</v>
      </c>
      <c r="AH105" s="18">
        <v>47783</v>
      </c>
      <c r="AI105" s="18">
        <f t="shared" si="55"/>
        <v>198.26970954356847</v>
      </c>
      <c r="AJ105" s="19">
        <f t="shared" si="56"/>
        <v>198253</v>
      </c>
      <c r="AK105" s="18">
        <f t="shared" si="57"/>
        <v>822.62655601659753</v>
      </c>
    </row>
    <row r="106" spans="1:37" s="30" customFormat="1" x14ac:dyDescent="0.2">
      <c r="A106" s="55">
        <v>374001</v>
      </c>
      <c r="B106" s="56" t="s">
        <v>139</v>
      </c>
      <c r="C106" s="13">
        <v>330</v>
      </c>
      <c r="D106" s="18">
        <v>269502</v>
      </c>
      <c r="E106" s="18">
        <f t="shared" si="40"/>
        <v>816.67272727272723</v>
      </c>
      <c r="F106" s="18">
        <v>0</v>
      </c>
      <c r="G106" s="18">
        <f t="shared" si="41"/>
        <v>0</v>
      </c>
      <c r="H106" s="18">
        <v>0</v>
      </c>
      <c r="I106" s="18">
        <f t="shared" si="42"/>
        <v>0</v>
      </c>
      <c r="J106" s="18">
        <v>0</v>
      </c>
      <c r="K106" s="18">
        <f t="shared" si="43"/>
        <v>0</v>
      </c>
      <c r="L106" s="18">
        <v>0</v>
      </c>
      <c r="M106" s="18">
        <f t="shared" si="44"/>
        <v>0</v>
      </c>
      <c r="N106" s="18">
        <v>0</v>
      </c>
      <c r="O106" s="18">
        <f t="shared" si="45"/>
        <v>0</v>
      </c>
      <c r="P106" s="18">
        <v>0</v>
      </c>
      <c r="Q106" s="18">
        <f t="shared" si="46"/>
        <v>0</v>
      </c>
      <c r="R106" s="18">
        <v>0</v>
      </c>
      <c r="S106" s="18">
        <f t="shared" si="47"/>
        <v>0</v>
      </c>
      <c r="T106" s="18">
        <v>0</v>
      </c>
      <c r="U106" s="18">
        <f t="shared" si="48"/>
        <v>0</v>
      </c>
      <c r="V106" s="18">
        <v>12236</v>
      </c>
      <c r="W106" s="18">
        <f t="shared" si="49"/>
        <v>37.078787878787878</v>
      </c>
      <c r="X106" s="18">
        <v>100</v>
      </c>
      <c r="Y106" s="18">
        <f t="shared" si="50"/>
        <v>0.30303030303030304</v>
      </c>
      <c r="Z106" s="18">
        <v>0</v>
      </c>
      <c r="AA106" s="18">
        <f t="shared" si="51"/>
        <v>0</v>
      </c>
      <c r="AB106" s="18">
        <v>0</v>
      </c>
      <c r="AC106" s="18">
        <f t="shared" si="52"/>
        <v>0</v>
      </c>
      <c r="AD106" s="18">
        <v>0</v>
      </c>
      <c r="AE106" s="18">
        <f t="shared" si="53"/>
        <v>0</v>
      </c>
      <c r="AF106" s="18">
        <v>1356</v>
      </c>
      <c r="AG106" s="18">
        <f t="shared" si="54"/>
        <v>4.1090909090909093</v>
      </c>
      <c r="AH106" s="18">
        <v>8003</v>
      </c>
      <c r="AI106" s="18">
        <f t="shared" si="55"/>
        <v>24.25151515151515</v>
      </c>
      <c r="AJ106" s="19">
        <f t="shared" si="56"/>
        <v>291197</v>
      </c>
      <c r="AK106" s="18">
        <f t="shared" si="57"/>
        <v>882.41515151515148</v>
      </c>
    </row>
    <row r="107" spans="1:37" s="30" customFormat="1" x14ac:dyDescent="0.2">
      <c r="A107" s="55">
        <v>375001</v>
      </c>
      <c r="B107" s="56" t="s">
        <v>140</v>
      </c>
      <c r="C107" s="13">
        <v>198</v>
      </c>
      <c r="D107" s="18">
        <v>154257</v>
      </c>
      <c r="E107" s="18">
        <f t="shared" si="40"/>
        <v>779.07575757575762</v>
      </c>
      <c r="F107" s="18">
        <v>0</v>
      </c>
      <c r="G107" s="18">
        <f t="shared" si="41"/>
        <v>0</v>
      </c>
      <c r="H107" s="18">
        <v>0</v>
      </c>
      <c r="I107" s="18">
        <f t="shared" si="42"/>
        <v>0</v>
      </c>
      <c r="J107" s="18">
        <v>0</v>
      </c>
      <c r="K107" s="18">
        <f t="shared" si="43"/>
        <v>0</v>
      </c>
      <c r="L107" s="18">
        <v>0</v>
      </c>
      <c r="M107" s="18">
        <f t="shared" si="44"/>
        <v>0</v>
      </c>
      <c r="N107" s="18">
        <v>0</v>
      </c>
      <c r="O107" s="18">
        <f t="shared" si="45"/>
        <v>0</v>
      </c>
      <c r="P107" s="18">
        <v>0</v>
      </c>
      <c r="Q107" s="18">
        <f t="shared" si="46"/>
        <v>0</v>
      </c>
      <c r="R107" s="18">
        <v>0</v>
      </c>
      <c r="S107" s="18">
        <f t="shared" si="47"/>
        <v>0</v>
      </c>
      <c r="T107" s="18">
        <v>0</v>
      </c>
      <c r="U107" s="18">
        <f t="shared" si="48"/>
        <v>0</v>
      </c>
      <c r="V107" s="18">
        <v>18848</v>
      </c>
      <c r="W107" s="18">
        <f t="shared" si="49"/>
        <v>95.191919191919197</v>
      </c>
      <c r="X107" s="18">
        <v>0</v>
      </c>
      <c r="Y107" s="18">
        <f t="shared" si="50"/>
        <v>0</v>
      </c>
      <c r="Z107" s="18">
        <v>0</v>
      </c>
      <c r="AA107" s="18">
        <f t="shared" si="51"/>
        <v>0</v>
      </c>
      <c r="AB107" s="18">
        <v>0</v>
      </c>
      <c r="AC107" s="18">
        <f t="shared" si="52"/>
        <v>0</v>
      </c>
      <c r="AD107" s="18">
        <v>0</v>
      </c>
      <c r="AE107" s="18">
        <f t="shared" si="53"/>
        <v>0</v>
      </c>
      <c r="AF107" s="18">
        <v>0</v>
      </c>
      <c r="AG107" s="18">
        <f t="shared" si="54"/>
        <v>0</v>
      </c>
      <c r="AH107" s="18">
        <v>0</v>
      </c>
      <c r="AI107" s="18">
        <f t="shared" si="55"/>
        <v>0</v>
      </c>
      <c r="AJ107" s="19">
        <f t="shared" si="56"/>
        <v>173105</v>
      </c>
      <c r="AK107" s="18">
        <f t="shared" si="57"/>
        <v>874.26767676767679</v>
      </c>
    </row>
    <row r="108" spans="1:37" s="61" customFormat="1" x14ac:dyDescent="0.2">
      <c r="A108" s="63">
        <v>376001</v>
      </c>
      <c r="B108" s="64" t="s">
        <v>141</v>
      </c>
      <c r="C108" s="22">
        <v>194</v>
      </c>
      <c r="D108" s="23">
        <v>117601</v>
      </c>
      <c r="E108" s="23">
        <f t="shared" si="40"/>
        <v>606.19072164948454</v>
      </c>
      <c r="F108" s="23">
        <v>0</v>
      </c>
      <c r="G108" s="23">
        <f t="shared" si="41"/>
        <v>0</v>
      </c>
      <c r="H108" s="23">
        <v>0</v>
      </c>
      <c r="I108" s="23">
        <f t="shared" si="42"/>
        <v>0</v>
      </c>
      <c r="J108" s="23">
        <v>0</v>
      </c>
      <c r="K108" s="23">
        <f t="shared" si="43"/>
        <v>0</v>
      </c>
      <c r="L108" s="23">
        <v>0</v>
      </c>
      <c r="M108" s="23">
        <f t="shared" si="44"/>
        <v>0</v>
      </c>
      <c r="N108" s="23">
        <v>0</v>
      </c>
      <c r="O108" s="23">
        <f t="shared" si="45"/>
        <v>0</v>
      </c>
      <c r="P108" s="23">
        <v>0</v>
      </c>
      <c r="Q108" s="23">
        <f t="shared" si="46"/>
        <v>0</v>
      </c>
      <c r="R108" s="23">
        <v>0</v>
      </c>
      <c r="S108" s="23">
        <f t="shared" si="47"/>
        <v>0</v>
      </c>
      <c r="T108" s="23">
        <v>0</v>
      </c>
      <c r="U108" s="23">
        <f t="shared" si="48"/>
        <v>0</v>
      </c>
      <c r="V108" s="23">
        <v>8865</v>
      </c>
      <c r="W108" s="23">
        <f t="shared" si="49"/>
        <v>45.695876288659797</v>
      </c>
      <c r="X108" s="23">
        <v>0</v>
      </c>
      <c r="Y108" s="23">
        <f t="shared" si="50"/>
        <v>0</v>
      </c>
      <c r="Z108" s="23">
        <v>0</v>
      </c>
      <c r="AA108" s="23">
        <f t="shared" si="51"/>
        <v>0</v>
      </c>
      <c r="AB108" s="23">
        <v>0</v>
      </c>
      <c r="AC108" s="23">
        <f t="shared" si="52"/>
        <v>0</v>
      </c>
      <c r="AD108" s="23">
        <v>0</v>
      </c>
      <c r="AE108" s="23">
        <f t="shared" si="53"/>
        <v>0</v>
      </c>
      <c r="AF108" s="23">
        <v>1496</v>
      </c>
      <c r="AG108" s="23">
        <f t="shared" si="54"/>
        <v>7.7113402061855671</v>
      </c>
      <c r="AH108" s="23">
        <v>6634</v>
      </c>
      <c r="AI108" s="23">
        <f t="shared" si="55"/>
        <v>34.195876288659797</v>
      </c>
      <c r="AJ108" s="24">
        <f t="shared" si="56"/>
        <v>134596</v>
      </c>
      <c r="AK108" s="23">
        <f t="shared" si="57"/>
        <v>693.79381443298973</v>
      </c>
    </row>
    <row r="109" spans="1:37" s="30" customFormat="1" x14ac:dyDescent="0.2">
      <c r="A109" s="55">
        <v>377001</v>
      </c>
      <c r="B109" s="56" t="s">
        <v>142</v>
      </c>
      <c r="C109" s="13">
        <v>265</v>
      </c>
      <c r="D109" s="18">
        <v>407942</v>
      </c>
      <c r="E109" s="18">
        <f t="shared" si="40"/>
        <v>1539.4037735849056</v>
      </c>
      <c r="F109" s="18">
        <v>0</v>
      </c>
      <c r="G109" s="18">
        <f t="shared" si="41"/>
        <v>0</v>
      </c>
      <c r="H109" s="18">
        <v>0</v>
      </c>
      <c r="I109" s="18">
        <f t="shared" si="42"/>
        <v>0</v>
      </c>
      <c r="J109" s="18">
        <v>0</v>
      </c>
      <c r="K109" s="18">
        <f t="shared" si="43"/>
        <v>0</v>
      </c>
      <c r="L109" s="18">
        <v>0</v>
      </c>
      <c r="M109" s="18">
        <f t="shared" si="44"/>
        <v>0</v>
      </c>
      <c r="N109" s="18">
        <v>0</v>
      </c>
      <c r="O109" s="18">
        <f t="shared" si="45"/>
        <v>0</v>
      </c>
      <c r="P109" s="18">
        <v>0</v>
      </c>
      <c r="Q109" s="18">
        <f t="shared" si="46"/>
        <v>0</v>
      </c>
      <c r="R109" s="18">
        <v>0</v>
      </c>
      <c r="S109" s="18">
        <f t="shared" si="47"/>
        <v>0</v>
      </c>
      <c r="T109" s="18">
        <v>0</v>
      </c>
      <c r="U109" s="18">
        <f t="shared" si="48"/>
        <v>0</v>
      </c>
      <c r="V109" s="18">
        <v>103149</v>
      </c>
      <c r="W109" s="18">
        <f t="shared" si="49"/>
        <v>389.24150943396228</v>
      </c>
      <c r="X109" s="18">
        <v>0</v>
      </c>
      <c r="Y109" s="18">
        <f t="shared" si="50"/>
        <v>0</v>
      </c>
      <c r="Z109" s="18">
        <v>19196</v>
      </c>
      <c r="AA109" s="18">
        <f t="shared" si="51"/>
        <v>72.437735849056608</v>
      </c>
      <c r="AB109" s="18">
        <v>0</v>
      </c>
      <c r="AC109" s="18">
        <f t="shared" si="52"/>
        <v>0</v>
      </c>
      <c r="AD109" s="18">
        <v>0</v>
      </c>
      <c r="AE109" s="18">
        <f t="shared" si="53"/>
        <v>0</v>
      </c>
      <c r="AF109" s="18">
        <v>0</v>
      </c>
      <c r="AG109" s="18">
        <f t="shared" si="54"/>
        <v>0</v>
      </c>
      <c r="AH109" s="18">
        <v>0</v>
      </c>
      <c r="AI109" s="18">
        <f t="shared" si="55"/>
        <v>0</v>
      </c>
      <c r="AJ109" s="19">
        <f t="shared" si="56"/>
        <v>530287</v>
      </c>
      <c r="AK109" s="18">
        <f t="shared" si="57"/>
        <v>2001.0830188679245</v>
      </c>
    </row>
    <row r="110" spans="1:37" s="30" customFormat="1" x14ac:dyDescent="0.2">
      <c r="A110" s="55">
        <v>377002</v>
      </c>
      <c r="B110" s="56" t="s">
        <v>143</v>
      </c>
      <c r="C110" s="13">
        <v>265</v>
      </c>
      <c r="D110" s="18">
        <v>303613</v>
      </c>
      <c r="E110" s="18">
        <f t="shared" si="40"/>
        <v>1145.7094339622643</v>
      </c>
      <c r="F110" s="18">
        <v>0</v>
      </c>
      <c r="G110" s="18">
        <f t="shared" si="41"/>
        <v>0</v>
      </c>
      <c r="H110" s="18">
        <v>0</v>
      </c>
      <c r="I110" s="18">
        <f t="shared" si="42"/>
        <v>0</v>
      </c>
      <c r="J110" s="18">
        <v>0</v>
      </c>
      <c r="K110" s="18">
        <f t="shared" si="43"/>
        <v>0</v>
      </c>
      <c r="L110" s="18">
        <v>0</v>
      </c>
      <c r="M110" s="18">
        <f t="shared" si="44"/>
        <v>0</v>
      </c>
      <c r="N110" s="18">
        <v>0</v>
      </c>
      <c r="O110" s="18">
        <f t="shared" si="45"/>
        <v>0</v>
      </c>
      <c r="P110" s="18">
        <v>0</v>
      </c>
      <c r="Q110" s="18">
        <f t="shared" si="46"/>
        <v>0</v>
      </c>
      <c r="R110" s="18">
        <v>0</v>
      </c>
      <c r="S110" s="18">
        <f t="shared" si="47"/>
        <v>0</v>
      </c>
      <c r="T110" s="18">
        <v>0</v>
      </c>
      <c r="U110" s="18">
        <f t="shared" si="48"/>
        <v>0</v>
      </c>
      <c r="V110" s="18">
        <v>99403</v>
      </c>
      <c r="W110" s="18">
        <f t="shared" si="49"/>
        <v>375.1056603773585</v>
      </c>
      <c r="X110" s="18">
        <v>0</v>
      </c>
      <c r="Y110" s="18">
        <f t="shared" si="50"/>
        <v>0</v>
      </c>
      <c r="Z110" s="18">
        <v>15654</v>
      </c>
      <c r="AA110" s="18">
        <f t="shared" si="51"/>
        <v>59.071698113207546</v>
      </c>
      <c r="AB110" s="18">
        <v>0</v>
      </c>
      <c r="AC110" s="18">
        <f t="shared" si="52"/>
        <v>0</v>
      </c>
      <c r="AD110" s="18">
        <v>0</v>
      </c>
      <c r="AE110" s="18">
        <f t="shared" si="53"/>
        <v>0</v>
      </c>
      <c r="AF110" s="18">
        <v>0</v>
      </c>
      <c r="AG110" s="18">
        <f t="shared" si="54"/>
        <v>0</v>
      </c>
      <c r="AH110" s="18">
        <v>0</v>
      </c>
      <c r="AI110" s="18">
        <f t="shared" si="55"/>
        <v>0</v>
      </c>
      <c r="AJ110" s="19">
        <f t="shared" si="56"/>
        <v>418670</v>
      </c>
      <c r="AK110" s="18">
        <f t="shared" si="57"/>
        <v>1579.8867924528302</v>
      </c>
    </row>
    <row r="111" spans="1:37" s="30" customFormat="1" x14ac:dyDescent="0.2">
      <c r="A111" s="55">
        <v>377003</v>
      </c>
      <c r="B111" s="56" t="s">
        <v>144</v>
      </c>
      <c r="C111" s="13">
        <v>301</v>
      </c>
      <c r="D111" s="18">
        <v>370042</v>
      </c>
      <c r="E111" s="18">
        <f t="shared" si="40"/>
        <v>1229.3754152823919</v>
      </c>
      <c r="F111" s="18">
        <v>0</v>
      </c>
      <c r="G111" s="18">
        <f t="shared" si="41"/>
        <v>0</v>
      </c>
      <c r="H111" s="18">
        <v>0</v>
      </c>
      <c r="I111" s="18">
        <f t="shared" si="42"/>
        <v>0</v>
      </c>
      <c r="J111" s="18">
        <v>0</v>
      </c>
      <c r="K111" s="18">
        <f t="shared" si="43"/>
        <v>0</v>
      </c>
      <c r="L111" s="18">
        <v>0</v>
      </c>
      <c r="M111" s="18">
        <f t="shared" si="44"/>
        <v>0</v>
      </c>
      <c r="N111" s="18">
        <v>0</v>
      </c>
      <c r="O111" s="18">
        <f t="shared" si="45"/>
        <v>0</v>
      </c>
      <c r="P111" s="18">
        <v>0</v>
      </c>
      <c r="Q111" s="18">
        <f t="shared" si="46"/>
        <v>0</v>
      </c>
      <c r="R111" s="18">
        <v>0</v>
      </c>
      <c r="S111" s="18">
        <f t="shared" si="47"/>
        <v>0</v>
      </c>
      <c r="T111" s="18">
        <v>0</v>
      </c>
      <c r="U111" s="18">
        <f t="shared" si="48"/>
        <v>0</v>
      </c>
      <c r="V111" s="18">
        <v>96695</v>
      </c>
      <c r="W111" s="18">
        <f t="shared" si="49"/>
        <v>321.24584717607974</v>
      </c>
      <c r="X111" s="18">
        <v>18243</v>
      </c>
      <c r="Y111" s="18">
        <f t="shared" si="50"/>
        <v>60.607973421926907</v>
      </c>
      <c r="Z111" s="18">
        <v>15400</v>
      </c>
      <c r="AA111" s="18">
        <f t="shared" si="51"/>
        <v>51.162790697674417</v>
      </c>
      <c r="AB111" s="18">
        <v>0</v>
      </c>
      <c r="AC111" s="18">
        <f t="shared" si="52"/>
        <v>0</v>
      </c>
      <c r="AD111" s="18">
        <v>0</v>
      </c>
      <c r="AE111" s="18">
        <f t="shared" si="53"/>
        <v>0</v>
      </c>
      <c r="AF111" s="18">
        <v>0</v>
      </c>
      <c r="AG111" s="18">
        <f t="shared" si="54"/>
        <v>0</v>
      </c>
      <c r="AH111" s="18">
        <v>0</v>
      </c>
      <c r="AI111" s="18">
        <f t="shared" si="55"/>
        <v>0</v>
      </c>
      <c r="AJ111" s="19">
        <f t="shared" si="56"/>
        <v>500380</v>
      </c>
      <c r="AK111" s="18">
        <f t="shared" si="57"/>
        <v>1662.392026578073</v>
      </c>
    </row>
    <row r="112" spans="1:37" s="30" customFormat="1" x14ac:dyDescent="0.2">
      <c r="A112" s="55">
        <v>377004</v>
      </c>
      <c r="B112" s="56" t="s">
        <v>145</v>
      </c>
      <c r="C112" s="13">
        <v>383</v>
      </c>
      <c r="D112" s="18">
        <v>391846</v>
      </c>
      <c r="E112" s="18">
        <f t="shared" si="40"/>
        <v>1023.0966057441253</v>
      </c>
      <c r="F112" s="18">
        <v>0</v>
      </c>
      <c r="G112" s="18">
        <f t="shared" si="41"/>
        <v>0</v>
      </c>
      <c r="H112" s="18">
        <v>0</v>
      </c>
      <c r="I112" s="18">
        <f t="shared" si="42"/>
        <v>0</v>
      </c>
      <c r="J112" s="18">
        <v>0</v>
      </c>
      <c r="K112" s="18">
        <f t="shared" si="43"/>
        <v>0</v>
      </c>
      <c r="L112" s="18">
        <v>0</v>
      </c>
      <c r="M112" s="18">
        <f t="shared" si="44"/>
        <v>0</v>
      </c>
      <c r="N112" s="18">
        <v>0</v>
      </c>
      <c r="O112" s="18">
        <f t="shared" si="45"/>
        <v>0</v>
      </c>
      <c r="P112" s="18">
        <v>0</v>
      </c>
      <c r="Q112" s="18">
        <f t="shared" si="46"/>
        <v>0</v>
      </c>
      <c r="R112" s="18">
        <v>0</v>
      </c>
      <c r="S112" s="18">
        <f t="shared" si="47"/>
        <v>0</v>
      </c>
      <c r="T112" s="18">
        <v>0</v>
      </c>
      <c r="U112" s="18">
        <f t="shared" si="48"/>
        <v>0</v>
      </c>
      <c r="V112" s="18">
        <v>125402</v>
      </c>
      <c r="W112" s="18">
        <f t="shared" si="49"/>
        <v>327.42036553524804</v>
      </c>
      <c r="X112" s="18">
        <v>44326</v>
      </c>
      <c r="Y112" s="18">
        <f t="shared" si="50"/>
        <v>115.73368146214099</v>
      </c>
      <c r="Z112" s="18">
        <v>16011</v>
      </c>
      <c r="AA112" s="18">
        <f t="shared" si="51"/>
        <v>41.804177545691907</v>
      </c>
      <c r="AB112" s="18">
        <v>0</v>
      </c>
      <c r="AC112" s="18">
        <f t="shared" si="52"/>
        <v>0</v>
      </c>
      <c r="AD112" s="18">
        <v>0</v>
      </c>
      <c r="AE112" s="18">
        <f t="shared" si="53"/>
        <v>0</v>
      </c>
      <c r="AF112" s="18">
        <v>0</v>
      </c>
      <c r="AG112" s="18">
        <f t="shared" si="54"/>
        <v>0</v>
      </c>
      <c r="AH112" s="18">
        <v>0</v>
      </c>
      <c r="AI112" s="18">
        <f t="shared" si="55"/>
        <v>0</v>
      </c>
      <c r="AJ112" s="19">
        <f t="shared" si="56"/>
        <v>577585</v>
      </c>
      <c r="AK112" s="18">
        <f t="shared" si="57"/>
        <v>1508.0548302872062</v>
      </c>
    </row>
    <row r="113" spans="1:37" s="61" customFormat="1" x14ac:dyDescent="0.2">
      <c r="A113" s="63">
        <v>377005</v>
      </c>
      <c r="B113" s="64" t="s">
        <v>146</v>
      </c>
      <c r="C113" s="22">
        <v>402</v>
      </c>
      <c r="D113" s="23">
        <v>392675</v>
      </c>
      <c r="E113" s="23">
        <f t="shared" si="40"/>
        <v>976.80348258706465</v>
      </c>
      <c r="F113" s="23">
        <v>0</v>
      </c>
      <c r="G113" s="23">
        <f t="shared" si="41"/>
        <v>0</v>
      </c>
      <c r="H113" s="23">
        <v>0</v>
      </c>
      <c r="I113" s="23">
        <f t="shared" si="42"/>
        <v>0</v>
      </c>
      <c r="J113" s="23">
        <v>0</v>
      </c>
      <c r="K113" s="23">
        <f t="shared" si="43"/>
        <v>0</v>
      </c>
      <c r="L113" s="23">
        <v>0</v>
      </c>
      <c r="M113" s="23">
        <f t="shared" si="44"/>
        <v>0</v>
      </c>
      <c r="N113" s="23">
        <v>0</v>
      </c>
      <c r="O113" s="23">
        <f t="shared" si="45"/>
        <v>0</v>
      </c>
      <c r="P113" s="23">
        <v>0</v>
      </c>
      <c r="Q113" s="23">
        <f t="shared" si="46"/>
        <v>0</v>
      </c>
      <c r="R113" s="23">
        <v>0</v>
      </c>
      <c r="S113" s="23">
        <f t="shared" si="47"/>
        <v>0</v>
      </c>
      <c r="T113" s="23">
        <v>0</v>
      </c>
      <c r="U113" s="23">
        <f t="shared" si="48"/>
        <v>0</v>
      </c>
      <c r="V113" s="23">
        <v>125908</v>
      </c>
      <c r="W113" s="23">
        <f t="shared" si="49"/>
        <v>313.20398009950247</v>
      </c>
      <c r="X113" s="23">
        <v>42271</v>
      </c>
      <c r="Y113" s="23">
        <f t="shared" si="50"/>
        <v>105.15174129353234</v>
      </c>
      <c r="Z113" s="23">
        <v>12966</v>
      </c>
      <c r="AA113" s="23">
        <f t="shared" si="51"/>
        <v>32.253731343283583</v>
      </c>
      <c r="AB113" s="23">
        <v>0</v>
      </c>
      <c r="AC113" s="23">
        <f t="shared" si="52"/>
        <v>0</v>
      </c>
      <c r="AD113" s="23">
        <v>0</v>
      </c>
      <c r="AE113" s="23">
        <f t="shared" si="53"/>
        <v>0</v>
      </c>
      <c r="AF113" s="23">
        <v>0</v>
      </c>
      <c r="AG113" s="23">
        <f t="shared" si="54"/>
        <v>0</v>
      </c>
      <c r="AH113" s="23">
        <v>0</v>
      </c>
      <c r="AI113" s="23">
        <f t="shared" si="55"/>
        <v>0</v>
      </c>
      <c r="AJ113" s="24">
        <f t="shared" si="56"/>
        <v>573820</v>
      </c>
      <c r="AK113" s="23">
        <f t="shared" si="57"/>
        <v>1427.4129353233832</v>
      </c>
    </row>
    <row r="114" spans="1:37" s="30" customFormat="1" x14ac:dyDescent="0.2">
      <c r="A114" s="55">
        <v>379001</v>
      </c>
      <c r="B114" s="56" t="s">
        <v>147</v>
      </c>
      <c r="C114" s="13">
        <v>221</v>
      </c>
      <c r="D114" s="18">
        <v>144048</v>
      </c>
      <c r="E114" s="18">
        <f t="shared" si="40"/>
        <v>651.80090497737558</v>
      </c>
      <c r="F114" s="18">
        <v>0</v>
      </c>
      <c r="G114" s="18">
        <f t="shared" si="41"/>
        <v>0</v>
      </c>
      <c r="H114" s="18">
        <v>0</v>
      </c>
      <c r="I114" s="18">
        <f t="shared" si="42"/>
        <v>0</v>
      </c>
      <c r="J114" s="18">
        <v>0</v>
      </c>
      <c r="K114" s="18">
        <f t="shared" si="43"/>
        <v>0</v>
      </c>
      <c r="L114" s="18">
        <v>0</v>
      </c>
      <c r="M114" s="18">
        <f t="shared" si="44"/>
        <v>0</v>
      </c>
      <c r="N114" s="18">
        <v>0</v>
      </c>
      <c r="O114" s="18">
        <f t="shared" si="45"/>
        <v>0</v>
      </c>
      <c r="P114" s="18">
        <v>0</v>
      </c>
      <c r="Q114" s="18">
        <f t="shared" si="46"/>
        <v>0</v>
      </c>
      <c r="R114" s="18">
        <v>0</v>
      </c>
      <c r="S114" s="18">
        <f t="shared" si="47"/>
        <v>0</v>
      </c>
      <c r="T114" s="18">
        <v>0</v>
      </c>
      <c r="U114" s="18">
        <f t="shared" si="48"/>
        <v>0</v>
      </c>
      <c r="V114" s="18">
        <v>0</v>
      </c>
      <c r="W114" s="18">
        <f t="shared" si="49"/>
        <v>0</v>
      </c>
      <c r="X114" s="18">
        <v>0</v>
      </c>
      <c r="Y114" s="18">
        <f t="shared" si="50"/>
        <v>0</v>
      </c>
      <c r="Z114" s="18">
        <v>0</v>
      </c>
      <c r="AA114" s="18">
        <f t="shared" si="51"/>
        <v>0</v>
      </c>
      <c r="AB114" s="18">
        <v>0</v>
      </c>
      <c r="AC114" s="18">
        <f t="shared" si="52"/>
        <v>0</v>
      </c>
      <c r="AD114" s="18">
        <v>0</v>
      </c>
      <c r="AE114" s="18">
        <f t="shared" si="53"/>
        <v>0</v>
      </c>
      <c r="AF114" s="18">
        <v>0</v>
      </c>
      <c r="AG114" s="18">
        <f t="shared" si="54"/>
        <v>0</v>
      </c>
      <c r="AH114" s="18">
        <v>10093</v>
      </c>
      <c r="AI114" s="18">
        <f t="shared" si="55"/>
        <v>45.66968325791855</v>
      </c>
      <c r="AJ114" s="19">
        <f t="shared" si="56"/>
        <v>154141</v>
      </c>
      <c r="AK114" s="18">
        <f t="shared" si="57"/>
        <v>697.47058823529414</v>
      </c>
    </row>
    <row r="115" spans="1:37" s="30" customFormat="1" x14ac:dyDescent="0.2">
      <c r="A115" s="55">
        <v>380001</v>
      </c>
      <c r="B115" s="56" t="s">
        <v>148</v>
      </c>
      <c r="C115" s="13">
        <v>361</v>
      </c>
      <c r="D115" s="18">
        <v>756530</v>
      </c>
      <c r="E115" s="18">
        <f t="shared" si="40"/>
        <v>2095.6509695290861</v>
      </c>
      <c r="F115" s="18">
        <v>0</v>
      </c>
      <c r="G115" s="18">
        <f t="shared" si="41"/>
        <v>0</v>
      </c>
      <c r="H115" s="18">
        <v>0</v>
      </c>
      <c r="I115" s="18">
        <f t="shared" si="42"/>
        <v>0</v>
      </c>
      <c r="J115" s="18">
        <v>0</v>
      </c>
      <c r="K115" s="18">
        <f t="shared" si="43"/>
        <v>0</v>
      </c>
      <c r="L115" s="18">
        <v>0</v>
      </c>
      <c r="M115" s="18">
        <f t="shared" si="44"/>
        <v>0</v>
      </c>
      <c r="N115" s="18">
        <v>0</v>
      </c>
      <c r="O115" s="18">
        <f t="shared" si="45"/>
        <v>0</v>
      </c>
      <c r="P115" s="18">
        <v>0</v>
      </c>
      <c r="Q115" s="18">
        <f t="shared" si="46"/>
        <v>0</v>
      </c>
      <c r="R115" s="18">
        <v>0</v>
      </c>
      <c r="S115" s="18">
        <f t="shared" si="47"/>
        <v>0</v>
      </c>
      <c r="T115" s="18">
        <v>0</v>
      </c>
      <c r="U115" s="18">
        <f t="shared" si="48"/>
        <v>0</v>
      </c>
      <c r="V115" s="18">
        <v>0</v>
      </c>
      <c r="W115" s="18">
        <f t="shared" si="49"/>
        <v>0</v>
      </c>
      <c r="X115" s="18">
        <v>0</v>
      </c>
      <c r="Y115" s="18">
        <f t="shared" si="50"/>
        <v>0</v>
      </c>
      <c r="Z115" s="18">
        <v>9338</v>
      </c>
      <c r="AA115" s="18">
        <f t="shared" si="51"/>
        <v>25.867036011080334</v>
      </c>
      <c r="AB115" s="18">
        <v>15000</v>
      </c>
      <c r="AC115" s="18">
        <f t="shared" si="52"/>
        <v>41.551246537396125</v>
      </c>
      <c r="AD115" s="18">
        <v>0</v>
      </c>
      <c r="AE115" s="18">
        <f t="shared" si="53"/>
        <v>0</v>
      </c>
      <c r="AF115" s="18">
        <v>4200</v>
      </c>
      <c r="AG115" s="18">
        <f t="shared" si="54"/>
        <v>11.634349030470915</v>
      </c>
      <c r="AH115" s="18">
        <v>0</v>
      </c>
      <c r="AI115" s="18">
        <f t="shared" si="55"/>
        <v>0</v>
      </c>
      <c r="AJ115" s="19">
        <f t="shared" si="56"/>
        <v>785068</v>
      </c>
      <c r="AK115" s="18">
        <f t="shared" si="57"/>
        <v>2174.7036011080331</v>
      </c>
    </row>
    <row r="116" spans="1:37" s="30" customFormat="1" x14ac:dyDescent="0.2">
      <c r="A116" s="55">
        <v>381001</v>
      </c>
      <c r="B116" s="56" t="s">
        <v>149</v>
      </c>
      <c r="C116" s="13">
        <v>219</v>
      </c>
      <c r="D116" s="18">
        <v>78257</v>
      </c>
      <c r="E116" s="18">
        <f t="shared" si="40"/>
        <v>357.33789954337902</v>
      </c>
      <c r="F116" s="18">
        <v>0</v>
      </c>
      <c r="G116" s="18">
        <f t="shared" si="41"/>
        <v>0</v>
      </c>
      <c r="H116" s="18">
        <v>0</v>
      </c>
      <c r="I116" s="18">
        <f t="shared" si="42"/>
        <v>0</v>
      </c>
      <c r="J116" s="18">
        <v>0</v>
      </c>
      <c r="K116" s="18">
        <f t="shared" si="43"/>
        <v>0</v>
      </c>
      <c r="L116" s="18">
        <v>0</v>
      </c>
      <c r="M116" s="18">
        <f t="shared" si="44"/>
        <v>0</v>
      </c>
      <c r="N116" s="18">
        <v>0</v>
      </c>
      <c r="O116" s="18">
        <f t="shared" si="45"/>
        <v>0</v>
      </c>
      <c r="P116" s="18">
        <v>0</v>
      </c>
      <c r="Q116" s="18">
        <f t="shared" si="46"/>
        <v>0</v>
      </c>
      <c r="R116" s="18">
        <v>0</v>
      </c>
      <c r="S116" s="18">
        <f t="shared" si="47"/>
        <v>0</v>
      </c>
      <c r="T116" s="18">
        <v>0</v>
      </c>
      <c r="U116" s="18">
        <f t="shared" si="48"/>
        <v>0</v>
      </c>
      <c r="V116" s="18">
        <v>54882</v>
      </c>
      <c r="W116" s="18">
        <f t="shared" si="49"/>
        <v>250.60273972602741</v>
      </c>
      <c r="X116" s="18">
        <v>3501</v>
      </c>
      <c r="Y116" s="18">
        <f t="shared" si="50"/>
        <v>15.986301369863014</v>
      </c>
      <c r="Z116" s="18">
        <v>0</v>
      </c>
      <c r="AA116" s="18">
        <f t="shared" si="51"/>
        <v>0</v>
      </c>
      <c r="AB116" s="18">
        <v>0</v>
      </c>
      <c r="AC116" s="18">
        <f t="shared" si="52"/>
        <v>0</v>
      </c>
      <c r="AD116" s="18">
        <v>0</v>
      </c>
      <c r="AE116" s="18">
        <f t="shared" si="53"/>
        <v>0</v>
      </c>
      <c r="AF116" s="18">
        <v>0</v>
      </c>
      <c r="AG116" s="18">
        <f t="shared" si="54"/>
        <v>0</v>
      </c>
      <c r="AH116" s="18">
        <v>113</v>
      </c>
      <c r="AI116" s="18">
        <f t="shared" si="55"/>
        <v>0.51598173515981738</v>
      </c>
      <c r="AJ116" s="19">
        <f t="shared" si="56"/>
        <v>136753</v>
      </c>
      <c r="AK116" s="18">
        <f t="shared" si="57"/>
        <v>624.44292237442926</v>
      </c>
    </row>
    <row r="117" spans="1:37" s="30" customFormat="1" x14ac:dyDescent="0.2">
      <c r="A117" s="55">
        <v>382001</v>
      </c>
      <c r="B117" s="56" t="s">
        <v>150</v>
      </c>
      <c r="C117" s="13">
        <v>210</v>
      </c>
      <c r="D117" s="18">
        <v>272712</v>
      </c>
      <c r="E117" s="18">
        <f t="shared" si="40"/>
        <v>1298.6285714285714</v>
      </c>
      <c r="F117" s="18">
        <v>0</v>
      </c>
      <c r="G117" s="18">
        <f t="shared" si="41"/>
        <v>0</v>
      </c>
      <c r="H117" s="18">
        <v>0</v>
      </c>
      <c r="I117" s="18">
        <f t="shared" si="42"/>
        <v>0</v>
      </c>
      <c r="J117" s="18">
        <v>0</v>
      </c>
      <c r="K117" s="18">
        <f t="shared" si="43"/>
        <v>0</v>
      </c>
      <c r="L117" s="18">
        <v>0</v>
      </c>
      <c r="M117" s="18">
        <f t="shared" si="44"/>
        <v>0</v>
      </c>
      <c r="N117" s="18">
        <v>0</v>
      </c>
      <c r="O117" s="18">
        <f t="shared" si="45"/>
        <v>0</v>
      </c>
      <c r="P117" s="18">
        <v>0</v>
      </c>
      <c r="Q117" s="18">
        <f t="shared" si="46"/>
        <v>0</v>
      </c>
      <c r="R117" s="18">
        <v>0</v>
      </c>
      <c r="S117" s="18">
        <f t="shared" si="47"/>
        <v>0</v>
      </c>
      <c r="T117" s="18">
        <v>0</v>
      </c>
      <c r="U117" s="18">
        <f t="shared" si="48"/>
        <v>0</v>
      </c>
      <c r="V117" s="18">
        <v>7121</v>
      </c>
      <c r="W117" s="18">
        <f t="shared" si="49"/>
        <v>33.909523809523812</v>
      </c>
      <c r="X117" s="18">
        <v>18688</v>
      </c>
      <c r="Y117" s="18">
        <f t="shared" si="50"/>
        <v>88.990476190476187</v>
      </c>
      <c r="Z117" s="18">
        <v>0</v>
      </c>
      <c r="AA117" s="18">
        <f t="shared" si="51"/>
        <v>0</v>
      </c>
      <c r="AB117" s="18">
        <v>0</v>
      </c>
      <c r="AC117" s="18">
        <f t="shared" si="52"/>
        <v>0</v>
      </c>
      <c r="AD117" s="18">
        <v>0</v>
      </c>
      <c r="AE117" s="18">
        <f t="shared" si="53"/>
        <v>0</v>
      </c>
      <c r="AF117" s="18">
        <v>1500</v>
      </c>
      <c r="AG117" s="18">
        <f t="shared" si="54"/>
        <v>7.1428571428571432</v>
      </c>
      <c r="AH117" s="18">
        <v>40212</v>
      </c>
      <c r="AI117" s="18">
        <f t="shared" si="55"/>
        <v>191.48571428571429</v>
      </c>
      <c r="AJ117" s="19">
        <f t="shared" si="56"/>
        <v>340233</v>
      </c>
      <c r="AK117" s="18">
        <f t="shared" si="57"/>
        <v>1620.1571428571428</v>
      </c>
    </row>
    <row r="118" spans="1:37" s="61" customFormat="1" x14ac:dyDescent="0.2">
      <c r="A118" s="63">
        <v>383001</v>
      </c>
      <c r="B118" s="64" t="s">
        <v>151</v>
      </c>
      <c r="C118" s="22">
        <v>248</v>
      </c>
      <c r="D118" s="23">
        <v>249223</v>
      </c>
      <c r="E118" s="23">
        <f t="shared" si="40"/>
        <v>1004.9314516129032</v>
      </c>
      <c r="F118" s="23">
        <v>0</v>
      </c>
      <c r="G118" s="23">
        <f t="shared" si="41"/>
        <v>0</v>
      </c>
      <c r="H118" s="23">
        <v>0</v>
      </c>
      <c r="I118" s="23">
        <f t="shared" si="42"/>
        <v>0</v>
      </c>
      <c r="J118" s="23">
        <v>0</v>
      </c>
      <c r="K118" s="23">
        <f t="shared" si="43"/>
        <v>0</v>
      </c>
      <c r="L118" s="23">
        <v>0</v>
      </c>
      <c r="M118" s="23">
        <f t="shared" si="44"/>
        <v>0</v>
      </c>
      <c r="N118" s="23">
        <v>0</v>
      </c>
      <c r="O118" s="23">
        <f t="shared" si="45"/>
        <v>0</v>
      </c>
      <c r="P118" s="23">
        <v>0</v>
      </c>
      <c r="Q118" s="23">
        <f t="shared" si="46"/>
        <v>0</v>
      </c>
      <c r="R118" s="23">
        <v>0</v>
      </c>
      <c r="S118" s="23">
        <f t="shared" si="47"/>
        <v>0</v>
      </c>
      <c r="T118" s="23">
        <v>0</v>
      </c>
      <c r="U118" s="23">
        <f t="shared" si="48"/>
        <v>0</v>
      </c>
      <c r="V118" s="23">
        <v>1343</v>
      </c>
      <c r="W118" s="23">
        <f t="shared" si="49"/>
        <v>5.415322580645161</v>
      </c>
      <c r="X118" s="23">
        <v>0</v>
      </c>
      <c r="Y118" s="23">
        <f t="shared" si="50"/>
        <v>0</v>
      </c>
      <c r="Z118" s="23">
        <v>0</v>
      </c>
      <c r="AA118" s="23">
        <f t="shared" si="51"/>
        <v>0</v>
      </c>
      <c r="AB118" s="23">
        <v>0</v>
      </c>
      <c r="AC118" s="23">
        <f t="shared" si="52"/>
        <v>0</v>
      </c>
      <c r="AD118" s="23">
        <v>0</v>
      </c>
      <c r="AE118" s="23">
        <f t="shared" si="53"/>
        <v>0</v>
      </c>
      <c r="AF118" s="23">
        <v>2067</v>
      </c>
      <c r="AG118" s="23">
        <f t="shared" si="54"/>
        <v>8.3346774193548381</v>
      </c>
      <c r="AH118" s="23">
        <v>20483</v>
      </c>
      <c r="AI118" s="23">
        <f t="shared" si="55"/>
        <v>82.592741935483872</v>
      </c>
      <c r="AJ118" s="24">
        <f t="shared" si="56"/>
        <v>273116</v>
      </c>
      <c r="AK118" s="23">
        <f t="shared" si="57"/>
        <v>1101.2741935483871</v>
      </c>
    </row>
    <row r="119" spans="1:37" s="30" customFormat="1" x14ac:dyDescent="0.2">
      <c r="A119" s="55">
        <v>384001</v>
      </c>
      <c r="B119" s="56" t="s">
        <v>152</v>
      </c>
      <c r="C119" s="13">
        <v>533</v>
      </c>
      <c r="D119" s="18">
        <v>456630</v>
      </c>
      <c r="E119" s="18">
        <f t="shared" si="40"/>
        <v>856.71669793621015</v>
      </c>
      <c r="F119" s="18">
        <v>0</v>
      </c>
      <c r="G119" s="18">
        <f t="shared" si="41"/>
        <v>0</v>
      </c>
      <c r="H119" s="18">
        <v>0</v>
      </c>
      <c r="I119" s="18">
        <f t="shared" si="42"/>
        <v>0</v>
      </c>
      <c r="J119" s="18">
        <v>0</v>
      </c>
      <c r="K119" s="18">
        <f t="shared" si="43"/>
        <v>0</v>
      </c>
      <c r="L119" s="18">
        <v>0</v>
      </c>
      <c r="M119" s="18">
        <f t="shared" si="44"/>
        <v>0</v>
      </c>
      <c r="N119" s="18">
        <v>0</v>
      </c>
      <c r="O119" s="18">
        <f t="shared" si="45"/>
        <v>0</v>
      </c>
      <c r="P119" s="18">
        <v>0</v>
      </c>
      <c r="Q119" s="18">
        <f t="shared" si="46"/>
        <v>0</v>
      </c>
      <c r="R119" s="18">
        <v>0</v>
      </c>
      <c r="S119" s="18">
        <f t="shared" si="47"/>
        <v>0</v>
      </c>
      <c r="T119" s="18">
        <v>0</v>
      </c>
      <c r="U119" s="18">
        <f t="shared" si="48"/>
        <v>0</v>
      </c>
      <c r="V119" s="18">
        <v>40843</v>
      </c>
      <c r="W119" s="18">
        <f t="shared" si="49"/>
        <v>76.628517823639768</v>
      </c>
      <c r="X119" s="18">
        <v>17025</v>
      </c>
      <c r="Y119" s="18">
        <f t="shared" si="50"/>
        <v>31.941838649155724</v>
      </c>
      <c r="Z119" s="18">
        <v>0</v>
      </c>
      <c r="AA119" s="18">
        <f t="shared" si="51"/>
        <v>0</v>
      </c>
      <c r="AB119" s="18">
        <v>18244</v>
      </c>
      <c r="AC119" s="18">
        <f t="shared" si="52"/>
        <v>34.228893058161354</v>
      </c>
      <c r="AD119" s="18">
        <v>0</v>
      </c>
      <c r="AE119" s="18">
        <f t="shared" si="53"/>
        <v>0</v>
      </c>
      <c r="AF119" s="18">
        <v>160</v>
      </c>
      <c r="AG119" s="18">
        <f t="shared" si="54"/>
        <v>0.30018761726078802</v>
      </c>
      <c r="AH119" s="18">
        <v>0</v>
      </c>
      <c r="AI119" s="18">
        <f t="shared" si="55"/>
        <v>0</v>
      </c>
      <c r="AJ119" s="19">
        <f t="shared" si="56"/>
        <v>532902</v>
      </c>
      <c r="AK119" s="18">
        <f t="shared" si="57"/>
        <v>999.81613508442774</v>
      </c>
    </row>
    <row r="120" spans="1:37" s="30" customFormat="1" x14ac:dyDescent="0.2">
      <c r="A120" s="55">
        <v>385001</v>
      </c>
      <c r="B120" s="56" t="s">
        <v>153</v>
      </c>
      <c r="C120" s="13">
        <v>604</v>
      </c>
      <c r="D120" s="18">
        <v>382054</v>
      </c>
      <c r="E120" s="18">
        <f t="shared" si="40"/>
        <v>632.5397350993378</v>
      </c>
      <c r="F120" s="18">
        <v>0</v>
      </c>
      <c r="G120" s="18">
        <f t="shared" si="41"/>
        <v>0</v>
      </c>
      <c r="H120" s="18">
        <v>0</v>
      </c>
      <c r="I120" s="18">
        <f t="shared" si="42"/>
        <v>0</v>
      </c>
      <c r="J120" s="18">
        <v>0</v>
      </c>
      <c r="K120" s="18">
        <f t="shared" si="43"/>
        <v>0</v>
      </c>
      <c r="L120" s="18">
        <v>0</v>
      </c>
      <c r="M120" s="18">
        <f t="shared" si="44"/>
        <v>0</v>
      </c>
      <c r="N120" s="18">
        <v>0</v>
      </c>
      <c r="O120" s="18">
        <f t="shared" si="45"/>
        <v>0</v>
      </c>
      <c r="P120" s="18">
        <v>0</v>
      </c>
      <c r="Q120" s="18">
        <f t="shared" si="46"/>
        <v>0</v>
      </c>
      <c r="R120" s="18">
        <v>0</v>
      </c>
      <c r="S120" s="18">
        <f t="shared" si="47"/>
        <v>0</v>
      </c>
      <c r="T120" s="18">
        <v>0</v>
      </c>
      <c r="U120" s="18">
        <f t="shared" si="48"/>
        <v>0</v>
      </c>
      <c r="V120" s="18">
        <v>9460</v>
      </c>
      <c r="W120" s="18">
        <f t="shared" si="49"/>
        <v>15.66225165562914</v>
      </c>
      <c r="X120" s="18">
        <v>130</v>
      </c>
      <c r="Y120" s="18">
        <f t="shared" si="50"/>
        <v>0.21523178807947019</v>
      </c>
      <c r="Z120" s="18">
        <v>0</v>
      </c>
      <c r="AA120" s="18">
        <f t="shared" si="51"/>
        <v>0</v>
      </c>
      <c r="AB120" s="18">
        <v>11000</v>
      </c>
      <c r="AC120" s="18">
        <f t="shared" si="52"/>
        <v>18.211920529801326</v>
      </c>
      <c r="AD120" s="18">
        <v>0</v>
      </c>
      <c r="AE120" s="18">
        <f t="shared" si="53"/>
        <v>0</v>
      </c>
      <c r="AF120" s="18">
        <v>0</v>
      </c>
      <c r="AG120" s="18">
        <f t="shared" si="54"/>
        <v>0</v>
      </c>
      <c r="AH120" s="18">
        <v>28447</v>
      </c>
      <c r="AI120" s="18">
        <f t="shared" si="55"/>
        <v>47.097682119205295</v>
      </c>
      <c r="AJ120" s="19">
        <f t="shared" si="56"/>
        <v>431091</v>
      </c>
      <c r="AK120" s="18">
        <f t="shared" si="57"/>
        <v>713.72682119205297</v>
      </c>
    </row>
    <row r="121" spans="1:37" s="30" customFormat="1" x14ac:dyDescent="0.2">
      <c r="A121" s="55">
        <v>387001</v>
      </c>
      <c r="B121" s="56" t="s">
        <v>154</v>
      </c>
      <c r="C121" s="13">
        <v>597</v>
      </c>
      <c r="D121" s="18">
        <v>647902</v>
      </c>
      <c r="E121" s="18">
        <f t="shared" si="40"/>
        <v>1085.2629815745393</v>
      </c>
      <c r="F121" s="18">
        <v>0</v>
      </c>
      <c r="G121" s="18">
        <f t="shared" si="41"/>
        <v>0</v>
      </c>
      <c r="H121" s="18">
        <v>0</v>
      </c>
      <c r="I121" s="18">
        <f t="shared" si="42"/>
        <v>0</v>
      </c>
      <c r="J121" s="18">
        <v>0</v>
      </c>
      <c r="K121" s="18">
        <f t="shared" si="43"/>
        <v>0</v>
      </c>
      <c r="L121" s="18">
        <v>0</v>
      </c>
      <c r="M121" s="18">
        <f t="shared" si="44"/>
        <v>0</v>
      </c>
      <c r="N121" s="18">
        <v>0</v>
      </c>
      <c r="O121" s="18">
        <f t="shared" si="45"/>
        <v>0</v>
      </c>
      <c r="P121" s="18">
        <v>0</v>
      </c>
      <c r="Q121" s="18">
        <f t="shared" si="46"/>
        <v>0</v>
      </c>
      <c r="R121" s="18">
        <v>0</v>
      </c>
      <c r="S121" s="18">
        <f t="shared" si="47"/>
        <v>0</v>
      </c>
      <c r="T121" s="18">
        <v>0</v>
      </c>
      <c r="U121" s="18">
        <f t="shared" si="48"/>
        <v>0</v>
      </c>
      <c r="V121" s="18">
        <v>0</v>
      </c>
      <c r="W121" s="18">
        <f t="shared" si="49"/>
        <v>0</v>
      </c>
      <c r="X121" s="18">
        <v>0</v>
      </c>
      <c r="Y121" s="18">
        <f t="shared" si="50"/>
        <v>0</v>
      </c>
      <c r="Z121" s="18">
        <v>13398</v>
      </c>
      <c r="AA121" s="18">
        <f t="shared" si="51"/>
        <v>22.442211055276381</v>
      </c>
      <c r="AB121" s="18">
        <v>10274</v>
      </c>
      <c r="AC121" s="18">
        <f t="shared" si="52"/>
        <v>17.209380234505861</v>
      </c>
      <c r="AD121" s="18">
        <v>0</v>
      </c>
      <c r="AE121" s="18">
        <f t="shared" si="53"/>
        <v>0</v>
      </c>
      <c r="AF121" s="18">
        <v>5257</v>
      </c>
      <c r="AG121" s="18">
        <f t="shared" si="54"/>
        <v>8.8056951423785588</v>
      </c>
      <c r="AH121" s="18">
        <v>0</v>
      </c>
      <c r="AI121" s="18">
        <f t="shared" si="55"/>
        <v>0</v>
      </c>
      <c r="AJ121" s="19">
        <f t="shared" si="56"/>
        <v>676831</v>
      </c>
      <c r="AK121" s="18">
        <f t="shared" si="57"/>
        <v>1133.7202680067003</v>
      </c>
    </row>
    <row r="122" spans="1:37" s="30" customFormat="1" x14ac:dyDescent="0.2">
      <c r="A122" s="55">
        <v>388001</v>
      </c>
      <c r="B122" s="56" t="s">
        <v>155</v>
      </c>
      <c r="C122" s="13">
        <v>562</v>
      </c>
      <c r="D122" s="18">
        <v>563210</v>
      </c>
      <c r="E122" s="18">
        <f t="shared" si="40"/>
        <v>1002.153024911032</v>
      </c>
      <c r="F122" s="18">
        <v>0</v>
      </c>
      <c r="G122" s="18">
        <f t="shared" si="41"/>
        <v>0</v>
      </c>
      <c r="H122" s="18">
        <v>0</v>
      </c>
      <c r="I122" s="18">
        <f t="shared" si="42"/>
        <v>0</v>
      </c>
      <c r="J122" s="18">
        <v>0</v>
      </c>
      <c r="K122" s="18">
        <f t="shared" si="43"/>
        <v>0</v>
      </c>
      <c r="L122" s="18">
        <v>0</v>
      </c>
      <c r="M122" s="18">
        <f t="shared" si="44"/>
        <v>0</v>
      </c>
      <c r="N122" s="18">
        <v>0</v>
      </c>
      <c r="O122" s="18">
        <f t="shared" si="45"/>
        <v>0</v>
      </c>
      <c r="P122" s="18">
        <v>0</v>
      </c>
      <c r="Q122" s="18">
        <f t="shared" si="46"/>
        <v>0</v>
      </c>
      <c r="R122" s="18">
        <v>0</v>
      </c>
      <c r="S122" s="18">
        <f t="shared" si="47"/>
        <v>0</v>
      </c>
      <c r="T122" s="18">
        <v>0</v>
      </c>
      <c r="U122" s="18">
        <f t="shared" si="48"/>
        <v>0</v>
      </c>
      <c r="V122" s="18">
        <v>0</v>
      </c>
      <c r="W122" s="18">
        <f t="shared" si="49"/>
        <v>0</v>
      </c>
      <c r="X122" s="18">
        <v>0</v>
      </c>
      <c r="Y122" s="18">
        <f t="shared" si="50"/>
        <v>0</v>
      </c>
      <c r="Z122" s="18">
        <v>0</v>
      </c>
      <c r="AA122" s="18">
        <f t="shared" si="51"/>
        <v>0</v>
      </c>
      <c r="AB122" s="18">
        <v>0</v>
      </c>
      <c r="AC122" s="18">
        <f t="shared" si="52"/>
        <v>0</v>
      </c>
      <c r="AD122" s="18">
        <v>0</v>
      </c>
      <c r="AE122" s="18">
        <f t="shared" si="53"/>
        <v>0</v>
      </c>
      <c r="AF122" s="18">
        <v>0</v>
      </c>
      <c r="AG122" s="18">
        <f t="shared" si="54"/>
        <v>0</v>
      </c>
      <c r="AH122" s="18">
        <v>0</v>
      </c>
      <c r="AI122" s="18">
        <f t="shared" si="55"/>
        <v>0</v>
      </c>
      <c r="AJ122" s="19">
        <f t="shared" si="56"/>
        <v>563210</v>
      </c>
      <c r="AK122" s="18">
        <f t="shared" si="57"/>
        <v>1002.153024911032</v>
      </c>
    </row>
    <row r="123" spans="1:37" s="61" customFormat="1" x14ac:dyDescent="0.2">
      <c r="A123" s="63">
        <v>389001</v>
      </c>
      <c r="B123" s="64" t="s">
        <v>156</v>
      </c>
      <c r="C123" s="22">
        <v>591</v>
      </c>
      <c r="D123" s="23">
        <v>783130</v>
      </c>
      <c r="E123" s="23">
        <f t="shared" si="40"/>
        <v>1325.0930626057529</v>
      </c>
      <c r="F123" s="23">
        <v>0</v>
      </c>
      <c r="G123" s="23">
        <f t="shared" si="41"/>
        <v>0</v>
      </c>
      <c r="H123" s="23">
        <v>0</v>
      </c>
      <c r="I123" s="23">
        <f t="shared" si="42"/>
        <v>0</v>
      </c>
      <c r="J123" s="23">
        <v>0</v>
      </c>
      <c r="K123" s="23">
        <f t="shared" si="43"/>
        <v>0</v>
      </c>
      <c r="L123" s="23">
        <v>0</v>
      </c>
      <c r="M123" s="23">
        <f t="shared" si="44"/>
        <v>0</v>
      </c>
      <c r="N123" s="23">
        <v>0</v>
      </c>
      <c r="O123" s="23">
        <f t="shared" si="45"/>
        <v>0</v>
      </c>
      <c r="P123" s="23">
        <v>0</v>
      </c>
      <c r="Q123" s="23">
        <f t="shared" si="46"/>
        <v>0</v>
      </c>
      <c r="R123" s="23">
        <v>0</v>
      </c>
      <c r="S123" s="23">
        <f t="shared" si="47"/>
        <v>0</v>
      </c>
      <c r="T123" s="23">
        <v>0</v>
      </c>
      <c r="U123" s="23">
        <f t="shared" si="48"/>
        <v>0</v>
      </c>
      <c r="V123" s="23">
        <v>18123</v>
      </c>
      <c r="W123" s="23">
        <f t="shared" si="49"/>
        <v>30.664974619289339</v>
      </c>
      <c r="X123" s="23">
        <v>0</v>
      </c>
      <c r="Y123" s="23">
        <f t="shared" si="50"/>
        <v>0</v>
      </c>
      <c r="Z123" s="23">
        <v>0</v>
      </c>
      <c r="AA123" s="23">
        <f t="shared" si="51"/>
        <v>0</v>
      </c>
      <c r="AB123" s="23">
        <v>0</v>
      </c>
      <c r="AC123" s="23">
        <f t="shared" si="52"/>
        <v>0</v>
      </c>
      <c r="AD123" s="23">
        <v>0</v>
      </c>
      <c r="AE123" s="23">
        <f t="shared" si="53"/>
        <v>0</v>
      </c>
      <c r="AF123" s="23">
        <v>0</v>
      </c>
      <c r="AG123" s="23">
        <f t="shared" si="54"/>
        <v>0</v>
      </c>
      <c r="AH123" s="23">
        <v>30144</v>
      </c>
      <c r="AI123" s="23">
        <f t="shared" si="55"/>
        <v>51.005076142131976</v>
      </c>
      <c r="AJ123" s="24">
        <f t="shared" si="56"/>
        <v>831397</v>
      </c>
      <c r="AK123" s="23">
        <f t="shared" si="57"/>
        <v>1406.7631133671744</v>
      </c>
    </row>
    <row r="124" spans="1:37" s="30" customFormat="1" x14ac:dyDescent="0.2">
      <c r="A124" s="55">
        <v>389002</v>
      </c>
      <c r="B124" s="56" t="s">
        <v>157</v>
      </c>
      <c r="C124" s="13">
        <v>447</v>
      </c>
      <c r="D124" s="18">
        <v>303894</v>
      </c>
      <c r="E124" s="18">
        <f t="shared" si="40"/>
        <v>679.85234899328862</v>
      </c>
      <c r="F124" s="18">
        <v>0</v>
      </c>
      <c r="G124" s="18">
        <f t="shared" si="41"/>
        <v>0</v>
      </c>
      <c r="H124" s="18">
        <v>0</v>
      </c>
      <c r="I124" s="18">
        <f t="shared" si="42"/>
        <v>0</v>
      </c>
      <c r="J124" s="18">
        <v>0</v>
      </c>
      <c r="K124" s="18">
        <f t="shared" si="43"/>
        <v>0</v>
      </c>
      <c r="L124" s="18">
        <v>0</v>
      </c>
      <c r="M124" s="18">
        <f t="shared" si="44"/>
        <v>0</v>
      </c>
      <c r="N124" s="18">
        <v>0</v>
      </c>
      <c r="O124" s="18">
        <f t="shared" si="45"/>
        <v>0</v>
      </c>
      <c r="P124" s="18">
        <v>0</v>
      </c>
      <c r="Q124" s="18">
        <f t="shared" si="46"/>
        <v>0</v>
      </c>
      <c r="R124" s="18">
        <v>0</v>
      </c>
      <c r="S124" s="18">
        <f t="shared" si="47"/>
        <v>0</v>
      </c>
      <c r="T124" s="18">
        <v>0</v>
      </c>
      <c r="U124" s="18">
        <f t="shared" si="48"/>
        <v>0</v>
      </c>
      <c r="V124" s="18">
        <v>93260</v>
      </c>
      <c r="W124" s="18">
        <f t="shared" si="49"/>
        <v>208.63534675615213</v>
      </c>
      <c r="X124" s="18">
        <v>10000</v>
      </c>
      <c r="Y124" s="18">
        <f t="shared" si="50"/>
        <v>22.371364653243848</v>
      </c>
      <c r="Z124" s="18">
        <v>24995</v>
      </c>
      <c r="AA124" s="18">
        <f t="shared" si="51"/>
        <v>55.917225950782999</v>
      </c>
      <c r="AB124" s="18">
        <v>0</v>
      </c>
      <c r="AC124" s="18">
        <f t="shared" si="52"/>
        <v>0</v>
      </c>
      <c r="AD124" s="18">
        <v>0</v>
      </c>
      <c r="AE124" s="18">
        <f t="shared" si="53"/>
        <v>0</v>
      </c>
      <c r="AF124" s="18">
        <v>0</v>
      </c>
      <c r="AG124" s="18">
        <f t="shared" si="54"/>
        <v>0</v>
      </c>
      <c r="AH124" s="18">
        <v>3555</v>
      </c>
      <c r="AI124" s="18">
        <f t="shared" si="55"/>
        <v>7.9530201342281881</v>
      </c>
      <c r="AJ124" s="19">
        <f t="shared" si="56"/>
        <v>435704</v>
      </c>
      <c r="AK124" s="18">
        <f t="shared" si="57"/>
        <v>974.72930648769579</v>
      </c>
    </row>
    <row r="125" spans="1:37" s="30" customFormat="1" x14ac:dyDescent="0.2">
      <c r="A125" s="55">
        <v>390001</v>
      </c>
      <c r="B125" s="56" t="s">
        <v>158</v>
      </c>
      <c r="C125" s="13">
        <v>659</v>
      </c>
      <c r="D125" s="18">
        <v>587419</v>
      </c>
      <c r="E125" s="18">
        <f t="shared" si="40"/>
        <v>891.37936267071325</v>
      </c>
      <c r="F125" s="18">
        <v>0</v>
      </c>
      <c r="G125" s="18">
        <f t="shared" si="41"/>
        <v>0</v>
      </c>
      <c r="H125" s="18">
        <v>0</v>
      </c>
      <c r="I125" s="18">
        <f t="shared" si="42"/>
        <v>0</v>
      </c>
      <c r="J125" s="18">
        <v>0</v>
      </c>
      <c r="K125" s="18">
        <f t="shared" si="43"/>
        <v>0</v>
      </c>
      <c r="L125" s="18">
        <v>0</v>
      </c>
      <c r="M125" s="18">
        <f t="shared" si="44"/>
        <v>0</v>
      </c>
      <c r="N125" s="18">
        <v>0</v>
      </c>
      <c r="O125" s="18">
        <f t="shared" si="45"/>
        <v>0</v>
      </c>
      <c r="P125" s="18">
        <v>0</v>
      </c>
      <c r="Q125" s="18">
        <f t="shared" si="46"/>
        <v>0</v>
      </c>
      <c r="R125" s="18">
        <v>0</v>
      </c>
      <c r="S125" s="18">
        <f t="shared" si="47"/>
        <v>0</v>
      </c>
      <c r="T125" s="18">
        <v>0</v>
      </c>
      <c r="U125" s="18">
        <f t="shared" si="48"/>
        <v>0</v>
      </c>
      <c r="V125" s="18">
        <v>0</v>
      </c>
      <c r="W125" s="18">
        <f t="shared" si="49"/>
        <v>0</v>
      </c>
      <c r="X125" s="18">
        <v>0</v>
      </c>
      <c r="Y125" s="18">
        <f t="shared" si="50"/>
        <v>0</v>
      </c>
      <c r="Z125" s="18">
        <v>0</v>
      </c>
      <c r="AA125" s="18">
        <f t="shared" si="51"/>
        <v>0</v>
      </c>
      <c r="AB125" s="18">
        <v>51715</v>
      </c>
      <c r="AC125" s="18">
        <f t="shared" si="52"/>
        <v>78.474962063732931</v>
      </c>
      <c r="AD125" s="18">
        <v>0</v>
      </c>
      <c r="AE125" s="18">
        <f t="shared" si="53"/>
        <v>0</v>
      </c>
      <c r="AF125" s="18">
        <v>0</v>
      </c>
      <c r="AG125" s="18">
        <f t="shared" si="54"/>
        <v>0</v>
      </c>
      <c r="AH125" s="18">
        <v>0</v>
      </c>
      <c r="AI125" s="18">
        <f t="shared" si="55"/>
        <v>0</v>
      </c>
      <c r="AJ125" s="19">
        <f t="shared" si="56"/>
        <v>639134</v>
      </c>
      <c r="AK125" s="18">
        <f t="shared" si="57"/>
        <v>969.8543247344461</v>
      </c>
    </row>
    <row r="126" spans="1:37" s="30" customFormat="1" x14ac:dyDescent="0.2">
      <c r="A126" s="55">
        <v>391001</v>
      </c>
      <c r="B126" s="56" t="s">
        <v>159</v>
      </c>
      <c r="C126" s="13">
        <v>745</v>
      </c>
      <c r="D126" s="18">
        <v>138210</v>
      </c>
      <c r="E126" s="18">
        <f t="shared" si="40"/>
        <v>185.51677852348993</v>
      </c>
      <c r="F126" s="18">
        <v>0</v>
      </c>
      <c r="G126" s="18">
        <f t="shared" si="41"/>
        <v>0</v>
      </c>
      <c r="H126" s="18">
        <v>0</v>
      </c>
      <c r="I126" s="18">
        <f t="shared" si="42"/>
        <v>0</v>
      </c>
      <c r="J126" s="18">
        <v>0</v>
      </c>
      <c r="K126" s="18">
        <f t="shared" si="43"/>
        <v>0</v>
      </c>
      <c r="L126" s="18">
        <v>0</v>
      </c>
      <c r="M126" s="18">
        <f t="shared" si="44"/>
        <v>0</v>
      </c>
      <c r="N126" s="18">
        <v>0</v>
      </c>
      <c r="O126" s="18">
        <f t="shared" si="45"/>
        <v>0</v>
      </c>
      <c r="P126" s="18">
        <v>0</v>
      </c>
      <c r="Q126" s="18">
        <f t="shared" si="46"/>
        <v>0</v>
      </c>
      <c r="R126" s="18">
        <v>0</v>
      </c>
      <c r="S126" s="18">
        <f t="shared" si="47"/>
        <v>0</v>
      </c>
      <c r="T126" s="18">
        <v>0</v>
      </c>
      <c r="U126" s="18">
        <f t="shared" si="48"/>
        <v>0</v>
      </c>
      <c r="V126" s="18">
        <v>0</v>
      </c>
      <c r="W126" s="18">
        <f t="shared" si="49"/>
        <v>0</v>
      </c>
      <c r="X126" s="18">
        <v>0</v>
      </c>
      <c r="Y126" s="18">
        <f t="shared" si="50"/>
        <v>0</v>
      </c>
      <c r="Z126" s="18">
        <v>17500</v>
      </c>
      <c r="AA126" s="18">
        <f t="shared" si="51"/>
        <v>23.48993288590604</v>
      </c>
      <c r="AB126" s="18">
        <v>26475</v>
      </c>
      <c r="AC126" s="18">
        <f t="shared" si="52"/>
        <v>35.536912751677853</v>
      </c>
      <c r="AD126" s="18">
        <v>0</v>
      </c>
      <c r="AE126" s="18">
        <f t="shared" si="53"/>
        <v>0</v>
      </c>
      <c r="AF126" s="18">
        <v>0</v>
      </c>
      <c r="AG126" s="18">
        <f t="shared" si="54"/>
        <v>0</v>
      </c>
      <c r="AH126" s="18">
        <v>0</v>
      </c>
      <c r="AI126" s="18">
        <f t="shared" si="55"/>
        <v>0</v>
      </c>
      <c r="AJ126" s="19">
        <f t="shared" si="56"/>
        <v>182185</v>
      </c>
      <c r="AK126" s="18">
        <f t="shared" si="57"/>
        <v>244.54362416107384</v>
      </c>
    </row>
    <row r="127" spans="1:37" s="30" customFormat="1" x14ac:dyDescent="0.2">
      <c r="A127" s="55">
        <v>392001</v>
      </c>
      <c r="B127" s="56" t="s">
        <v>160</v>
      </c>
      <c r="C127" s="13">
        <v>407</v>
      </c>
      <c r="D127" s="18">
        <v>356046</v>
      </c>
      <c r="E127" s="18">
        <f t="shared" si="40"/>
        <v>874.80589680589685</v>
      </c>
      <c r="F127" s="18">
        <v>0</v>
      </c>
      <c r="G127" s="18">
        <f t="shared" si="41"/>
        <v>0</v>
      </c>
      <c r="H127" s="18">
        <v>0</v>
      </c>
      <c r="I127" s="18">
        <f t="shared" si="42"/>
        <v>0</v>
      </c>
      <c r="J127" s="18">
        <v>0</v>
      </c>
      <c r="K127" s="18">
        <f t="shared" si="43"/>
        <v>0</v>
      </c>
      <c r="L127" s="18">
        <v>0</v>
      </c>
      <c r="M127" s="18">
        <f t="shared" si="44"/>
        <v>0</v>
      </c>
      <c r="N127" s="18">
        <v>0</v>
      </c>
      <c r="O127" s="18">
        <f t="shared" si="45"/>
        <v>0</v>
      </c>
      <c r="P127" s="18">
        <v>0</v>
      </c>
      <c r="Q127" s="18">
        <f t="shared" si="46"/>
        <v>0</v>
      </c>
      <c r="R127" s="18">
        <v>0</v>
      </c>
      <c r="S127" s="18">
        <f t="shared" si="47"/>
        <v>0</v>
      </c>
      <c r="T127" s="18">
        <v>0</v>
      </c>
      <c r="U127" s="18">
        <f t="shared" si="48"/>
        <v>0</v>
      </c>
      <c r="V127" s="18">
        <v>15371</v>
      </c>
      <c r="W127" s="18">
        <f t="shared" si="49"/>
        <v>37.766584766584764</v>
      </c>
      <c r="X127" s="18">
        <v>0</v>
      </c>
      <c r="Y127" s="18">
        <f t="shared" si="50"/>
        <v>0</v>
      </c>
      <c r="Z127" s="18">
        <v>33483</v>
      </c>
      <c r="AA127" s="18">
        <f t="shared" si="51"/>
        <v>82.267813267813267</v>
      </c>
      <c r="AB127" s="18">
        <v>13507</v>
      </c>
      <c r="AC127" s="18">
        <f t="shared" si="52"/>
        <v>33.186732186732186</v>
      </c>
      <c r="AD127" s="18">
        <v>0</v>
      </c>
      <c r="AE127" s="18">
        <f t="shared" si="53"/>
        <v>0</v>
      </c>
      <c r="AF127" s="18">
        <v>0</v>
      </c>
      <c r="AG127" s="18">
        <f t="shared" si="54"/>
        <v>0</v>
      </c>
      <c r="AH127" s="18">
        <v>22961</v>
      </c>
      <c r="AI127" s="18">
        <f t="shared" si="55"/>
        <v>56.415233415233416</v>
      </c>
      <c r="AJ127" s="19">
        <f t="shared" si="56"/>
        <v>441368</v>
      </c>
      <c r="AK127" s="18">
        <f t="shared" si="57"/>
        <v>1084.4422604422605</v>
      </c>
    </row>
    <row r="128" spans="1:37" s="61" customFormat="1" x14ac:dyDescent="0.2">
      <c r="A128" s="63">
        <v>393001</v>
      </c>
      <c r="B128" s="64" t="s">
        <v>161</v>
      </c>
      <c r="C128" s="22">
        <v>795</v>
      </c>
      <c r="D128" s="23">
        <v>207633</v>
      </c>
      <c r="E128" s="23">
        <f t="shared" si="40"/>
        <v>261.17358490566039</v>
      </c>
      <c r="F128" s="23">
        <v>0</v>
      </c>
      <c r="G128" s="23">
        <f t="shared" si="41"/>
        <v>0</v>
      </c>
      <c r="H128" s="23">
        <v>0</v>
      </c>
      <c r="I128" s="23">
        <f t="shared" si="42"/>
        <v>0</v>
      </c>
      <c r="J128" s="23">
        <v>0</v>
      </c>
      <c r="K128" s="23">
        <f t="shared" si="43"/>
        <v>0</v>
      </c>
      <c r="L128" s="23">
        <v>0</v>
      </c>
      <c r="M128" s="23">
        <f t="shared" si="44"/>
        <v>0</v>
      </c>
      <c r="N128" s="23">
        <v>0</v>
      </c>
      <c r="O128" s="23">
        <f t="shared" si="45"/>
        <v>0</v>
      </c>
      <c r="P128" s="23">
        <v>0</v>
      </c>
      <c r="Q128" s="23">
        <f t="shared" si="46"/>
        <v>0</v>
      </c>
      <c r="R128" s="23">
        <v>0</v>
      </c>
      <c r="S128" s="23">
        <f t="shared" si="47"/>
        <v>0</v>
      </c>
      <c r="T128" s="23">
        <v>0</v>
      </c>
      <c r="U128" s="23">
        <f t="shared" si="48"/>
        <v>0</v>
      </c>
      <c r="V128" s="23">
        <v>0</v>
      </c>
      <c r="W128" s="23">
        <f t="shared" si="49"/>
        <v>0</v>
      </c>
      <c r="X128" s="23">
        <v>0</v>
      </c>
      <c r="Y128" s="23">
        <f t="shared" si="50"/>
        <v>0</v>
      </c>
      <c r="Z128" s="23">
        <v>0</v>
      </c>
      <c r="AA128" s="23">
        <f t="shared" si="51"/>
        <v>0</v>
      </c>
      <c r="AB128" s="23">
        <v>22500</v>
      </c>
      <c r="AC128" s="23">
        <f t="shared" si="52"/>
        <v>28.30188679245283</v>
      </c>
      <c r="AD128" s="23">
        <v>0</v>
      </c>
      <c r="AE128" s="23">
        <f t="shared" si="53"/>
        <v>0</v>
      </c>
      <c r="AF128" s="23">
        <v>4755</v>
      </c>
      <c r="AG128" s="23">
        <f t="shared" si="54"/>
        <v>5.9811320754716979</v>
      </c>
      <c r="AH128" s="23">
        <v>838</v>
      </c>
      <c r="AI128" s="23">
        <f t="shared" si="55"/>
        <v>1.0540880503144654</v>
      </c>
      <c r="AJ128" s="24">
        <f t="shared" si="56"/>
        <v>235726</v>
      </c>
      <c r="AK128" s="23">
        <f t="shared" si="57"/>
        <v>296.51069182389938</v>
      </c>
    </row>
    <row r="129" spans="1:37" s="30" customFormat="1" x14ac:dyDescent="0.2">
      <c r="A129" s="55">
        <v>393002</v>
      </c>
      <c r="B129" s="56" t="s">
        <v>162</v>
      </c>
      <c r="C129" s="13">
        <v>398</v>
      </c>
      <c r="D129" s="18">
        <v>517152</v>
      </c>
      <c r="E129" s="18">
        <f t="shared" si="40"/>
        <v>1299.3768844221106</v>
      </c>
      <c r="F129" s="18">
        <v>0</v>
      </c>
      <c r="G129" s="18">
        <f t="shared" si="41"/>
        <v>0</v>
      </c>
      <c r="H129" s="18">
        <v>0</v>
      </c>
      <c r="I129" s="18">
        <f t="shared" si="42"/>
        <v>0</v>
      </c>
      <c r="J129" s="18">
        <v>0</v>
      </c>
      <c r="K129" s="18">
        <f t="shared" si="43"/>
        <v>0</v>
      </c>
      <c r="L129" s="18">
        <v>0</v>
      </c>
      <c r="M129" s="18">
        <f t="shared" si="44"/>
        <v>0</v>
      </c>
      <c r="N129" s="18">
        <v>0</v>
      </c>
      <c r="O129" s="18">
        <f t="shared" si="45"/>
        <v>0</v>
      </c>
      <c r="P129" s="18">
        <v>0</v>
      </c>
      <c r="Q129" s="18">
        <f t="shared" si="46"/>
        <v>0</v>
      </c>
      <c r="R129" s="18">
        <v>0</v>
      </c>
      <c r="S129" s="18">
        <f t="shared" si="47"/>
        <v>0</v>
      </c>
      <c r="T129" s="18">
        <v>0</v>
      </c>
      <c r="U129" s="18">
        <f t="shared" si="48"/>
        <v>0</v>
      </c>
      <c r="V129" s="18">
        <v>2500</v>
      </c>
      <c r="W129" s="18">
        <f t="shared" si="49"/>
        <v>6.2814070351758797</v>
      </c>
      <c r="X129" s="18">
        <v>0</v>
      </c>
      <c r="Y129" s="18">
        <f t="shared" si="50"/>
        <v>0</v>
      </c>
      <c r="Z129" s="18">
        <v>0</v>
      </c>
      <c r="AA129" s="18">
        <f t="shared" si="51"/>
        <v>0</v>
      </c>
      <c r="AB129" s="18">
        <v>0</v>
      </c>
      <c r="AC129" s="18">
        <f t="shared" si="52"/>
        <v>0</v>
      </c>
      <c r="AD129" s="18"/>
      <c r="AE129" s="18">
        <f t="shared" si="53"/>
        <v>0</v>
      </c>
      <c r="AF129" s="18">
        <v>7268</v>
      </c>
      <c r="AG129" s="18">
        <f t="shared" si="54"/>
        <v>18.261306532663315</v>
      </c>
      <c r="AH129" s="18">
        <v>1121</v>
      </c>
      <c r="AI129" s="18">
        <f t="shared" si="55"/>
        <v>2.8165829145728645</v>
      </c>
      <c r="AJ129" s="19">
        <f t="shared" si="56"/>
        <v>528041</v>
      </c>
      <c r="AK129" s="18">
        <f t="shared" si="57"/>
        <v>1326.7361809045226</v>
      </c>
    </row>
    <row r="130" spans="1:37" s="30" customFormat="1" x14ac:dyDescent="0.2">
      <c r="A130" s="55">
        <v>394003</v>
      </c>
      <c r="B130" s="56" t="s">
        <v>163</v>
      </c>
      <c r="C130" s="13">
        <v>561</v>
      </c>
      <c r="D130" s="18">
        <v>269132</v>
      </c>
      <c r="E130" s="18">
        <f t="shared" si="40"/>
        <v>479.73618538324422</v>
      </c>
      <c r="F130" s="18">
        <v>0</v>
      </c>
      <c r="G130" s="18">
        <f t="shared" si="41"/>
        <v>0</v>
      </c>
      <c r="H130" s="18">
        <v>0</v>
      </c>
      <c r="I130" s="18">
        <f t="shared" si="42"/>
        <v>0</v>
      </c>
      <c r="J130" s="18">
        <v>0</v>
      </c>
      <c r="K130" s="18">
        <f t="shared" si="43"/>
        <v>0</v>
      </c>
      <c r="L130" s="18">
        <v>0</v>
      </c>
      <c r="M130" s="18">
        <f t="shared" si="44"/>
        <v>0</v>
      </c>
      <c r="N130" s="18">
        <v>0</v>
      </c>
      <c r="O130" s="18">
        <f t="shared" si="45"/>
        <v>0</v>
      </c>
      <c r="P130" s="18">
        <v>0</v>
      </c>
      <c r="Q130" s="18">
        <f t="shared" si="46"/>
        <v>0</v>
      </c>
      <c r="R130" s="18">
        <v>0</v>
      </c>
      <c r="S130" s="18">
        <f t="shared" si="47"/>
        <v>0</v>
      </c>
      <c r="T130" s="18">
        <v>0</v>
      </c>
      <c r="U130" s="18">
        <f t="shared" si="48"/>
        <v>0</v>
      </c>
      <c r="V130" s="18">
        <v>0</v>
      </c>
      <c r="W130" s="18">
        <f t="shared" si="49"/>
        <v>0</v>
      </c>
      <c r="X130" s="18">
        <v>0</v>
      </c>
      <c r="Y130" s="18">
        <f t="shared" si="50"/>
        <v>0</v>
      </c>
      <c r="Z130" s="18">
        <v>0</v>
      </c>
      <c r="AA130" s="18">
        <f t="shared" si="51"/>
        <v>0</v>
      </c>
      <c r="AB130" s="18">
        <v>31475</v>
      </c>
      <c r="AC130" s="18">
        <f t="shared" si="52"/>
        <v>56.105169340463455</v>
      </c>
      <c r="AD130" s="18">
        <v>0</v>
      </c>
      <c r="AE130" s="18">
        <f t="shared" si="53"/>
        <v>0</v>
      </c>
      <c r="AF130" s="18">
        <v>0</v>
      </c>
      <c r="AG130" s="18">
        <f t="shared" si="54"/>
        <v>0</v>
      </c>
      <c r="AH130" s="18">
        <v>0</v>
      </c>
      <c r="AI130" s="18">
        <f t="shared" si="55"/>
        <v>0</v>
      </c>
      <c r="AJ130" s="19">
        <f t="shared" si="56"/>
        <v>300607</v>
      </c>
      <c r="AK130" s="18">
        <f t="shared" si="57"/>
        <v>535.8413547237077</v>
      </c>
    </row>
    <row r="131" spans="1:37" s="30" customFormat="1" x14ac:dyDescent="0.2">
      <c r="A131" s="55">
        <v>395001</v>
      </c>
      <c r="B131" s="56" t="s">
        <v>164</v>
      </c>
      <c r="C131" s="13">
        <v>628</v>
      </c>
      <c r="D131" s="18">
        <v>135162</v>
      </c>
      <c r="E131" s="18">
        <f t="shared" si="40"/>
        <v>215.22611464968153</v>
      </c>
      <c r="F131" s="18">
        <v>0</v>
      </c>
      <c r="G131" s="18">
        <f t="shared" si="41"/>
        <v>0</v>
      </c>
      <c r="H131" s="18">
        <v>0</v>
      </c>
      <c r="I131" s="18">
        <f t="shared" si="42"/>
        <v>0</v>
      </c>
      <c r="J131" s="18">
        <v>0</v>
      </c>
      <c r="K131" s="18">
        <f t="shared" si="43"/>
        <v>0</v>
      </c>
      <c r="L131" s="18">
        <v>0</v>
      </c>
      <c r="M131" s="18">
        <f t="shared" si="44"/>
        <v>0</v>
      </c>
      <c r="N131" s="18">
        <v>0</v>
      </c>
      <c r="O131" s="18">
        <f t="shared" si="45"/>
        <v>0</v>
      </c>
      <c r="P131" s="18">
        <v>0</v>
      </c>
      <c r="Q131" s="18">
        <f t="shared" si="46"/>
        <v>0</v>
      </c>
      <c r="R131" s="18">
        <v>0</v>
      </c>
      <c r="S131" s="18">
        <f t="shared" si="47"/>
        <v>0</v>
      </c>
      <c r="T131" s="18">
        <v>0</v>
      </c>
      <c r="U131" s="18">
        <f t="shared" si="48"/>
        <v>0</v>
      </c>
      <c r="V131" s="18">
        <v>5103</v>
      </c>
      <c r="W131" s="18">
        <f t="shared" si="49"/>
        <v>8.1257961783439487</v>
      </c>
      <c r="X131" s="18">
        <v>574</v>
      </c>
      <c r="Y131" s="18">
        <f t="shared" si="50"/>
        <v>0.9140127388535032</v>
      </c>
      <c r="Z131" s="18">
        <v>26936</v>
      </c>
      <c r="AA131" s="18">
        <f t="shared" si="51"/>
        <v>42.891719745222929</v>
      </c>
      <c r="AB131" s="18">
        <v>0</v>
      </c>
      <c r="AC131" s="18">
        <f t="shared" si="52"/>
        <v>0</v>
      </c>
      <c r="AD131" s="18">
        <v>0</v>
      </c>
      <c r="AE131" s="18">
        <f t="shared" si="53"/>
        <v>0</v>
      </c>
      <c r="AF131" s="18">
        <v>1887</v>
      </c>
      <c r="AG131" s="18">
        <f t="shared" si="54"/>
        <v>3.0047770700636942</v>
      </c>
      <c r="AH131" s="18">
        <v>16533</v>
      </c>
      <c r="AI131" s="18">
        <f t="shared" si="55"/>
        <v>26.326433121019107</v>
      </c>
      <c r="AJ131" s="19">
        <f t="shared" si="56"/>
        <v>186195</v>
      </c>
      <c r="AK131" s="18">
        <f t="shared" si="57"/>
        <v>296.48885350318471</v>
      </c>
    </row>
    <row r="132" spans="1:37" s="30" customFormat="1" x14ac:dyDescent="0.2">
      <c r="A132" s="55">
        <v>395002</v>
      </c>
      <c r="B132" s="56" t="s">
        <v>165</v>
      </c>
      <c r="C132" s="13">
        <v>595</v>
      </c>
      <c r="D132" s="18">
        <v>92655</v>
      </c>
      <c r="E132" s="18">
        <f t="shared" si="40"/>
        <v>155.72268907563026</v>
      </c>
      <c r="F132" s="18">
        <v>0</v>
      </c>
      <c r="G132" s="18">
        <f t="shared" si="41"/>
        <v>0</v>
      </c>
      <c r="H132" s="18">
        <v>0</v>
      </c>
      <c r="I132" s="18">
        <f t="shared" si="42"/>
        <v>0</v>
      </c>
      <c r="J132" s="18">
        <v>0</v>
      </c>
      <c r="K132" s="18">
        <f t="shared" si="43"/>
        <v>0</v>
      </c>
      <c r="L132" s="18">
        <v>0</v>
      </c>
      <c r="M132" s="18">
        <f t="shared" si="44"/>
        <v>0</v>
      </c>
      <c r="N132" s="18">
        <v>0</v>
      </c>
      <c r="O132" s="18">
        <f t="shared" si="45"/>
        <v>0</v>
      </c>
      <c r="P132" s="18">
        <v>0</v>
      </c>
      <c r="Q132" s="18">
        <f t="shared" si="46"/>
        <v>0</v>
      </c>
      <c r="R132" s="18">
        <v>0</v>
      </c>
      <c r="S132" s="18">
        <f t="shared" si="47"/>
        <v>0</v>
      </c>
      <c r="T132" s="18">
        <v>0</v>
      </c>
      <c r="U132" s="18">
        <f t="shared" si="48"/>
        <v>0</v>
      </c>
      <c r="V132" s="18">
        <v>6145</v>
      </c>
      <c r="W132" s="18">
        <f t="shared" si="49"/>
        <v>10.327731092436975</v>
      </c>
      <c r="X132" s="18">
        <v>574</v>
      </c>
      <c r="Y132" s="18">
        <f t="shared" si="50"/>
        <v>0.96470588235294119</v>
      </c>
      <c r="Z132" s="18">
        <v>15732</v>
      </c>
      <c r="AA132" s="18">
        <f t="shared" si="51"/>
        <v>26.44033613445378</v>
      </c>
      <c r="AB132" s="18">
        <v>0</v>
      </c>
      <c r="AC132" s="18">
        <f t="shared" si="52"/>
        <v>0</v>
      </c>
      <c r="AD132" s="18">
        <v>0</v>
      </c>
      <c r="AE132" s="18">
        <f t="shared" si="53"/>
        <v>0</v>
      </c>
      <c r="AF132" s="18">
        <v>1039</v>
      </c>
      <c r="AG132" s="18">
        <f t="shared" si="54"/>
        <v>1.746218487394958</v>
      </c>
      <c r="AH132" s="18">
        <v>9866</v>
      </c>
      <c r="AI132" s="18">
        <f t="shared" si="55"/>
        <v>16.581512605042018</v>
      </c>
      <c r="AJ132" s="19">
        <f t="shared" si="56"/>
        <v>126011</v>
      </c>
      <c r="AK132" s="18">
        <f t="shared" si="57"/>
        <v>211.78319327731091</v>
      </c>
    </row>
    <row r="133" spans="1:37" s="61" customFormat="1" x14ac:dyDescent="0.2">
      <c r="A133" s="63">
        <v>395003</v>
      </c>
      <c r="B133" s="64" t="s">
        <v>166</v>
      </c>
      <c r="C133" s="22">
        <v>506</v>
      </c>
      <c r="D133" s="23">
        <v>218492</v>
      </c>
      <c r="E133" s="23">
        <f t="shared" si="40"/>
        <v>431.802371541502</v>
      </c>
      <c r="F133" s="23">
        <v>0</v>
      </c>
      <c r="G133" s="23">
        <f t="shared" si="41"/>
        <v>0</v>
      </c>
      <c r="H133" s="23">
        <v>0</v>
      </c>
      <c r="I133" s="23">
        <f t="shared" si="42"/>
        <v>0</v>
      </c>
      <c r="J133" s="23">
        <v>0</v>
      </c>
      <c r="K133" s="23">
        <f t="shared" si="43"/>
        <v>0</v>
      </c>
      <c r="L133" s="23">
        <v>0</v>
      </c>
      <c r="M133" s="23">
        <f t="shared" si="44"/>
        <v>0</v>
      </c>
      <c r="N133" s="23">
        <v>0</v>
      </c>
      <c r="O133" s="23">
        <f t="shared" si="45"/>
        <v>0</v>
      </c>
      <c r="P133" s="23">
        <v>0</v>
      </c>
      <c r="Q133" s="23">
        <f t="shared" si="46"/>
        <v>0</v>
      </c>
      <c r="R133" s="23">
        <v>0</v>
      </c>
      <c r="S133" s="23">
        <f t="shared" si="47"/>
        <v>0</v>
      </c>
      <c r="T133" s="23">
        <v>0</v>
      </c>
      <c r="U133" s="23">
        <f t="shared" si="48"/>
        <v>0</v>
      </c>
      <c r="V133" s="23">
        <v>12079</v>
      </c>
      <c r="W133" s="23">
        <f t="shared" si="49"/>
        <v>23.871541501976285</v>
      </c>
      <c r="X133" s="23">
        <v>574</v>
      </c>
      <c r="Y133" s="23">
        <f t="shared" si="50"/>
        <v>1.134387351778656</v>
      </c>
      <c r="Z133" s="23">
        <v>28202</v>
      </c>
      <c r="AA133" s="23">
        <f t="shared" si="51"/>
        <v>55.735177865612648</v>
      </c>
      <c r="AB133" s="23">
        <v>0</v>
      </c>
      <c r="AC133" s="23">
        <f t="shared" si="52"/>
        <v>0</v>
      </c>
      <c r="AD133" s="23">
        <v>0</v>
      </c>
      <c r="AE133" s="23">
        <f t="shared" si="53"/>
        <v>0</v>
      </c>
      <c r="AF133" s="23">
        <v>2104</v>
      </c>
      <c r="AG133" s="23">
        <f t="shared" si="54"/>
        <v>4.1581027667984189</v>
      </c>
      <c r="AH133" s="23">
        <v>21622</v>
      </c>
      <c r="AI133" s="23">
        <f t="shared" si="55"/>
        <v>42.731225296442688</v>
      </c>
      <c r="AJ133" s="24">
        <f t="shared" si="56"/>
        <v>283073</v>
      </c>
      <c r="AK133" s="23">
        <f t="shared" si="57"/>
        <v>559.43280632411063</v>
      </c>
    </row>
    <row r="134" spans="1:37" s="30" customFormat="1" x14ac:dyDescent="0.2">
      <c r="A134" s="55">
        <v>395004</v>
      </c>
      <c r="B134" s="56" t="s">
        <v>167</v>
      </c>
      <c r="C134" s="13">
        <v>557</v>
      </c>
      <c r="D134" s="18">
        <v>127957</v>
      </c>
      <c r="E134" s="18">
        <f t="shared" si="40"/>
        <v>229.72531418312388</v>
      </c>
      <c r="F134" s="18">
        <v>0</v>
      </c>
      <c r="G134" s="18">
        <f t="shared" si="41"/>
        <v>0</v>
      </c>
      <c r="H134" s="18">
        <v>0</v>
      </c>
      <c r="I134" s="18">
        <f t="shared" si="42"/>
        <v>0</v>
      </c>
      <c r="J134" s="18">
        <v>0</v>
      </c>
      <c r="K134" s="18">
        <f t="shared" si="43"/>
        <v>0</v>
      </c>
      <c r="L134" s="18">
        <v>0</v>
      </c>
      <c r="M134" s="18">
        <f t="shared" si="44"/>
        <v>0</v>
      </c>
      <c r="N134" s="18">
        <v>0</v>
      </c>
      <c r="O134" s="18">
        <f t="shared" si="45"/>
        <v>0</v>
      </c>
      <c r="P134" s="18">
        <v>0</v>
      </c>
      <c r="Q134" s="18">
        <f t="shared" si="46"/>
        <v>0</v>
      </c>
      <c r="R134" s="18">
        <v>0</v>
      </c>
      <c r="S134" s="18">
        <f t="shared" si="47"/>
        <v>0</v>
      </c>
      <c r="T134" s="18">
        <v>0</v>
      </c>
      <c r="U134" s="18">
        <f t="shared" si="48"/>
        <v>0</v>
      </c>
      <c r="V134" s="18">
        <v>1684</v>
      </c>
      <c r="W134" s="18">
        <f t="shared" si="49"/>
        <v>3.0233393177737882</v>
      </c>
      <c r="X134" s="18">
        <v>574</v>
      </c>
      <c r="Y134" s="18">
        <f t="shared" si="50"/>
        <v>1.0305206463195691</v>
      </c>
      <c r="Z134" s="18">
        <v>26062</v>
      </c>
      <c r="AA134" s="18">
        <f t="shared" si="51"/>
        <v>46.789946140035909</v>
      </c>
      <c r="AB134" s="18">
        <v>0</v>
      </c>
      <c r="AC134" s="18">
        <f t="shared" si="52"/>
        <v>0</v>
      </c>
      <c r="AD134" s="18">
        <v>0</v>
      </c>
      <c r="AE134" s="18">
        <f t="shared" si="53"/>
        <v>0</v>
      </c>
      <c r="AF134" s="18">
        <v>2450</v>
      </c>
      <c r="AG134" s="18">
        <f t="shared" si="54"/>
        <v>4.3985637342908435</v>
      </c>
      <c r="AH134" s="18">
        <v>19499</v>
      </c>
      <c r="AI134" s="18">
        <f t="shared" si="55"/>
        <v>35.007181328545784</v>
      </c>
      <c r="AJ134" s="19">
        <f t="shared" si="56"/>
        <v>178226</v>
      </c>
      <c r="AK134" s="18">
        <f t="shared" si="57"/>
        <v>319.97486535008977</v>
      </c>
    </row>
    <row r="135" spans="1:37" s="30" customFormat="1" x14ac:dyDescent="0.2">
      <c r="A135" s="55">
        <v>395005</v>
      </c>
      <c r="B135" s="56" t="s">
        <v>168</v>
      </c>
      <c r="C135" s="13">
        <v>874</v>
      </c>
      <c r="D135" s="18">
        <v>157441</v>
      </c>
      <c r="E135" s="18">
        <f t="shared" si="40"/>
        <v>180.13844393592677</v>
      </c>
      <c r="F135" s="18">
        <v>0</v>
      </c>
      <c r="G135" s="18">
        <f t="shared" si="41"/>
        <v>0</v>
      </c>
      <c r="H135" s="18">
        <v>0</v>
      </c>
      <c r="I135" s="18">
        <f t="shared" si="42"/>
        <v>0</v>
      </c>
      <c r="J135" s="18">
        <v>0</v>
      </c>
      <c r="K135" s="18">
        <f t="shared" si="43"/>
        <v>0</v>
      </c>
      <c r="L135" s="18">
        <v>0</v>
      </c>
      <c r="M135" s="18">
        <f t="shared" si="44"/>
        <v>0</v>
      </c>
      <c r="N135" s="18">
        <v>0</v>
      </c>
      <c r="O135" s="18">
        <f t="shared" si="45"/>
        <v>0</v>
      </c>
      <c r="P135" s="18">
        <v>0</v>
      </c>
      <c r="Q135" s="18">
        <f t="shared" si="46"/>
        <v>0</v>
      </c>
      <c r="R135" s="18">
        <v>0</v>
      </c>
      <c r="S135" s="18">
        <f t="shared" si="47"/>
        <v>0</v>
      </c>
      <c r="T135" s="18">
        <v>0</v>
      </c>
      <c r="U135" s="18">
        <f t="shared" si="48"/>
        <v>0</v>
      </c>
      <c r="V135" s="18">
        <v>5720</v>
      </c>
      <c r="W135" s="18">
        <f t="shared" si="49"/>
        <v>6.5446224256292904</v>
      </c>
      <c r="X135" s="18">
        <v>574</v>
      </c>
      <c r="Y135" s="18">
        <f t="shared" si="50"/>
        <v>0.65675057208237986</v>
      </c>
      <c r="Z135" s="18">
        <v>67837</v>
      </c>
      <c r="AA135" s="18">
        <f t="shared" si="51"/>
        <v>77.616704805491992</v>
      </c>
      <c r="AB135" s="18">
        <v>0</v>
      </c>
      <c r="AC135" s="18">
        <f t="shared" si="52"/>
        <v>0</v>
      </c>
      <c r="AD135" s="18">
        <v>0</v>
      </c>
      <c r="AE135" s="18">
        <f t="shared" si="53"/>
        <v>0</v>
      </c>
      <c r="AF135" s="18">
        <v>1654</v>
      </c>
      <c r="AG135" s="18">
        <f t="shared" si="54"/>
        <v>1.8924485125858124</v>
      </c>
      <c r="AH135" s="18">
        <v>17228</v>
      </c>
      <c r="AI135" s="18">
        <f t="shared" si="55"/>
        <v>19.711670480549198</v>
      </c>
      <c r="AJ135" s="19">
        <f t="shared" si="56"/>
        <v>250454</v>
      </c>
      <c r="AK135" s="18">
        <f t="shared" si="57"/>
        <v>286.56064073226543</v>
      </c>
    </row>
    <row r="136" spans="1:37" s="30" customFormat="1" x14ac:dyDescent="0.2">
      <c r="A136" s="55">
        <v>395006</v>
      </c>
      <c r="B136" s="56" t="s">
        <v>169</v>
      </c>
      <c r="C136" s="13">
        <v>500</v>
      </c>
      <c r="D136" s="18">
        <v>166813</v>
      </c>
      <c r="E136" s="18">
        <f t="shared" si="40"/>
        <v>333.62599999999998</v>
      </c>
      <c r="F136" s="18">
        <v>0</v>
      </c>
      <c r="G136" s="18">
        <f t="shared" si="41"/>
        <v>0</v>
      </c>
      <c r="H136" s="18">
        <v>0</v>
      </c>
      <c r="I136" s="18">
        <f t="shared" si="42"/>
        <v>0</v>
      </c>
      <c r="J136" s="18">
        <v>0</v>
      </c>
      <c r="K136" s="18">
        <f t="shared" si="43"/>
        <v>0</v>
      </c>
      <c r="L136" s="18">
        <v>0</v>
      </c>
      <c r="M136" s="18">
        <f t="shared" si="44"/>
        <v>0</v>
      </c>
      <c r="N136" s="18">
        <v>0</v>
      </c>
      <c r="O136" s="18">
        <f t="shared" si="45"/>
        <v>0</v>
      </c>
      <c r="P136" s="18">
        <v>0</v>
      </c>
      <c r="Q136" s="18">
        <f t="shared" si="46"/>
        <v>0</v>
      </c>
      <c r="R136" s="18">
        <v>0</v>
      </c>
      <c r="S136" s="18">
        <f t="shared" si="47"/>
        <v>0</v>
      </c>
      <c r="T136" s="18">
        <v>0</v>
      </c>
      <c r="U136" s="18">
        <f t="shared" si="48"/>
        <v>0</v>
      </c>
      <c r="V136" s="18">
        <v>1587</v>
      </c>
      <c r="W136" s="18">
        <f t="shared" si="49"/>
        <v>3.1739999999999999</v>
      </c>
      <c r="X136" s="18">
        <v>574</v>
      </c>
      <c r="Y136" s="18">
        <f t="shared" si="50"/>
        <v>1.1479999999999999</v>
      </c>
      <c r="Z136" s="18">
        <v>42539</v>
      </c>
      <c r="AA136" s="18">
        <f t="shared" si="51"/>
        <v>85.078000000000003</v>
      </c>
      <c r="AB136" s="18">
        <v>0</v>
      </c>
      <c r="AC136" s="18">
        <f t="shared" si="52"/>
        <v>0</v>
      </c>
      <c r="AD136" s="18">
        <v>0</v>
      </c>
      <c r="AE136" s="18">
        <f t="shared" si="53"/>
        <v>0</v>
      </c>
      <c r="AF136" s="18">
        <v>3503</v>
      </c>
      <c r="AG136" s="18">
        <f t="shared" si="54"/>
        <v>7.0060000000000002</v>
      </c>
      <c r="AH136" s="18">
        <v>20909</v>
      </c>
      <c r="AI136" s="18">
        <f t="shared" si="55"/>
        <v>41.817999999999998</v>
      </c>
      <c r="AJ136" s="19">
        <f t="shared" si="56"/>
        <v>235925</v>
      </c>
      <c r="AK136" s="18">
        <f t="shared" si="57"/>
        <v>471.85</v>
      </c>
    </row>
    <row r="137" spans="1:37" s="30" customFormat="1" x14ac:dyDescent="0.2">
      <c r="A137" s="55">
        <v>395007</v>
      </c>
      <c r="B137" s="56" t="s">
        <v>170</v>
      </c>
      <c r="C137" s="13">
        <v>330</v>
      </c>
      <c r="D137" s="18">
        <v>58348</v>
      </c>
      <c r="E137" s="18">
        <f t="shared" si="40"/>
        <v>176.81212121212121</v>
      </c>
      <c r="F137" s="18">
        <v>0</v>
      </c>
      <c r="G137" s="18">
        <f t="shared" si="41"/>
        <v>0</v>
      </c>
      <c r="H137" s="18">
        <v>0</v>
      </c>
      <c r="I137" s="18">
        <f t="shared" si="42"/>
        <v>0</v>
      </c>
      <c r="J137" s="18">
        <v>0</v>
      </c>
      <c r="K137" s="18">
        <f t="shared" si="43"/>
        <v>0</v>
      </c>
      <c r="L137" s="18">
        <v>0</v>
      </c>
      <c r="M137" s="18">
        <f t="shared" si="44"/>
        <v>0</v>
      </c>
      <c r="N137" s="18">
        <v>0</v>
      </c>
      <c r="O137" s="18">
        <f t="shared" si="45"/>
        <v>0</v>
      </c>
      <c r="P137" s="18">
        <v>0</v>
      </c>
      <c r="Q137" s="18">
        <f t="shared" si="46"/>
        <v>0</v>
      </c>
      <c r="R137" s="18">
        <v>0</v>
      </c>
      <c r="S137" s="18">
        <f t="shared" si="47"/>
        <v>0</v>
      </c>
      <c r="T137" s="18">
        <v>0</v>
      </c>
      <c r="U137" s="18">
        <f t="shared" si="48"/>
        <v>0</v>
      </c>
      <c r="V137" s="18">
        <v>2572</v>
      </c>
      <c r="W137" s="18">
        <f t="shared" si="49"/>
        <v>7.7939393939393939</v>
      </c>
      <c r="X137" s="18">
        <v>574</v>
      </c>
      <c r="Y137" s="18">
        <f t="shared" si="50"/>
        <v>1.7393939393939395</v>
      </c>
      <c r="Z137" s="18">
        <v>12720</v>
      </c>
      <c r="AA137" s="18">
        <f t="shared" si="51"/>
        <v>38.545454545454547</v>
      </c>
      <c r="AB137" s="18">
        <v>0</v>
      </c>
      <c r="AC137" s="18">
        <f t="shared" si="52"/>
        <v>0</v>
      </c>
      <c r="AD137" s="18">
        <v>0</v>
      </c>
      <c r="AE137" s="18">
        <f t="shared" si="53"/>
        <v>0</v>
      </c>
      <c r="AF137" s="18">
        <v>1912</v>
      </c>
      <c r="AG137" s="18">
        <f t="shared" si="54"/>
        <v>5.7939393939393939</v>
      </c>
      <c r="AH137" s="18">
        <v>16249</v>
      </c>
      <c r="AI137" s="18">
        <f t="shared" si="55"/>
        <v>49.239393939393942</v>
      </c>
      <c r="AJ137" s="19">
        <f t="shared" si="56"/>
        <v>92375</v>
      </c>
      <c r="AK137" s="18">
        <f t="shared" si="57"/>
        <v>279.92424242424244</v>
      </c>
    </row>
    <row r="138" spans="1:37" s="61" customFormat="1" x14ac:dyDescent="0.2">
      <c r="A138" s="63">
        <v>397001</v>
      </c>
      <c r="B138" s="64" t="s">
        <v>171</v>
      </c>
      <c r="C138" s="22">
        <v>405</v>
      </c>
      <c r="D138" s="23">
        <v>480494</v>
      </c>
      <c r="E138" s="23">
        <f t="shared" si="40"/>
        <v>1186.404938271605</v>
      </c>
      <c r="F138" s="23">
        <v>0</v>
      </c>
      <c r="G138" s="23">
        <f t="shared" si="41"/>
        <v>0</v>
      </c>
      <c r="H138" s="23">
        <v>0</v>
      </c>
      <c r="I138" s="23">
        <f t="shared" si="42"/>
        <v>0</v>
      </c>
      <c r="J138" s="23">
        <v>0</v>
      </c>
      <c r="K138" s="23">
        <f t="shared" si="43"/>
        <v>0</v>
      </c>
      <c r="L138" s="23">
        <v>0</v>
      </c>
      <c r="M138" s="23">
        <f t="shared" si="44"/>
        <v>0</v>
      </c>
      <c r="N138" s="23">
        <v>0</v>
      </c>
      <c r="O138" s="23">
        <f t="shared" si="45"/>
        <v>0</v>
      </c>
      <c r="P138" s="23">
        <v>0</v>
      </c>
      <c r="Q138" s="23">
        <f t="shared" si="46"/>
        <v>0</v>
      </c>
      <c r="R138" s="23">
        <v>0</v>
      </c>
      <c r="S138" s="23">
        <f t="shared" si="47"/>
        <v>0</v>
      </c>
      <c r="T138" s="23">
        <v>0</v>
      </c>
      <c r="U138" s="23">
        <f t="shared" si="48"/>
        <v>0</v>
      </c>
      <c r="V138" s="23">
        <v>0</v>
      </c>
      <c r="W138" s="23">
        <f t="shared" si="49"/>
        <v>0</v>
      </c>
      <c r="X138" s="23">
        <v>0</v>
      </c>
      <c r="Y138" s="23">
        <f t="shared" si="50"/>
        <v>0</v>
      </c>
      <c r="Z138" s="23">
        <v>0</v>
      </c>
      <c r="AA138" s="23">
        <f t="shared" si="51"/>
        <v>0</v>
      </c>
      <c r="AB138" s="23">
        <v>0</v>
      </c>
      <c r="AC138" s="23">
        <f t="shared" si="52"/>
        <v>0</v>
      </c>
      <c r="AD138" s="23">
        <v>0</v>
      </c>
      <c r="AE138" s="23">
        <f t="shared" si="53"/>
        <v>0</v>
      </c>
      <c r="AF138" s="23">
        <v>0</v>
      </c>
      <c r="AG138" s="23">
        <f t="shared" si="54"/>
        <v>0</v>
      </c>
      <c r="AH138" s="23">
        <v>14</v>
      </c>
      <c r="AI138" s="23">
        <f t="shared" si="55"/>
        <v>3.4567901234567898E-2</v>
      </c>
      <c r="AJ138" s="24">
        <f t="shared" si="56"/>
        <v>480508</v>
      </c>
      <c r="AK138" s="23">
        <f t="shared" si="57"/>
        <v>1186.4395061728394</v>
      </c>
    </row>
    <row r="139" spans="1:37" s="30" customFormat="1" x14ac:dyDescent="0.2">
      <c r="A139" s="55">
        <v>398001</v>
      </c>
      <c r="B139" s="56" t="s">
        <v>172</v>
      </c>
      <c r="C139" s="13">
        <v>348</v>
      </c>
      <c r="D139" s="18">
        <v>146524</v>
      </c>
      <c r="E139" s="18">
        <f t="shared" si="40"/>
        <v>421.04597701149424</v>
      </c>
      <c r="F139" s="18">
        <v>0</v>
      </c>
      <c r="G139" s="18">
        <f t="shared" si="41"/>
        <v>0</v>
      </c>
      <c r="H139" s="18">
        <v>0</v>
      </c>
      <c r="I139" s="18">
        <f t="shared" si="42"/>
        <v>0</v>
      </c>
      <c r="J139" s="18">
        <v>0</v>
      </c>
      <c r="K139" s="18">
        <f t="shared" si="43"/>
        <v>0</v>
      </c>
      <c r="L139" s="18">
        <v>0</v>
      </c>
      <c r="M139" s="18">
        <f t="shared" si="44"/>
        <v>0</v>
      </c>
      <c r="N139" s="18">
        <v>0</v>
      </c>
      <c r="O139" s="18">
        <f t="shared" si="45"/>
        <v>0</v>
      </c>
      <c r="P139" s="18">
        <v>0</v>
      </c>
      <c r="Q139" s="18">
        <f t="shared" si="46"/>
        <v>0</v>
      </c>
      <c r="R139" s="18">
        <v>0</v>
      </c>
      <c r="S139" s="18">
        <f t="shared" si="47"/>
        <v>0</v>
      </c>
      <c r="T139" s="18">
        <v>0</v>
      </c>
      <c r="U139" s="18">
        <f t="shared" si="48"/>
        <v>0</v>
      </c>
      <c r="V139" s="18">
        <v>3785</v>
      </c>
      <c r="W139" s="18">
        <f t="shared" si="49"/>
        <v>10.876436781609195</v>
      </c>
      <c r="X139" s="18">
        <v>0</v>
      </c>
      <c r="Y139" s="18">
        <f t="shared" si="50"/>
        <v>0</v>
      </c>
      <c r="Z139" s="18">
        <v>0</v>
      </c>
      <c r="AA139" s="18">
        <f t="shared" si="51"/>
        <v>0</v>
      </c>
      <c r="AB139" s="18">
        <v>0</v>
      </c>
      <c r="AC139" s="18">
        <f t="shared" si="52"/>
        <v>0</v>
      </c>
      <c r="AD139" s="18">
        <v>0</v>
      </c>
      <c r="AE139" s="18">
        <f t="shared" si="53"/>
        <v>0</v>
      </c>
      <c r="AF139" s="18">
        <v>0</v>
      </c>
      <c r="AG139" s="18">
        <f t="shared" si="54"/>
        <v>0</v>
      </c>
      <c r="AH139" s="18">
        <v>16649</v>
      </c>
      <c r="AI139" s="18">
        <f t="shared" si="55"/>
        <v>47.841954022988503</v>
      </c>
      <c r="AJ139" s="19">
        <f t="shared" si="56"/>
        <v>166958</v>
      </c>
      <c r="AK139" s="18">
        <f t="shared" si="57"/>
        <v>479.76436781609198</v>
      </c>
    </row>
    <row r="140" spans="1:37" s="30" customFormat="1" x14ac:dyDescent="0.2">
      <c r="A140" s="55">
        <v>398002</v>
      </c>
      <c r="B140" s="56" t="s">
        <v>173</v>
      </c>
      <c r="C140" s="13">
        <v>506</v>
      </c>
      <c r="D140" s="18">
        <v>165264</v>
      </c>
      <c r="E140" s="18">
        <f t="shared" si="40"/>
        <v>326.60869565217394</v>
      </c>
      <c r="F140" s="18">
        <v>0</v>
      </c>
      <c r="G140" s="18">
        <f t="shared" si="41"/>
        <v>0</v>
      </c>
      <c r="H140" s="18">
        <v>0</v>
      </c>
      <c r="I140" s="18">
        <f t="shared" si="42"/>
        <v>0</v>
      </c>
      <c r="J140" s="18">
        <v>0</v>
      </c>
      <c r="K140" s="18">
        <f t="shared" si="43"/>
        <v>0</v>
      </c>
      <c r="L140" s="18">
        <v>0</v>
      </c>
      <c r="M140" s="18">
        <f t="shared" si="44"/>
        <v>0</v>
      </c>
      <c r="N140" s="18">
        <v>0</v>
      </c>
      <c r="O140" s="18">
        <f t="shared" si="45"/>
        <v>0</v>
      </c>
      <c r="P140" s="18">
        <v>0</v>
      </c>
      <c r="Q140" s="18">
        <f t="shared" si="46"/>
        <v>0</v>
      </c>
      <c r="R140" s="18">
        <v>0</v>
      </c>
      <c r="S140" s="18">
        <f t="shared" si="47"/>
        <v>0</v>
      </c>
      <c r="T140" s="18">
        <v>0</v>
      </c>
      <c r="U140" s="18">
        <f t="shared" si="48"/>
        <v>0</v>
      </c>
      <c r="V140" s="18">
        <v>891</v>
      </c>
      <c r="W140" s="18">
        <f t="shared" si="49"/>
        <v>1.7608695652173914</v>
      </c>
      <c r="X140" s="18">
        <v>0</v>
      </c>
      <c r="Y140" s="18">
        <f t="shared" si="50"/>
        <v>0</v>
      </c>
      <c r="Z140" s="18">
        <v>0</v>
      </c>
      <c r="AA140" s="18">
        <f t="shared" si="51"/>
        <v>0</v>
      </c>
      <c r="AB140" s="18">
        <v>0</v>
      </c>
      <c r="AC140" s="18">
        <f t="shared" si="52"/>
        <v>0</v>
      </c>
      <c r="AD140" s="18">
        <v>0</v>
      </c>
      <c r="AE140" s="18">
        <f t="shared" si="53"/>
        <v>0</v>
      </c>
      <c r="AF140" s="18">
        <v>2248</v>
      </c>
      <c r="AG140" s="18">
        <f t="shared" si="54"/>
        <v>4.4426877470355732</v>
      </c>
      <c r="AH140" s="18">
        <v>15656</v>
      </c>
      <c r="AI140" s="18">
        <f t="shared" si="55"/>
        <v>30.940711462450594</v>
      </c>
      <c r="AJ140" s="19">
        <f t="shared" si="56"/>
        <v>184059</v>
      </c>
      <c r="AK140" s="18">
        <f t="shared" si="57"/>
        <v>363.7529644268775</v>
      </c>
    </row>
    <row r="141" spans="1:37" s="30" customFormat="1" x14ac:dyDescent="0.2">
      <c r="A141" s="55">
        <v>398003</v>
      </c>
      <c r="B141" s="56" t="s">
        <v>174</v>
      </c>
      <c r="C141" s="13">
        <v>387</v>
      </c>
      <c r="D141" s="18">
        <v>66997</v>
      </c>
      <c r="E141" s="18">
        <f t="shared" si="40"/>
        <v>173.11886304909561</v>
      </c>
      <c r="F141" s="18">
        <v>0</v>
      </c>
      <c r="G141" s="18">
        <f t="shared" si="41"/>
        <v>0</v>
      </c>
      <c r="H141" s="18">
        <v>0</v>
      </c>
      <c r="I141" s="18">
        <f t="shared" si="42"/>
        <v>0</v>
      </c>
      <c r="J141" s="18">
        <v>0</v>
      </c>
      <c r="K141" s="18">
        <f t="shared" si="43"/>
        <v>0</v>
      </c>
      <c r="L141" s="18">
        <v>0</v>
      </c>
      <c r="M141" s="18">
        <f t="shared" si="44"/>
        <v>0</v>
      </c>
      <c r="N141" s="18">
        <v>0</v>
      </c>
      <c r="O141" s="18">
        <f t="shared" si="45"/>
        <v>0</v>
      </c>
      <c r="P141" s="18">
        <v>0</v>
      </c>
      <c r="Q141" s="18">
        <f t="shared" si="46"/>
        <v>0</v>
      </c>
      <c r="R141" s="18">
        <v>0</v>
      </c>
      <c r="S141" s="18">
        <f t="shared" si="47"/>
        <v>0</v>
      </c>
      <c r="T141" s="18">
        <v>0</v>
      </c>
      <c r="U141" s="18">
        <f t="shared" si="48"/>
        <v>0</v>
      </c>
      <c r="V141" s="18">
        <v>29176</v>
      </c>
      <c r="W141" s="18">
        <f t="shared" si="49"/>
        <v>75.390180878552968</v>
      </c>
      <c r="X141" s="18">
        <v>0</v>
      </c>
      <c r="Y141" s="18">
        <f t="shared" si="50"/>
        <v>0</v>
      </c>
      <c r="Z141" s="18">
        <v>0</v>
      </c>
      <c r="AA141" s="18">
        <f t="shared" si="51"/>
        <v>0</v>
      </c>
      <c r="AB141" s="18">
        <v>0</v>
      </c>
      <c r="AC141" s="18">
        <f t="shared" si="52"/>
        <v>0</v>
      </c>
      <c r="AD141" s="18">
        <v>0</v>
      </c>
      <c r="AE141" s="18">
        <f t="shared" si="53"/>
        <v>0</v>
      </c>
      <c r="AF141" s="18">
        <v>0</v>
      </c>
      <c r="AG141" s="18">
        <f t="shared" si="54"/>
        <v>0</v>
      </c>
      <c r="AH141" s="18">
        <v>12051</v>
      </c>
      <c r="AI141" s="18">
        <f t="shared" si="55"/>
        <v>31.13953488372093</v>
      </c>
      <c r="AJ141" s="19">
        <f t="shared" si="56"/>
        <v>108224</v>
      </c>
      <c r="AK141" s="18">
        <f t="shared" si="57"/>
        <v>279.64857881136953</v>
      </c>
    </row>
    <row r="142" spans="1:37" s="30" customFormat="1" x14ac:dyDescent="0.2">
      <c r="A142" s="55">
        <v>398004</v>
      </c>
      <c r="B142" s="56" t="s">
        <v>175</v>
      </c>
      <c r="C142" s="13">
        <v>301</v>
      </c>
      <c r="D142" s="18">
        <v>121167</v>
      </c>
      <c r="E142" s="18">
        <f t="shared" si="40"/>
        <v>402.54817275747507</v>
      </c>
      <c r="F142" s="18">
        <v>0</v>
      </c>
      <c r="G142" s="18">
        <f t="shared" si="41"/>
        <v>0</v>
      </c>
      <c r="H142" s="18">
        <v>0</v>
      </c>
      <c r="I142" s="18">
        <f t="shared" si="42"/>
        <v>0</v>
      </c>
      <c r="J142" s="18">
        <v>0</v>
      </c>
      <c r="K142" s="18">
        <f t="shared" si="43"/>
        <v>0</v>
      </c>
      <c r="L142" s="18">
        <v>0</v>
      </c>
      <c r="M142" s="18">
        <f t="shared" si="44"/>
        <v>0</v>
      </c>
      <c r="N142" s="18">
        <v>0</v>
      </c>
      <c r="O142" s="18">
        <f t="shared" si="45"/>
        <v>0</v>
      </c>
      <c r="P142" s="18">
        <v>0</v>
      </c>
      <c r="Q142" s="18">
        <f t="shared" si="46"/>
        <v>0</v>
      </c>
      <c r="R142" s="18">
        <v>0</v>
      </c>
      <c r="S142" s="18">
        <f t="shared" si="47"/>
        <v>0</v>
      </c>
      <c r="T142" s="18">
        <v>0</v>
      </c>
      <c r="U142" s="18">
        <f t="shared" si="48"/>
        <v>0</v>
      </c>
      <c r="V142" s="18">
        <v>0</v>
      </c>
      <c r="W142" s="18">
        <f t="shared" si="49"/>
        <v>0</v>
      </c>
      <c r="X142" s="18">
        <v>0</v>
      </c>
      <c r="Y142" s="18">
        <f t="shared" si="50"/>
        <v>0</v>
      </c>
      <c r="Z142" s="18">
        <v>200</v>
      </c>
      <c r="AA142" s="18">
        <f t="shared" si="51"/>
        <v>0.66445182724252494</v>
      </c>
      <c r="AB142" s="18">
        <v>0</v>
      </c>
      <c r="AC142" s="18">
        <f t="shared" si="52"/>
        <v>0</v>
      </c>
      <c r="AD142" s="18">
        <v>0</v>
      </c>
      <c r="AE142" s="18">
        <f t="shared" si="53"/>
        <v>0</v>
      </c>
      <c r="AF142" s="18">
        <v>0</v>
      </c>
      <c r="AG142" s="18">
        <f t="shared" si="54"/>
        <v>0</v>
      </c>
      <c r="AH142" s="18">
        <v>16486</v>
      </c>
      <c r="AI142" s="18">
        <f t="shared" si="55"/>
        <v>54.770764119601331</v>
      </c>
      <c r="AJ142" s="19">
        <f t="shared" si="56"/>
        <v>137853</v>
      </c>
      <c r="AK142" s="18">
        <f t="shared" si="57"/>
        <v>457.98338870431894</v>
      </c>
    </row>
    <row r="143" spans="1:37" s="61" customFormat="1" x14ac:dyDescent="0.2">
      <c r="A143" s="59">
        <v>398005</v>
      </c>
      <c r="B143" s="60" t="s">
        <v>176</v>
      </c>
      <c r="C143" s="22">
        <v>142</v>
      </c>
      <c r="D143" s="23">
        <v>148204</v>
      </c>
      <c r="E143" s="23">
        <f t="shared" si="40"/>
        <v>1043.6901408450703</v>
      </c>
      <c r="F143" s="23">
        <v>0</v>
      </c>
      <c r="G143" s="23">
        <f t="shared" si="41"/>
        <v>0</v>
      </c>
      <c r="H143" s="23">
        <v>0</v>
      </c>
      <c r="I143" s="23">
        <f t="shared" si="42"/>
        <v>0</v>
      </c>
      <c r="J143" s="23">
        <v>0</v>
      </c>
      <c r="K143" s="23">
        <f t="shared" si="43"/>
        <v>0</v>
      </c>
      <c r="L143" s="23">
        <v>0</v>
      </c>
      <c r="M143" s="23">
        <f t="shared" si="44"/>
        <v>0</v>
      </c>
      <c r="N143" s="23">
        <v>0</v>
      </c>
      <c r="O143" s="23">
        <f t="shared" si="45"/>
        <v>0</v>
      </c>
      <c r="P143" s="23">
        <v>0</v>
      </c>
      <c r="Q143" s="23">
        <f t="shared" si="46"/>
        <v>0</v>
      </c>
      <c r="R143" s="23">
        <v>0</v>
      </c>
      <c r="S143" s="23">
        <f t="shared" si="47"/>
        <v>0</v>
      </c>
      <c r="T143" s="23">
        <v>0</v>
      </c>
      <c r="U143" s="23">
        <f t="shared" si="48"/>
        <v>0</v>
      </c>
      <c r="V143" s="23">
        <v>598</v>
      </c>
      <c r="W143" s="23">
        <f t="shared" si="49"/>
        <v>4.211267605633803</v>
      </c>
      <c r="X143" s="23">
        <v>0</v>
      </c>
      <c r="Y143" s="23">
        <f t="shared" si="50"/>
        <v>0</v>
      </c>
      <c r="Z143" s="23">
        <v>0</v>
      </c>
      <c r="AA143" s="23">
        <f t="shared" si="51"/>
        <v>0</v>
      </c>
      <c r="AB143" s="23">
        <v>0</v>
      </c>
      <c r="AC143" s="23">
        <f t="shared" si="52"/>
        <v>0</v>
      </c>
      <c r="AD143" s="23">
        <v>0</v>
      </c>
      <c r="AE143" s="23">
        <f t="shared" si="53"/>
        <v>0</v>
      </c>
      <c r="AF143" s="23">
        <v>1369</v>
      </c>
      <c r="AG143" s="23">
        <f t="shared" si="54"/>
        <v>9.6408450704225359</v>
      </c>
      <c r="AH143" s="23">
        <v>3833</v>
      </c>
      <c r="AI143" s="23">
        <f t="shared" si="55"/>
        <v>26.992957746478872</v>
      </c>
      <c r="AJ143" s="24">
        <f t="shared" si="56"/>
        <v>154004</v>
      </c>
      <c r="AK143" s="23">
        <f t="shared" si="57"/>
        <v>1084.5352112676057</v>
      </c>
    </row>
    <row r="144" spans="1:37" s="30" customFormat="1" x14ac:dyDescent="0.2">
      <c r="A144" s="57">
        <v>398006</v>
      </c>
      <c r="B144" s="58" t="s">
        <v>177</v>
      </c>
      <c r="C144" s="13">
        <v>110</v>
      </c>
      <c r="D144" s="18">
        <v>143717</v>
      </c>
      <c r="E144" s="18">
        <f t="shared" si="40"/>
        <v>1306.5181818181818</v>
      </c>
      <c r="F144" s="18">
        <v>0</v>
      </c>
      <c r="G144" s="18">
        <f t="shared" si="41"/>
        <v>0</v>
      </c>
      <c r="H144" s="18">
        <v>0</v>
      </c>
      <c r="I144" s="18">
        <f t="shared" si="42"/>
        <v>0</v>
      </c>
      <c r="J144" s="18">
        <v>0</v>
      </c>
      <c r="K144" s="18">
        <f t="shared" si="43"/>
        <v>0</v>
      </c>
      <c r="L144" s="18">
        <v>0</v>
      </c>
      <c r="M144" s="18">
        <f t="shared" si="44"/>
        <v>0</v>
      </c>
      <c r="N144" s="18">
        <v>0</v>
      </c>
      <c r="O144" s="18">
        <f t="shared" si="45"/>
        <v>0</v>
      </c>
      <c r="P144" s="18">
        <v>0</v>
      </c>
      <c r="Q144" s="18">
        <f t="shared" si="46"/>
        <v>0</v>
      </c>
      <c r="R144" s="18">
        <v>0</v>
      </c>
      <c r="S144" s="18">
        <f t="shared" si="47"/>
        <v>0</v>
      </c>
      <c r="T144" s="18">
        <v>0</v>
      </c>
      <c r="U144" s="18">
        <f t="shared" si="48"/>
        <v>0</v>
      </c>
      <c r="V144" s="18">
        <v>0</v>
      </c>
      <c r="W144" s="18">
        <f t="shared" si="49"/>
        <v>0</v>
      </c>
      <c r="X144" s="18">
        <v>0</v>
      </c>
      <c r="Y144" s="18">
        <f t="shared" si="50"/>
        <v>0</v>
      </c>
      <c r="Z144" s="18">
        <v>0</v>
      </c>
      <c r="AA144" s="18">
        <f t="shared" si="51"/>
        <v>0</v>
      </c>
      <c r="AB144" s="18">
        <v>0</v>
      </c>
      <c r="AC144" s="18">
        <f t="shared" si="52"/>
        <v>0</v>
      </c>
      <c r="AD144" s="18">
        <v>0</v>
      </c>
      <c r="AE144" s="18">
        <f t="shared" si="53"/>
        <v>0</v>
      </c>
      <c r="AF144" s="18">
        <v>498</v>
      </c>
      <c r="AG144" s="18">
        <f t="shared" si="54"/>
        <v>4.5272727272727273</v>
      </c>
      <c r="AH144" s="18">
        <v>132</v>
      </c>
      <c r="AI144" s="18">
        <f t="shared" si="55"/>
        <v>1.2</v>
      </c>
      <c r="AJ144" s="19">
        <f t="shared" si="56"/>
        <v>144347</v>
      </c>
      <c r="AK144" s="18">
        <f t="shared" si="57"/>
        <v>1312.2454545454545</v>
      </c>
    </row>
    <row r="145" spans="1:37" s="30" customFormat="1" x14ac:dyDescent="0.2">
      <c r="A145" s="55">
        <v>399001</v>
      </c>
      <c r="B145" s="56" t="s">
        <v>178</v>
      </c>
      <c r="C145" s="13">
        <v>484</v>
      </c>
      <c r="D145" s="18">
        <v>750619</v>
      </c>
      <c r="E145" s="18">
        <f t="shared" si="40"/>
        <v>1550.8657024793388</v>
      </c>
      <c r="F145" s="18">
        <v>0</v>
      </c>
      <c r="G145" s="18">
        <f t="shared" si="41"/>
        <v>0</v>
      </c>
      <c r="H145" s="18">
        <v>0</v>
      </c>
      <c r="I145" s="18">
        <f t="shared" si="42"/>
        <v>0</v>
      </c>
      <c r="J145" s="18">
        <v>0</v>
      </c>
      <c r="K145" s="18">
        <f t="shared" si="43"/>
        <v>0</v>
      </c>
      <c r="L145" s="18">
        <v>0</v>
      </c>
      <c r="M145" s="18">
        <f t="shared" si="44"/>
        <v>0</v>
      </c>
      <c r="N145" s="18">
        <v>0</v>
      </c>
      <c r="O145" s="18">
        <f t="shared" si="45"/>
        <v>0</v>
      </c>
      <c r="P145" s="18">
        <v>0</v>
      </c>
      <c r="Q145" s="18">
        <f t="shared" si="46"/>
        <v>0</v>
      </c>
      <c r="R145" s="18">
        <v>0</v>
      </c>
      <c r="S145" s="18">
        <f t="shared" si="47"/>
        <v>0</v>
      </c>
      <c r="T145" s="18">
        <v>0</v>
      </c>
      <c r="U145" s="18">
        <f t="shared" si="48"/>
        <v>0</v>
      </c>
      <c r="V145" s="18">
        <v>0</v>
      </c>
      <c r="W145" s="18">
        <f t="shared" si="49"/>
        <v>0</v>
      </c>
      <c r="X145" s="18">
        <v>1667</v>
      </c>
      <c r="Y145" s="18">
        <f t="shared" si="50"/>
        <v>3.4442148760330578</v>
      </c>
      <c r="Z145" s="18">
        <v>0</v>
      </c>
      <c r="AA145" s="18">
        <f t="shared" si="51"/>
        <v>0</v>
      </c>
      <c r="AB145" s="18">
        <v>0</v>
      </c>
      <c r="AC145" s="18">
        <f t="shared" si="52"/>
        <v>0</v>
      </c>
      <c r="AD145" s="18">
        <v>0</v>
      </c>
      <c r="AE145" s="18">
        <f t="shared" si="53"/>
        <v>0</v>
      </c>
      <c r="AF145" s="18">
        <v>0</v>
      </c>
      <c r="AG145" s="18">
        <f t="shared" si="54"/>
        <v>0</v>
      </c>
      <c r="AH145" s="18">
        <v>0</v>
      </c>
      <c r="AI145" s="18">
        <f t="shared" si="55"/>
        <v>0</v>
      </c>
      <c r="AJ145" s="19">
        <f t="shared" si="56"/>
        <v>752286</v>
      </c>
      <c r="AK145" s="18">
        <f t="shared" si="57"/>
        <v>1554.3099173553719</v>
      </c>
    </row>
    <row r="146" spans="1:37" s="30" customFormat="1" x14ac:dyDescent="0.2">
      <c r="A146" s="55">
        <v>399002</v>
      </c>
      <c r="B146" s="56" t="s">
        <v>179</v>
      </c>
      <c r="C146" s="13">
        <v>323</v>
      </c>
      <c r="D146" s="18">
        <v>759357</v>
      </c>
      <c r="E146" s="18">
        <f t="shared" si="40"/>
        <v>2350.950464396285</v>
      </c>
      <c r="F146" s="18">
        <v>0</v>
      </c>
      <c r="G146" s="18">
        <f t="shared" si="41"/>
        <v>0</v>
      </c>
      <c r="H146" s="18">
        <v>0</v>
      </c>
      <c r="I146" s="18">
        <f t="shared" si="42"/>
        <v>0</v>
      </c>
      <c r="J146" s="18">
        <v>0</v>
      </c>
      <c r="K146" s="18">
        <f t="shared" si="43"/>
        <v>0</v>
      </c>
      <c r="L146" s="18">
        <v>0</v>
      </c>
      <c r="M146" s="18">
        <f t="shared" si="44"/>
        <v>0</v>
      </c>
      <c r="N146" s="18">
        <v>0</v>
      </c>
      <c r="O146" s="18">
        <f t="shared" si="45"/>
        <v>0</v>
      </c>
      <c r="P146" s="18">
        <v>0</v>
      </c>
      <c r="Q146" s="18">
        <f t="shared" si="46"/>
        <v>0</v>
      </c>
      <c r="R146" s="18">
        <v>0</v>
      </c>
      <c r="S146" s="18">
        <f t="shared" si="47"/>
        <v>0</v>
      </c>
      <c r="T146" s="18">
        <v>0</v>
      </c>
      <c r="U146" s="18">
        <f t="shared" si="48"/>
        <v>0</v>
      </c>
      <c r="V146" s="18">
        <v>0</v>
      </c>
      <c r="W146" s="18">
        <f t="shared" si="49"/>
        <v>0</v>
      </c>
      <c r="X146" s="18">
        <v>0</v>
      </c>
      <c r="Y146" s="18">
        <f t="shared" si="50"/>
        <v>0</v>
      </c>
      <c r="Z146" s="18">
        <v>0</v>
      </c>
      <c r="AA146" s="18">
        <f t="shared" si="51"/>
        <v>0</v>
      </c>
      <c r="AB146" s="18">
        <v>0</v>
      </c>
      <c r="AC146" s="18">
        <f t="shared" si="52"/>
        <v>0</v>
      </c>
      <c r="AD146" s="18">
        <v>0</v>
      </c>
      <c r="AE146" s="18">
        <f t="shared" si="53"/>
        <v>0</v>
      </c>
      <c r="AF146" s="18">
        <v>0</v>
      </c>
      <c r="AG146" s="18">
        <f t="shared" si="54"/>
        <v>0</v>
      </c>
      <c r="AH146" s="18">
        <v>0</v>
      </c>
      <c r="AI146" s="18">
        <f t="shared" si="55"/>
        <v>0</v>
      </c>
      <c r="AJ146" s="19">
        <f t="shared" si="56"/>
        <v>759357</v>
      </c>
      <c r="AK146" s="18">
        <f t="shared" si="57"/>
        <v>2350.950464396285</v>
      </c>
    </row>
    <row r="147" spans="1:37" s="30" customFormat="1" x14ac:dyDescent="0.2">
      <c r="A147" s="59">
        <v>399004</v>
      </c>
      <c r="B147" s="60" t="s">
        <v>180</v>
      </c>
      <c r="C147" s="22">
        <v>398</v>
      </c>
      <c r="D147" s="23">
        <v>474861</v>
      </c>
      <c r="E147" s="23">
        <f t="shared" si="40"/>
        <v>1193.1180904522614</v>
      </c>
      <c r="F147" s="23">
        <v>0</v>
      </c>
      <c r="G147" s="23">
        <f t="shared" si="41"/>
        <v>0</v>
      </c>
      <c r="H147" s="23">
        <v>0</v>
      </c>
      <c r="I147" s="23">
        <f t="shared" si="42"/>
        <v>0</v>
      </c>
      <c r="J147" s="23">
        <v>0</v>
      </c>
      <c r="K147" s="23">
        <f t="shared" si="43"/>
        <v>0</v>
      </c>
      <c r="L147" s="23">
        <v>0</v>
      </c>
      <c r="M147" s="23">
        <f t="shared" si="44"/>
        <v>0</v>
      </c>
      <c r="N147" s="23">
        <v>0</v>
      </c>
      <c r="O147" s="23">
        <f t="shared" si="45"/>
        <v>0</v>
      </c>
      <c r="P147" s="23">
        <v>0</v>
      </c>
      <c r="Q147" s="23">
        <f t="shared" si="46"/>
        <v>0</v>
      </c>
      <c r="R147" s="23">
        <v>0</v>
      </c>
      <c r="S147" s="23">
        <f t="shared" si="47"/>
        <v>0</v>
      </c>
      <c r="T147" s="23">
        <v>0</v>
      </c>
      <c r="U147" s="23">
        <f t="shared" si="48"/>
        <v>0</v>
      </c>
      <c r="V147" s="23">
        <v>0</v>
      </c>
      <c r="W147" s="23">
        <f t="shared" si="49"/>
        <v>0</v>
      </c>
      <c r="X147" s="23">
        <v>29239</v>
      </c>
      <c r="Y147" s="23">
        <f t="shared" si="50"/>
        <v>73.464824120603012</v>
      </c>
      <c r="Z147" s="23">
        <v>0</v>
      </c>
      <c r="AA147" s="23">
        <f t="shared" si="51"/>
        <v>0</v>
      </c>
      <c r="AB147" s="23">
        <v>0</v>
      </c>
      <c r="AC147" s="23">
        <f t="shared" si="52"/>
        <v>0</v>
      </c>
      <c r="AD147" s="23">
        <v>0</v>
      </c>
      <c r="AE147" s="23">
        <f t="shared" si="53"/>
        <v>0</v>
      </c>
      <c r="AF147" s="23">
        <v>0</v>
      </c>
      <c r="AG147" s="23">
        <f t="shared" si="54"/>
        <v>0</v>
      </c>
      <c r="AH147" s="23">
        <v>0</v>
      </c>
      <c r="AI147" s="23">
        <f t="shared" si="55"/>
        <v>0</v>
      </c>
      <c r="AJ147" s="24">
        <f t="shared" si="56"/>
        <v>504100</v>
      </c>
      <c r="AK147" s="23">
        <f t="shared" si="57"/>
        <v>1266.5829145728644</v>
      </c>
    </row>
    <row r="148" spans="1:37" x14ac:dyDescent="0.2">
      <c r="A148" s="42"/>
      <c r="B148" s="43" t="s">
        <v>181</v>
      </c>
      <c r="C148" s="44">
        <f>SUM(C94:C147)</f>
        <v>22353</v>
      </c>
      <c r="D148" s="65">
        <f>SUM(D94:D147)</f>
        <v>17813896</v>
      </c>
      <c r="E148" s="65">
        <f t="shared" si="40"/>
        <v>796.93535543327516</v>
      </c>
      <c r="F148" s="65">
        <f>SUM(F94:F147)</f>
        <v>0</v>
      </c>
      <c r="G148" s="65">
        <f t="shared" si="41"/>
        <v>0</v>
      </c>
      <c r="H148" s="65">
        <f>SUM(H94:H147)</f>
        <v>0</v>
      </c>
      <c r="I148" s="65">
        <f t="shared" si="42"/>
        <v>0</v>
      </c>
      <c r="J148" s="65">
        <f>SUM(J94:J147)</f>
        <v>0</v>
      </c>
      <c r="K148" s="65">
        <f t="shared" si="43"/>
        <v>0</v>
      </c>
      <c r="L148" s="65">
        <f>SUM(L94:L147)</f>
        <v>0</v>
      </c>
      <c r="M148" s="65">
        <f t="shared" si="44"/>
        <v>0</v>
      </c>
      <c r="N148" s="65">
        <f>SUM(N94:N147)</f>
        <v>0</v>
      </c>
      <c r="O148" s="65">
        <f t="shared" si="45"/>
        <v>0</v>
      </c>
      <c r="P148" s="65">
        <f>SUM(P94:P147)</f>
        <v>0</v>
      </c>
      <c r="Q148" s="65">
        <f t="shared" si="46"/>
        <v>0</v>
      </c>
      <c r="R148" s="65">
        <f>SUM(R94:R147)</f>
        <v>0</v>
      </c>
      <c r="S148" s="65">
        <f t="shared" si="47"/>
        <v>0</v>
      </c>
      <c r="T148" s="65">
        <f>SUM(T94:T147)</f>
        <v>0</v>
      </c>
      <c r="U148" s="65">
        <f t="shared" si="48"/>
        <v>0</v>
      </c>
      <c r="V148" s="65">
        <f>SUM(V94:V147)</f>
        <v>919476</v>
      </c>
      <c r="W148" s="65">
        <f t="shared" si="49"/>
        <v>41.134344383304253</v>
      </c>
      <c r="X148" s="65">
        <f>SUM(X94:X147)</f>
        <v>232153</v>
      </c>
      <c r="Y148" s="65">
        <f t="shared" si="50"/>
        <v>10.385764774303226</v>
      </c>
      <c r="Z148" s="65">
        <f>SUM(Z94:Z147)</f>
        <v>455916</v>
      </c>
      <c r="AA148" s="65">
        <f t="shared" si="51"/>
        <v>20.396188431083075</v>
      </c>
      <c r="AB148" s="65">
        <f>SUM(AB94:AB147)</f>
        <v>232590</v>
      </c>
      <c r="AC148" s="65">
        <f t="shared" si="52"/>
        <v>10.405314722855993</v>
      </c>
      <c r="AD148" s="65">
        <f>SUM(AD94:AD147)</f>
        <v>39631</v>
      </c>
      <c r="AE148" s="65">
        <f t="shared" si="53"/>
        <v>1.7729611237865164</v>
      </c>
      <c r="AF148" s="65">
        <f>SUM(AF94:AF147)</f>
        <v>63542</v>
      </c>
      <c r="AG148" s="65">
        <f t="shared" si="54"/>
        <v>2.8426609403659464</v>
      </c>
      <c r="AH148" s="65">
        <f>SUM(AH94:AH147)</f>
        <v>446966</v>
      </c>
      <c r="AI148" s="65">
        <f t="shared" si="55"/>
        <v>19.995794747908558</v>
      </c>
      <c r="AJ148" s="66">
        <f>SUM(AJ94:AJ147)</f>
        <v>20204170</v>
      </c>
      <c r="AK148" s="67">
        <f t="shared" si="57"/>
        <v>903.86838455688269</v>
      </c>
    </row>
    <row r="149" spans="1:37" x14ac:dyDescent="0.2">
      <c r="A149" s="47"/>
      <c r="B149" s="48"/>
      <c r="C149" s="37"/>
      <c r="D149" s="37"/>
      <c r="E149" s="37"/>
      <c r="F149" s="37"/>
      <c r="G149" s="37"/>
      <c r="H149" s="37"/>
      <c r="I149" s="38"/>
      <c r="J149" s="37"/>
      <c r="K149" s="37"/>
      <c r="L149" s="37"/>
      <c r="M149" s="37"/>
      <c r="N149" s="37"/>
      <c r="O149" s="38"/>
      <c r="P149" s="37"/>
      <c r="Q149" s="37"/>
      <c r="R149" s="37"/>
      <c r="S149" s="37"/>
      <c r="T149" s="37"/>
      <c r="U149" s="38"/>
      <c r="V149" s="37"/>
      <c r="W149" s="37"/>
      <c r="X149" s="37"/>
      <c r="Y149" s="37"/>
      <c r="Z149" s="37"/>
      <c r="AA149" s="38"/>
      <c r="AB149" s="37"/>
      <c r="AC149" s="37"/>
      <c r="AD149" s="37"/>
      <c r="AE149" s="38"/>
      <c r="AF149" s="37"/>
      <c r="AG149" s="37"/>
      <c r="AH149" s="37"/>
      <c r="AI149" s="37"/>
      <c r="AJ149" s="37"/>
      <c r="AK149" s="38"/>
    </row>
    <row r="150" spans="1:37" s="30" customFormat="1" x14ac:dyDescent="0.2">
      <c r="A150" s="63" t="s">
        <v>182</v>
      </c>
      <c r="B150" s="64" t="s">
        <v>183</v>
      </c>
      <c r="C150" s="22">
        <v>339</v>
      </c>
      <c r="D150" s="23">
        <v>449807</v>
      </c>
      <c r="E150" s="23">
        <f>D150/$C150</f>
        <v>1326.8643067846608</v>
      </c>
      <c r="F150" s="23">
        <v>0</v>
      </c>
      <c r="G150" s="23">
        <f>F150/$C150</f>
        <v>0</v>
      </c>
      <c r="H150" s="23">
        <v>0</v>
      </c>
      <c r="I150" s="23">
        <f>H150/$C150</f>
        <v>0</v>
      </c>
      <c r="J150" s="23">
        <v>0</v>
      </c>
      <c r="K150" s="23">
        <f>J150/$C150</f>
        <v>0</v>
      </c>
      <c r="L150" s="23">
        <v>0</v>
      </c>
      <c r="M150" s="23">
        <f>L150/$C150</f>
        <v>0</v>
      </c>
      <c r="N150" s="23">
        <v>0</v>
      </c>
      <c r="O150" s="23">
        <f>N150/$C150</f>
        <v>0</v>
      </c>
      <c r="P150" s="23">
        <v>0</v>
      </c>
      <c r="Q150" s="23">
        <f>P150/$C150</f>
        <v>0</v>
      </c>
      <c r="R150" s="23">
        <v>0</v>
      </c>
      <c r="S150" s="23">
        <f>R150/$C150</f>
        <v>0</v>
      </c>
      <c r="T150" s="23">
        <v>0</v>
      </c>
      <c r="U150" s="23">
        <f>T150/$C150</f>
        <v>0</v>
      </c>
      <c r="V150" s="23">
        <v>67017</v>
      </c>
      <c r="W150" s="23">
        <f>V150/$C150</f>
        <v>197.69026548672565</v>
      </c>
      <c r="X150" s="23">
        <v>0</v>
      </c>
      <c r="Y150" s="23">
        <f>X150/$C150</f>
        <v>0</v>
      </c>
      <c r="Z150" s="23">
        <v>0</v>
      </c>
      <c r="AA150" s="23">
        <f>Z150/$C150</f>
        <v>0</v>
      </c>
      <c r="AB150" s="23">
        <v>0</v>
      </c>
      <c r="AC150" s="23">
        <f>AB150/$C150</f>
        <v>0</v>
      </c>
      <c r="AD150" s="23">
        <v>0</v>
      </c>
      <c r="AE150" s="23">
        <f>AD150/$C150</f>
        <v>0</v>
      </c>
      <c r="AF150" s="23">
        <v>0</v>
      </c>
      <c r="AG150" s="23">
        <f>AF150/$C150</f>
        <v>0</v>
      </c>
      <c r="AH150" s="23">
        <v>0</v>
      </c>
      <c r="AI150" s="23">
        <f>AH150/$C150</f>
        <v>0</v>
      </c>
      <c r="AJ150" s="24">
        <f>D150+F150+H150+J150+L150+N150+P150+R150+T150+V150+X150+Z150+AB150+AD150+AF150+AH150</f>
        <v>516824</v>
      </c>
      <c r="AK150" s="23">
        <f>AJ150/$C150</f>
        <v>1524.5545722713864</v>
      </c>
    </row>
    <row r="151" spans="1:37" x14ac:dyDescent="0.2">
      <c r="A151" s="42"/>
      <c r="B151" s="43" t="s">
        <v>184</v>
      </c>
      <c r="C151" s="44">
        <f>SUM(C150)</f>
        <v>339</v>
      </c>
      <c r="D151" s="65">
        <f>SUM(D150)</f>
        <v>449807</v>
      </c>
      <c r="E151" s="65">
        <f>D151/$C151</f>
        <v>1326.8643067846608</v>
      </c>
      <c r="F151" s="65">
        <f>SUM(F150)</f>
        <v>0</v>
      </c>
      <c r="G151" s="65">
        <f>F151/$C151</f>
        <v>0</v>
      </c>
      <c r="H151" s="65">
        <f>SUM(H150)</f>
        <v>0</v>
      </c>
      <c r="I151" s="65">
        <f>H151/$C151</f>
        <v>0</v>
      </c>
      <c r="J151" s="65">
        <f>SUM(J97:J150)</f>
        <v>0</v>
      </c>
      <c r="K151" s="65">
        <f>J151/$C151</f>
        <v>0</v>
      </c>
      <c r="L151" s="65">
        <f>SUM(L97:L150)</f>
        <v>0</v>
      </c>
      <c r="M151" s="65">
        <f>L151/$C151</f>
        <v>0</v>
      </c>
      <c r="N151" s="65">
        <f>SUM(N97:N150)</f>
        <v>0</v>
      </c>
      <c r="O151" s="65">
        <f>N151/$C151</f>
        <v>0</v>
      </c>
      <c r="P151" s="65">
        <f>SUM(P97:P150)</f>
        <v>0</v>
      </c>
      <c r="Q151" s="65">
        <f>P151/$C151</f>
        <v>0</v>
      </c>
      <c r="R151" s="65">
        <f>SUM(R97:R150)</f>
        <v>0</v>
      </c>
      <c r="S151" s="65">
        <f>R151/$C151</f>
        <v>0</v>
      </c>
      <c r="T151" s="65">
        <f>SUM(T97:T150)</f>
        <v>0</v>
      </c>
      <c r="U151" s="65">
        <f>T151/$C151</f>
        <v>0</v>
      </c>
      <c r="V151" s="65">
        <f>SUM(V150)</f>
        <v>67017</v>
      </c>
      <c r="W151" s="65">
        <f>V151/$C151</f>
        <v>197.69026548672565</v>
      </c>
      <c r="X151" s="65">
        <f>SUM(X150)</f>
        <v>0</v>
      </c>
      <c r="Y151" s="65">
        <f>X151/$C151</f>
        <v>0</v>
      </c>
      <c r="Z151" s="65">
        <f>SUM(Z150)</f>
        <v>0</v>
      </c>
      <c r="AA151" s="65">
        <f>Z151/$C151</f>
        <v>0</v>
      </c>
      <c r="AB151" s="65">
        <f>SUM(AB150)</f>
        <v>0</v>
      </c>
      <c r="AC151" s="65">
        <f>AB151/$C151</f>
        <v>0</v>
      </c>
      <c r="AD151" s="65">
        <f>SUM(AD150)</f>
        <v>0</v>
      </c>
      <c r="AE151" s="65">
        <f>AD151/$C151</f>
        <v>0</v>
      </c>
      <c r="AF151" s="65">
        <f>SUM(AF150)</f>
        <v>0</v>
      </c>
      <c r="AG151" s="65">
        <f>AF151/$C151</f>
        <v>0</v>
      </c>
      <c r="AH151" s="65">
        <f>SUM(AH150)</f>
        <v>0</v>
      </c>
      <c r="AI151" s="65">
        <f>AH151/$C151</f>
        <v>0</v>
      </c>
      <c r="AJ151" s="66">
        <f>SUM(AJ150)</f>
        <v>516824</v>
      </c>
      <c r="AK151" s="67">
        <f>AJ151/$C151</f>
        <v>1524.5545722713864</v>
      </c>
    </row>
    <row r="152" spans="1:37" x14ac:dyDescent="0.2">
      <c r="A152" s="47"/>
      <c r="B152" s="48"/>
      <c r="C152" s="37"/>
      <c r="D152" s="37"/>
      <c r="E152" s="37"/>
      <c r="F152" s="37"/>
      <c r="G152" s="37"/>
      <c r="H152" s="37"/>
      <c r="I152" s="38"/>
      <c r="J152" s="37"/>
      <c r="K152" s="37"/>
      <c r="L152" s="37"/>
      <c r="M152" s="37"/>
      <c r="N152" s="37"/>
      <c r="O152" s="38"/>
      <c r="P152" s="37"/>
      <c r="Q152" s="37"/>
      <c r="R152" s="37"/>
      <c r="S152" s="37"/>
      <c r="T152" s="37"/>
      <c r="U152" s="38"/>
      <c r="V152" s="37"/>
      <c r="W152" s="37"/>
      <c r="X152" s="37"/>
      <c r="Y152" s="37"/>
      <c r="Z152" s="37"/>
      <c r="AA152" s="38"/>
      <c r="AB152" s="37"/>
      <c r="AC152" s="37"/>
      <c r="AD152" s="37"/>
      <c r="AE152" s="38"/>
      <c r="AF152" s="37"/>
      <c r="AG152" s="37"/>
      <c r="AH152" s="37"/>
      <c r="AI152" s="37"/>
      <c r="AJ152" s="37"/>
      <c r="AK152" s="38"/>
    </row>
    <row r="153" spans="1:37" ht="13.5" thickBot="1" x14ac:dyDescent="0.25">
      <c r="A153" s="68"/>
      <c r="B153" s="69" t="s">
        <v>185</v>
      </c>
      <c r="C153" s="70">
        <f>C148+C92+C78+C74+C151</f>
        <v>695278</v>
      </c>
      <c r="D153" s="71">
        <f>D148+D92+D78+D74+D151</f>
        <v>149935498.56999999</v>
      </c>
      <c r="E153" s="71">
        <f>D153/$C153</f>
        <v>215.6482710081435</v>
      </c>
      <c r="F153" s="71">
        <f>F148+F92+F78+F74+F151</f>
        <v>3223120</v>
      </c>
      <c r="G153" s="71">
        <f>F153/$C153</f>
        <v>4.6357284424359753</v>
      </c>
      <c r="H153" s="71">
        <f>H148+H92+H78+H74+H151</f>
        <v>2890459</v>
      </c>
      <c r="I153" s="71">
        <f>H153/$C153</f>
        <v>4.1572709045878051</v>
      </c>
      <c r="J153" s="71">
        <f>J148+J92+J78+J74</f>
        <v>33019962</v>
      </c>
      <c r="K153" s="71">
        <f>J153/$C153</f>
        <v>47.49173999464962</v>
      </c>
      <c r="L153" s="71">
        <f>L148+L92+L78+L74</f>
        <v>29337332</v>
      </c>
      <c r="M153" s="71">
        <f>L153/$C153</f>
        <v>42.195110445030622</v>
      </c>
      <c r="N153" s="71">
        <f>N148+N92+N78+N74</f>
        <v>5125</v>
      </c>
      <c r="O153" s="71">
        <f>N153/$C153</f>
        <v>7.3711522585210524E-3</v>
      </c>
      <c r="P153" s="71">
        <f>P148+P92+P78+P74</f>
        <v>685976</v>
      </c>
      <c r="Q153" s="71">
        <f>P153/$C153</f>
        <v>0.98662117886658285</v>
      </c>
      <c r="R153" s="71">
        <f>R148+R92+R78+R74</f>
        <v>22942</v>
      </c>
      <c r="S153" s="71">
        <f>R153/$C153</f>
        <v>3.2996873193168776E-2</v>
      </c>
      <c r="T153" s="71">
        <f>T148+T92+T78+T74</f>
        <v>14440</v>
      </c>
      <c r="U153" s="71">
        <f>T153/$C153</f>
        <v>2.0768670948886632E-2</v>
      </c>
      <c r="V153" s="71">
        <f>V148+V92+V78+V74+V151</f>
        <v>18556777.420000002</v>
      </c>
      <c r="W153" s="71">
        <f>V153/$C153</f>
        <v>26.689723276157167</v>
      </c>
      <c r="X153" s="71">
        <f>X148+X92+X78+X74</f>
        <v>4454632</v>
      </c>
      <c r="Y153" s="71">
        <f>X153/$C153</f>
        <v>6.4069796541814927</v>
      </c>
      <c r="Z153" s="71">
        <f>Z148+Z92+Z78+Z74</f>
        <v>13565271</v>
      </c>
      <c r="AA153" s="71">
        <f>Z153/$C153</f>
        <v>19.510571311043929</v>
      </c>
      <c r="AB153" s="71">
        <f>AB148+AB92+AB78+AB74</f>
        <v>5398183</v>
      </c>
      <c r="AC153" s="71">
        <f>AB153/$C153</f>
        <v>7.7640641585092585</v>
      </c>
      <c r="AD153" s="71">
        <f>AD148+AD92+AD78+AD74</f>
        <v>45621789</v>
      </c>
      <c r="AE153" s="71">
        <f>AD153/$C153</f>
        <v>65.616615224413835</v>
      </c>
      <c r="AF153" s="71">
        <f>AF148+AF92+AF78+AF74</f>
        <v>1706503</v>
      </c>
      <c r="AG153" s="71">
        <f>AF153/$C153</f>
        <v>2.4544182327069173</v>
      </c>
      <c r="AH153" s="71">
        <f>AH148+AH92+AH78+AH74+AH151</f>
        <v>17136517</v>
      </c>
      <c r="AI153" s="71">
        <f>AH153/$C153</f>
        <v>24.647000192728665</v>
      </c>
      <c r="AJ153" s="72">
        <f>AJ148+AJ92+AJ78+AJ74+AJ151</f>
        <v>325574526.99000001</v>
      </c>
      <c r="AK153" s="71">
        <f>AJ153/$C153</f>
        <v>468.26525071985594</v>
      </c>
    </row>
    <row r="154" spans="1:37" ht="13.5" thickTop="1" x14ac:dyDescent="0.2"/>
    <row r="155" spans="1:37" ht="29.25" customHeight="1" x14ac:dyDescent="0.2">
      <c r="D155" s="82"/>
      <c r="E155" s="82"/>
      <c r="F155" s="82"/>
      <c r="J155" s="82"/>
      <c r="K155" s="82"/>
      <c r="L155" s="82"/>
      <c r="P155" s="82"/>
      <c r="Q155" s="82"/>
      <c r="R155" s="82"/>
      <c r="V155" s="82"/>
      <c r="W155" s="82"/>
      <c r="X155" s="82"/>
      <c r="AB155" s="82"/>
      <c r="AC155" s="82"/>
      <c r="AD155" s="82"/>
      <c r="AF155" s="82"/>
      <c r="AG155" s="82"/>
      <c r="AH155" s="82"/>
    </row>
    <row r="156" spans="1:37" ht="30" customHeight="1" x14ac:dyDescent="0.2">
      <c r="D156" s="77" t="s">
        <v>186</v>
      </c>
      <c r="E156" s="77"/>
      <c r="F156" s="77"/>
      <c r="J156" s="77" t="s">
        <v>186</v>
      </c>
      <c r="K156" s="77"/>
      <c r="L156" s="77"/>
      <c r="P156" s="77" t="s">
        <v>186</v>
      </c>
      <c r="Q156" s="77"/>
      <c r="R156" s="77"/>
      <c r="V156" s="77" t="s">
        <v>186</v>
      </c>
      <c r="W156" s="77"/>
      <c r="X156" s="77"/>
      <c r="AB156" s="77" t="s">
        <v>186</v>
      </c>
      <c r="AC156" s="77"/>
      <c r="AD156" s="77"/>
      <c r="AF156" s="77" t="s">
        <v>186</v>
      </c>
      <c r="AG156" s="77"/>
      <c r="AH156" s="77"/>
    </row>
    <row r="158" spans="1:37" x14ac:dyDescent="0.2">
      <c r="D158" s="73"/>
      <c r="X158" s="73"/>
      <c r="AD158" s="73"/>
      <c r="AJ158" s="73"/>
    </row>
  </sheetData>
  <mergeCells count="21">
    <mergeCell ref="AF156:AH156"/>
    <mergeCell ref="AF1:AK1"/>
    <mergeCell ref="C2:C3"/>
    <mergeCell ref="AJ2:AJ3"/>
    <mergeCell ref="D155:F155"/>
    <mergeCell ref="J155:L155"/>
    <mergeCell ref="P155:R155"/>
    <mergeCell ref="V155:X155"/>
    <mergeCell ref="AB155:AD155"/>
    <mergeCell ref="AF155:AH155"/>
    <mergeCell ref="AB1:AE1"/>
    <mergeCell ref="D156:F156"/>
    <mergeCell ref="J156:L156"/>
    <mergeCell ref="P156:R156"/>
    <mergeCell ref="V156:X156"/>
    <mergeCell ref="AB156:AD156"/>
    <mergeCell ref="A1:B2"/>
    <mergeCell ref="D1:I1"/>
    <mergeCell ref="J1:O1"/>
    <mergeCell ref="P1:U1"/>
    <mergeCell ref="V1:AA1"/>
  </mergeCells>
  <printOptions horizontalCentered="1"/>
  <pageMargins left="0.25" right="0.25" top="0.88" bottom="0.5" header="0.42" footer="0.5"/>
  <pageSetup paperSize="5" scale="77" orientation="portrait" r:id="rId1"/>
  <headerFooter alignWithMargins="0"/>
  <rowBreaks count="1" manualBreakCount="1">
    <brk id="75" max="36" man="1"/>
  </rowBreaks>
  <colBreaks count="4" manualBreakCount="4">
    <brk id="9" max="1048575" man="1"/>
    <brk id="15" max="1048575" man="1"/>
    <brk id="21" max="145" man="1"/>
    <brk id="31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Pur Prof Tech - 300</vt:lpstr>
      <vt:lpstr>'Pur Prof Tech - 300'!Print_Area</vt:lpstr>
      <vt:lpstr>'Pur Prof Tech - 300'!Print_Titles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2012-07-03T18:47:07Z</dcterms:created>
  <dcterms:modified xsi:type="dcterms:W3CDTF">2012-07-09T18:46:23Z</dcterms:modified>
</cp:coreProperties>
</file>