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Pur Prop Services - 400" sheetId="1" r:id="rId1"/>
  </sheets>
  <externalReferences>
    <externalReference r:id="rId2"/>
  </externalReferences>
  <definedNames>
    <definedName name="_xlnm.Print_Area" localSheetId="0">'Pur Prop Services - 400'!$A$1:$U$156</definedName>
    <definedName name="_xlnm.Print_Titles" localSheetId="0">'Pur Prop Services - 400'!$A:$C,'Pur Prop Services - 400'!$1:$3</definedName>
  </definedNames>
  <calcPr calcId="125725"/>
</workbook>
</file>

<file path=xl/calcChain.xml><?xml version="1.0" encoding="utf-8"?>
<calcChain xmlns="http://schemas.openxmlformats.org/spreadsheetml/2006/main">
  <c r="R151" i="1"/>
  <c r="P151"/>
  <c r="N151"/>
  <c r="L151"/>
  <c r="J151"/>
  <c r="H151"/>
  <c r="F151"/>
  <c r="D151"/>
  <c r="C151"/>
  <c r="S151" s="1"/>
  <c r="T150"/>
  <c r="T151" s="1"/>
  <c r="U151" s="1"/>
  <c r="S150"/>
  <c r="Q150"/>
  <c r="O150"/>
  <c r="M150"/>
  <c r="K150"/>
  <c r="I150"/>
  <c r="G150"/>
  <c r="E150"/>
  <c r="R148"/>
  <c r="P148"/>
  <c r="Q148" s="1"/>
  <c r="N148"/>
  <c r="L148"/>
  <c r="M148" s="1"/>
  <c r="J148"/>
  <c r="H148"/>
  <c r="I148" s="1"/>
  <c r="F148"/>
  <c r="D148"/>
  <c r="E148" s="1"/>
  <c r="C148"/>
  <c r="U147"/>
  <c r="T147"/>
  <c r="S147"/>
  <c r="Q147"/>
  <c r="O147"/>
  <c r="M147"/>
  <c r="K147"/>
  <c r="I147"/>
  <c r="G147"/>
  <c r="E147"/>
  <c r="U146"/>
  <c r="T146"/>
  <c r="S146"/>
  <c r="Q146"/>
  <c r="O146"/>
  <c r="M146"/>
  <c r="K146"/>
  <c r="I146"/>
  <c r="G146"/>
  <c r="E146"/>
  <c r="U145"/>
  <c r="T145"/>
  <c r="S145"/>
  <c r="Q145"/>
  <c r="O145"/>
  <c r="M145"/>
  <c r="K145"/>
  <c r="I145"/>
  <c r="G145"/>
  <c r="E145"/>
  <c r="U144"/>
  <c r="T144"/>
  <c r="S144"/>
  <c r="Q144"/>
  <c r="O144"/>
  <c r="M144"/>
  <c r="K144"/>
  <c r="I144"/>
  <c r="G144"/>
  <c r="E144"/>
  <c r="U143"/>
  <c r="T143"/>
  <c r="S143"/>
  <c r="Q143"/>
  <c r="O143"/>
  <c r="M143"/>
  <c r="K143"/>
  <c r="I143"/>
  <c r="G143"/>
  <c r="E143"/>
  <c r="U142"/>
  <c r="T142"/>
  <c r="S142"/>
  <c r="Q142"/>
  <c r="O142"/>
  <c r="M142"/>
  <c r="K142"/>
  <c r="I142"/>
  <c r="G142"/>
  <c r="E142"/>
  <c r="U141"/>
  <c r="T141"/>
  <c r="S141"/>
  <c r="Q141"/>
  <c r="O141"/>
  <c r="M141"/>
  <c r="K141"/>
  <c r="I141"/>
  <c r="G141"/>
  <c r="E141"/>
  <c r="U140"/>
  <c r="T140"/>
  <c r="S140"/>
  <c r="Q140"/>
  <c r="O140"/>
  <c r="M140"/>
  <c r="K140"/>
  <c r="I140"/>
  <c r="G140"/>
  <c r="E140"/>
  <c r="U139"/>
  <c r="T139"/>
  <c r="S139"/>
  <c r="Q139"/>
  <c r="O139"/>
  <c r="M139"/>
  <c r="K139"/>
  <c r="I139"/>
  <c r="G139"/>
  <c r="E139"/>
  <c r="U138"/>
  <c r="T138"/>
  <c r="S138"/>
  <c r="Q138"/>
  <c r="O138"/>
  <c r="M138"/>
  <c r="K138"/>
  <c r="I138"/>
  <c r="G138"/>
  <c r="E138"/>
  <c r="U137"/>
  <c r="T137"/>
  <c r="S137"/>
  <c r="Q137"/>
  <c r="O137"/>
  <c r="M137"/>
  <c r="K137"/>
  <c r="I137"/>
  <c r="G137"/>
  <c r="E137"/>
  <c r="U136"/>
  <c r="T136"/>
  <c r="S136"/>
  <c r="Q136"/>
  <c r="O136"/>
  <c r="M136"/>
  <c r="K136"/>
  <c r="I136"/>
  <c r="G136"/>
  <c r="E136"/>
  <c r="U135"/>
  <c r="T135"/>
  <c r="S135"/>
  <c r="Q135"/>
  <c r="O135"/>
  <c r="M135"/>
  <c r="K135"/>
  <c r="I135"/>
  <c r="G135"/>
  <c r="E135"/>
  <c r="T134"/>
  <c r="U134" s="1"/>
  <c r="S134"/>
  <c r="Q134"/>
  <c r="O134"/>
  <c r="M134"/>
  <c r="K134"/>
  <c r="I134"/>
  <c r="G134"/>
  <c r="E134"/>
  <c r="T133"/>
  <c r="U133" s="1"/>
  <c r="S133"/>
  <c r="Q133"/>
  <c r="O133"/>
  <c r="M133"/>
  <c r="K133"/>
  <c r="I133"/>
  <c r="G133"/>
  <c r="E133"/>
  <c r="T132"/>
  <c r="U132" s="1"/>
  <c r="S132"/>
  <c r="Q132"/>
  <c r="O132"/>
  <c r="M132"/>
  <c r="K132"/>
  <c r="I132"/>
  <c r="G132"/>
  <c r="E132"/>
  <c r="T131"/>
  <c r="U131" s="1"/>
  <c r="S131"/>
  <c r="Q131"/>
  <c r="O131"/>
  <c r="M131"/>
  <c r="K131"/>
  <c r="I131"/>
  <c r="G131"/>
  <c r="E131"/>
  <c r="T130"/>
  <c r="U130" s="1"/>
  <c r="S130"/>
  <c r="Q130"/>
  <c r="O130"/>
  <c r="M130"/>
  <c r="K130"/>
  <c r="I130"/>
  <c r="G130"/>
  <c r="E130"/>
  <c r="T129"/>
  <c r="U129" s="1"/>
  <c r="S129"/>
  <c r="Q129"/>
  <c r="O129"/>
  <c r="M129"/>
  <c r="K129"/>
  <c r="I129"/>
  <c r="G129"/>
  <c r="E129"/>
  <c r="T128"/>
  <c r="U128" s="1"/>
  <c r="S128"/>
  <c r="Q128"/>
  <c r="O128"/>
  <c r="M128"/>
  <c r="K128"/>
  <c r="I128"/>
  <c r="G128"/>
  <c r="E128"/>
  <c r="T127"/>
  <c r="U127" s="1"/>
  <c r="S127"/>
  <c r="Q127"/>
  <c r="O127"/>
  <c r="M127"/>
  <c r="K127"/>
  <c r="I127"/>
  <c r="G127"/>
  <c r="E127"/>
  <c r="T126"/>
  <c r="U126" s="1"/>
  <c r="S126"/>
  <c r="Q126"/>
  <c r="O126"/>
  <c r="M126"/>
  <c r="K126"/>
  <c r="I126"/>
  <c r="G126"/>
  <c r="E126"/>
  <c r="T125"/>
  <c r="U125" s="1"/>
  <c r="S125"/>
  <c r="Q125"/>
  <c r="O125"/>
  <c r="M125"/>
  <c r="K125"/>
  <c r="I125"/>
  <c r="G125"/>
  <c r="E125"/>
  <c r="T124"/>
  <c r="U124" s="1"/>
  <c r="S124"/>
  <c r="Q124"/>
  <c r="O124"/>
  <c r="M124"/>
  <c r="K124"/>
  <c r="I124"/>
  <c r="G124"/>
  <c r="E124"/>
  <c r="T123"/>
  <c r="U123" s="1"/>
  <c r="S123"/>
  <c r="Q123"/>
  <c r="O123"/>
  <c r="M123"/>
  <c r="K123"/>
  <c r="I123"/>
  <c r="G123"/>
  <c r="E123"/>
  <c r="T122"/>
  <c r="U122" s="1"/>
  <c r="S122"/>
  <c r="Q122"/>
  <c r="O122"/>
  <c r="M122"/>
  <c r="K122"/>
  <c r="I122"/>
  <c r="G122"/>
  <c r="E122"/>
  <c r="T121"/>
  <c r="U121" s="1"/>
  <c r="S121"/>
  <c r="Q121"/>
  <c r="O121"/>
  <c r="M121"/>
  <c r="K121"/>
  <c r="I121"/>
  <c r="G121"/>
  <c r="E121"/>
  <c r="T120"/>
  <c r="U120" s="1"/>
  <c r="S120"/>
  <c r="Q120"/>
  <c r="O120"/>
  <c r="M120"/>
  <c r="K120"/>
  <c r="I120"/>
  <c r="G120"/>
  <c r="E120"/>
  <c r="T119"/>
  <c r="U119" s="1"/>
  <c r="S119"/>
  <c r="Q119"/>
  <c r="O119"/>
  <c r="M119"/>
  <c r="K119"/>
  <c r="I119"/>
  <c r="G119"/>
  <c r="E119"/>
  <c r="T118"/>
  <c r="U118" s="1"/>
  <c r="S118"/>
  <c r="Q118"/>
  <c r="O118"/>
  <c r="M118"/>
  <c r="K118"/>
  <c r="I118"/>
  <c r="G118"/>
  <c r="E118"/>
  <c r="T117"/>
  <c r="U117" s="1"/>
  <c r="S117"/>
  <c r="Q117"/>
  <c r="O117"/>
  <c r="M117"/>
  <c r="K117"/>
  <c r="I117"/>
  <c r="G117"/>
  <c r="E117"/>
  <c r="T116"/>
  <c r="U116" s="1"/>
  <c r="S116"/>
  <c r="Q116"/>
  <c r="O116"/>
  <c r="M116"/>
  <c r="K116"/>
  <c r="I116"/>
  <c r="G116"/>
  <c r="E116"/>
  <c r="T115"/>
  <c r="U115" s="1"/>
  <c r="S115"/>
  <c r="Q115"/>
  <c r="O115"/>
  <c r="M115"/>
  <c r="K115"/>
  <c r="I115"/>
  <c r="G115"/>
  <c r="E115"/>
  <c r="T114"/>
  <c r="U114" s="1"/>
  <c r="S114"/>
  <c r="Q114"/>
  <c r="O114"/>
  <c r="M114"/>
  <c r="K114"/>
  <c r="I114"/>
  <c r="G114"/>
  <c r="E114"/>
  <c r="T113"/>
  <c r="U113" s="1"/>
  <c r="S113"/>
  <c r="Q113"/>
  <c r="O113"/>
  <c r="M113"/>
  <c r="K113"/>
  <c r="I113"/>
  <c r="G113"/>
  <c r="E113"/>
  <c r="T112"/>
  <c r="U112" s="1"/>
  <c r="S112"/>
  <c r="Q112"/>
  <c r="O112"/>
  <c r="M112"/>
  <c r="K112"/>
  <c r="I112"/>
  <c r="G112"/>
  <c r="E112"/>
  <c r="T111"/>
  <c r="U111" s="1"/>
  <c r="S111"/>
  <c r="Q111"/>
  <c r="O111"/>
  <c r="M111"/>
  <c r="K111"/>
  <c r="I111"/>
  <c r="G111"/>
  <c r="E111"/>
  <c r="T110"/>
  <c r="U110" s="1"/>
  <c r="S110"/>
  <c r="Q110"/>
  <c r="O110"/>
  <c r="M110"/>
  <c r="K110"/>
  <c r="I110"/>
  <c r="G110"/>
  <c r="E110"/>
  <c r="T109"/>
  <c r="U109" s="1"/>
  <c r="S109"/>
  <c r="Q109"/>
  <c r="O109"/>
  <c r="M109"/>
  <c r="K109"/>
  <c r="I109"/>
  <c r="G109"/>
  <c r="E109"/>
  <c r="T108"/>
  <c r="U108" s="1"/>
  <c r="S108"/>
  <c r="Q108"/>
  <c r="O108"/>
  <c r="M108"/>
  <c r="K108"/>
  <c r="I108"/>
  <c r="G108"/>
  <c r="E108"/>
  <c r="T107"/>
  <c r="U107" s="1"/>
  <c r="S107"/>
  <c r="Q107"/>
  <c r="O107"/>
  <c r="M107"/>
  <c r="K107"/>
  <c r="I107"/>
  <c r="G107"/>
  <c r="E107"/>
  <c r="T106"/>
  <c r="U106" s="1"/>
  <c r="S106"/>
  <c r="Q106"/>
  <c r="O106"/>
  <c r="M106"/>
  <c r="K106"/>
  <c r="I106"/>
  <c r="G106"/>
  <c r="E106"/>
  <c r="T105"/>
  <c r="U105" s="1"/>
  <c r="S105"/>
  <c r="Q105"/>
  <c r="O105"/>
  <c r="M105"/>
  <c r="K105"/>
  <c r="I105"/>
  <c r="G105"/>
  <c r="E105"/>
  <c r="T104"/>
  <c r="U104" s="1"/>
  <c r="S104"/>
  <c r="Q104"/>
  <c r="O104"/>
  <c r="M104"/>
  <c r="K104"/>
  <c r="I104"/>
  <c r="G104"/>
  <c r="E104"/>
  <c r="T103"/>
  <c r="U103" s="1"/>
  <c r="S103"/>
  <c r="Q103"/>
  <c r="O103"/>
  <c r="M103"/>
  <c r="K103"/>
  <c r="I103"/>
  <c r="G103"/>
  <c r="E103"/>
  <c r="T102"/>
  <c r="U102" s="1"/>
  <c r="S102"/>
  <c r="Q102"/>
  <c r="O102"/>
  <c r="M102"/>
  <c r="K102"/>
  <c r="I102"/>
  <c r="G102"/>
  <c r="E102"/>
  <c r="T101"/>
  <c r="U101" s="1"/>
  <c r="S101"/>
  <c r="Q101"/>
  <c r="O101"/>
  <c r="M101"/>
  <c r="K101"/>
  <c r="I101"/>
  <c r="G101"/>
  <c r="E101"/>
  <c r="T100"/>
  <c r="U100" s="1"/>
  <c r="S100"/>
  <c r="Q100"/>
  <c r="O100"/>
  <c r="M100"/>
  <c r="K100"/>
  <c r="I100"/>
  <c r="G100"/>
  <c r="E100"/>
  <c r="T99"/>
  <c r="U99" s="1"/>
  <c r="S99"/>
  <c r="Q99"/>
  <c r="O99"/>
  <c r="M99"/>
  <c r="K99"/>
  <c r="I99"/>
  <c r="G99"/>
  <c r="E99"/>
  <c r="T98"/>
  <c r="U98" s="1"/>
  <c r="S98"/>
  <c r="Q98"/>
  <c r="O98"/>
  <c r="M98"/>
  <c r="K98"/>
  <c r="I98"/>
  <c r="G98"/>
  <c r="E98"/>
  <c r="T97"/>
  <c r="U97" s="1"/>
  <c r="S97"/>
  <c r="Q97"/>
  <c r="O97"/>
  <c r="M97"/>
  <c r="K97"/>
  <c r="I97"/>
  <c r="G97"/>
  <c r="E97"/>
  <c r="T96"/>
  <c r="U96" s="1"/>
  <c r="S96"/>
  <c r="Q96"/>
  <c r="O96"/>
  <c r="M96"/>
  <c r="K96"/>
  <c r="I96"/>
  <c r="G96"/>
  <c r="E96"/>
  <c r="T95"/>
  <c r="U95" s="1"/>
  <c r="S95"/>
  <c r="Q95"/>
  <c r="O95"/>
  <c r="M95"/>
  <c r="K95"/>
  <c r="I95"/>
  <c r="G95"/>
  <c r="E95"/>
  <c r="T94"/>
  <c r="T148" s="1"/>
  <c r="S94"/>
  <c r="Q94"/>
  <c r="O94"/>
  <c r="M94"/>
  <c r="K94"/>
  <c r="I94"/>
  <c r="G94"/>
  <c r="E94"/>
  <c r="R92"/>
  <c r="P92"/>
  <c r="Q92" s="1"/>
  <c r="N92"/>
  <c r="L92"/>
  <c r="M92" s="1"/>
  <c r="J92"/>
  <c r="H92"/>
  <c r="I92" s="1"/>
  <c r="F92"/>
  <c r="D92"/>
  <c r="E92" s="1"/>
  <c r="C92"/>
  <c r="U91"/>
  <c r="T91"/>
  <c r="S91"/>
  <c r="Q91"/>
  <c r="O91"/>
  <c r="M91"/>
  <c r="K91"/>
  <c r="I91"/>
  <c r="G91"/>
  <c r="E91"/>
  <c r="U90"/>
  <c r="T90"/>
  <c r="S90"/>
  <c r="Q90"/>
  <c r="O90"/>
  <c r="M90"/>
  <c r="K90"/>
  <c r="I90"/>
  <c r="G90"/>
  <c r="E90"/>
  <c r="U89"/>
  <c r="T89"/>
  <c r="S89"/>
  <c r="Q89"/>
  <c r="O89"/>
  <c r="M89"/>
  <c r="K89"/>
  <c r="I89"/>
  <c r="G89"/>
  <c r="E89"/>
  <c r="U88"/>
  <c r="T88"/>
  <c r="S88"/>
  <c r="Q88"/>
  <c r="O88"/>
  <c r="M88"/>
  <c r="K88"/>
  <c r="I88"/>
  <c r="G88"/>
  <c r="E88"/>
  <c r="U87"/>
  <c r="T87"/>
  <c r="S87"/>
  <c r="Q87"/>
  <c r="O87"/>
  <c r="M87"/>
  <c r="K87"/>
  <c r="I87"/>
  <c r="G87"/>
  <c r="E87"/>
  <c r="U86"/>
  <c r="T86"/>
  <c r="S86"/>
  <c r="Q86"/>
  <c r="O86"/>
  <c r="M86"/>
  <c r="K86"/>
  <c r="I86"/>
  <c r="G86"/>
  <c r="E86"/>
  <c r="U85"/>
  <c r="T85"/>
  <c r="S85"/>
  <c r="Q85"/>
  <c r="O85"/>
  <c r="M85"/>
  <c r="K85"/>
  <c r="I85"/>
  <c r="G85"/>
  <c r="E85"/>
  <c r="U84"/>
  <c r="T84"/>
  <c r="S84"/>
  <c r="Q84"/>
  <c r="O84"/>
  <c r="M84"/>
  <c r="K84"/>
  <c r="I84"/>
  <c r="G84"/>
  <c r="E84"/>
  <c r="U83"/>
  <c r="T83"/>
  <c r="S83"/>
  <c r="Q83"/>
  <c r="O83"/>
  <c r="M83"/>
  <c r="K83"/>
  <c r="I83"/>
  <c r="G83"/>
  <c r="E83"/>
  <c r="U82"/>
  <c r="T82"/>
  <c r="S82"/>
  <c r="Q82"/>
  <c r="O82"/>
  <c r="M82"/>
  <c r="K82"/>
  <c r="I82"/>
  <c r="G82"/>
  <c r="E82"/>
  <c r="U81"/>
  <c r="T81"/>
  <c r="S81"/>
  <c r="Q81"/>
  <c r="O81"/>
  <c r="M81"/>
  <c r="K81"/>
  <c r="I81"/>
  <c r="G81"/>
  <c r="E81"/>
  <c r="U80"/>
  <c r="T80"/>
  <c r="T92" s="1"/>
  <c r="U92" s="1"/>
  <c r="S80"/>
  <c r="Q80"/>
  <c r="O80"/>
  <c r="M80"/>
  <c r="K80"/>
  <c r="I80"/>
  <c r="G80"/>
  <c r="E80"/>
  <c r="R78"/>
  <c r="P78"/>
  <c r="N78"/>
  <c r="L78"/>
  <c r="J78"/>
  <c r="H78"/>
  <c r="F78"/>
  <c r="D78"/>
  <c r="C78"/>
  <c r="S78" s="1"/>
  <c r="T77"/>
  <c r="U77" s="1"/>
  <c r="S77"/>
  <c r="Q77"/>
  <c r="O77"/>
  <c r="M77"/>
  <c r="K77"/>
  <c r="I77"/>
  <c r="G77"/>
  <c r="E77"/>
  <c r="T76"/>
  <c r="T78" s="1"/>
  <c r="U78" s="1"/>
  <c r="S76"/>
  <c r="Q76"/>
  <c r="O76"/>
  <c r="M76"/>
  <c r="K76"/>
  <c r="I76"/>
  <c r="G76"/>
  <c r="E76"/>
  <c r="J74"/>
  <c r="K74" s="1"/>
  <c r="F74"/>
  <c r="C74"/>
  <c r="R73"/>
  <c r="S73" s="1"/>
  <c r="P73"/>
  <c r="P74" s="1"/>
  <c r="Q74" s="1"/>
  <c r="N73"/>
  <c r="O73" s="1"/>
  <c r="L73"/>
  <c r="M73" s="1"/>
  <c r="K73"/>
  <c r="H73"/>
  <c r="H74" s="1"/>
  <c r="I74" s="1"/>
  <c r="G73"/>
  <c r="E73"/>
  <c r="T72"/>
  <c r="U72" s="1"/>
  <c r="S72"/>
  <c r="Q72"/>
  <c r="O72"/>
  <c r="M72"/>
  <c r="K72"/>
  <c r="I72"/>
  <c r="G72"/>
  <c r="E72"/>
  <c r="T71"/>
  <c r="U71" s="1"/>
  <c r="S71"/>
  <c r="Q71"/>
  <c r="O71"/>
  <c r="M71"/>
  <c r="K71"/>
  <c r="I71"/>
  <c r="G71"/>
  <c r="E71"/>
  <c r="T70"/>
  <c r="U70" s="1"/>
  <c r="S70"/>
  <c r="Q70"/>
  <c r="O70"/>
  <c r="M70"/>
  <c r="K70"/>
  <c r="I70"/>
  <c r="G70"/>
  <c r="E70"/>
  <c r="T69"/>
  <c r="U69" s="1"/>
  <c r="S69"/>
  <c r="Q69"/>
  <c r="O69"/>
  <c r="M69"/>
  <c r="K69"/>
  <c r="I69"/>
  <c r="G69"/>
  <c r="E69"/>
  <c r="T68"/>
  <c r="U68" s="1"/>
  <c r="S68"/>
  <c r="Q68"/>
  <c r="O68"/>
  <c r="M68"/>
  <c r="K68"/>
  <c r="I68"/>
  <c r="G68"/>
  <c r="E68"/>
  <c r="T67"/>
  <c r="U67" s="1"/>
  <c r="S67"/>
  <c r="Q67"/>
  <c r="O67"/>
  <c r="M67"/>
  <c r="K67"/>
  <c r="I67"/>
  <c r="G67"/>
  <c r="E67"/>
  <c r="T66"/>
  <c r="U66" s="1"/>
  <c r="S66"/>
  <c r="Q66"/>
  <c r="O66"/>
  <c r="M66"/>
  <c r="K66"/>
  <c r="I66"/>
  <c r="G66"/>
  <c r="E66"/>
  <c r="T65"/>
  <c r="U65" s="1"/>
  <c r="S65"/>
  <c r="Q65"/>
  <c r="O65"/>
  <c r="M65"/>
  <c r="K65"/>
  <c r="I65"/>
  <c r="G65"/>
  <c r="E65"/>
  <c r="T64"/>
  <c r="U64" s="1"/>
  <c r="S64"/>
  <c r="Q64"/>
  <c r="O64"/>
  <c r="M64"/>
  <c r="K64"/>
  <c r="I64"/>
  <c r="G64"/>
  <c r="E64"/>
  <c r="T63"/>
  <c r="U63" s="1"/>
  <c r="S63"/>
  <c r="Q63"/>
  <c r="O63"/>
  <c r="M63"/>
  <c r="K63"/>
  <c r="I63"/>
  <c r="G63"/>
  <c r="E63"/>
  <c r="T62"/>
  <c r="U62" s="1"/>
  <c r="S62"/>
  <c r="Q62"/>
  <c r="O62"/>
  <c r="M62"/>
  <c r="K62"/>
  <c r="I62"/>
  <c r="G62"/>
  <c r="E62"/>
  <c r="T61"/>
  <c r="U61" s="1"/>
  <c r="S61"/>
  <c r="Q61"/>
  <c r="O61"/>
  <c r="M61"/>
  <c r="K61"/>
  <c r="I61"/>
  <c r="G61"/>
  <c r="E61"/>
  <c r="T60"/>
  <c r="U60" s="1"/>
  <c r="S60"/>
  <c r="Q60"/>
  <c r="O60"/>
  <c r="M60"/>
  <c r="K60"/>
  <c r="I60"/>
  <c r="G60"/>
  <c r="E60"/>
  <c r="T59"/>
  <c r="U59" s="1"/>
  <c r="S59"/>
  <c r="Q59"/>
  <c r="O59"/>
  <c r="M59"/>
  <c r="K59"/>
  <c r="I59"/>
  <c r="G59"/>
  <c r="E59"/>
  <c r="T58"/>
  <c r="U58" s="1"/>
  <c r="S58"/>
  <c r="Q58"/>
  <c r="O58"/>
  <c r="M58"/>
  <c r="K58"/>
  <c r="I58"/>
  <c r="G58"/>
  <c r="E58"/>
  <c r="T57"/>
  <c r="U57" s="1"/>
  <c r="S57"/>
  <c r="Q57"/>
  <c r="O57"/>
  <c r="M57"/>
  <c r="K57"/>
  <c r="I57"/>
  <c r="G57"/>
  <c r="E57"/>
  <c r="T56"/>
  <c r="U56" s="1"/>
  <c r="S56"/>
  <c r="Q56"/>
  <c r="O56"/>
  <c r="M56"/>
  <c r="K56"/>
  <c r="I56"/>
  <c r="G56"/>
  <c r="E56"/>
  <c r="R55"/>
  <c r="T55" s="1"/>
  <c r="U55" s="1"/>
  <c r="Q55"/>
  <c r="O55"/>
  <c r="M55"/>
  <c r="K55"/>
  <c r="I55"/>
  <c r="G55"/>
  <c r="E55"/>
  <c r="U54"/>
  <c r="T54"/>
  <c r="S54"/>
  <c r="Q54"/>
  <c r="O54"/>
  <c r="M54"/>
  <c r="K54"/>
  <c r="I54"/>
  <c r="G54"/>
  <c r="E54"/>
  <c r="U53"/>
  <c r="T53"/>
  <c r="S53"/>
  <c r="Q53"/>
  <c r="O53"/>
  <c r="M53"/>
  <c r="K53"/>
  <c r="I53"/>
  <c r="G53"/>
  <c r="E53"/>
  <c r="U52"/>
  <c r="T52"/>
  <c r="S52"/>
  <c r="Q52"/>
  <c r="O52"/>
  <c r="M52"/>
  <c r="K52"/>
  <c r="I52"/>
  <c r="G52"/>
  <c r="E52"/>
  <c r="U51"/>
  <c r="T51"/>
  <c r="S51"/>
  <c r="Q51"/>
  <c r="O51"/>
  <c r="M51"/>
  <c r="K51"/>
  <c r="I51"/>
  <c r="G51"/>
  <c r="E51"/>
  <c r="U50"/>
  <c r="T50"/>
  <c r="S50"/>
  <c r="Q50"/>
  <c r="O50"/>
  <c r="M50"/>
  <c r="K50"/>
  <c r="I50"/>
  <c r="G50"/>
  <c r="E50"/>
  <c r="U49"/>
  <c r="T49"/>
  <c r="S49"/>
  <c r="Q49"/>
  <c r="O49"/>
  <c r="M49"/>
  <c r="K49"/>
  <c r="I49"/>
  <c r="G49"/>
  <c r="E49"/>
  <c r="U48"/>
  <c r="T48"/>
  <c r="S48"/>
  <c r="Q48"/>
  <c r="O48"/>
  <c r="M48"/>
  <c r="K48"/>
  <c r="I48"/>
  <c r="G48"/>
  <c r="E48"/>
  <c r="S47"/>
  <c r="R47"/>
  <c r="Q47"/>
  <c r="O47"/>
  <c r="M47"/>
  <c r="L47"/>
  <c r="K47"/>
  <c r="I47"/>
  <c r="G47"/>
  <c r="D47"/>
  <c r="D74" s="1"/>
  <c r="T46"/>
  <c r="U46" s="1"/>
  <c r="S46"/>
  <c r="Q46"/>
  <c r="O46"/>
  <c r="M46"/>
  <c r="K46"/>
  <c r="I46"/>
  <c r="G46"/>
  <c r="E46"/>
  <c r="T45"/>
  <c r="U45" s="1"/>
  <c r="S45"/>
  <c r="Q45"/>
  <c r="O45"/>
  <c r="M45"/>
  <c r="K45"/>
  <c r="I45"/>
  <c r="G45"/>
  <c r="E45"/>
  <c r="T44"/>
  <c r="U44" s="1"/>
  <c r="S44"/>
  <c r="Q44"/>
  <c r="O44"/>
  <c r="M44"/>
  <c r="K44"/>
  <c r="I44"/>
  <c r="G44"/>
  <c r="E44"/>
  <c r="T43"/>
  <c r="U43" s="1"/>
  <c r="S43"/>
  <c r="Q43"/>
  <c r="O43"/>
  <c r="M43"/>
  <c r="K43"/>
  <c r="I43"/>
  <c r="G43"/>
  <c r="E43"/>
  <c r="T42"/>
  <c r="U42" s="1"/>
  <c r="S42"/>
  <c r="Q42"/>
  <c r="O42"/>
  <c r="M42"/>
  <c r="K42"/>
  <c r="I42"/>
  <c r="G42"/>
  <c r="E42"/>
  <c r="R41"/>
  <c r="Q41"/>
  <c r="N41"/>
  <c r="N74" s="1"/>
  <c r="O74" s="1"/>
  <c r="L41"/>
  <c r="L74" s="1"/>
  <c r="M74" s="1"/>
  <c r="K41"/>
  <c r="I41"/>
  <c r="G41"/>
  <c r="E41"/>
  <c r="T40"/>
  <c r="U40" s="1"/>
  <c r="S40"/>
  <c r="Q40"/>
  <c r="O40"/>
  <c r="M40"/>
  <c r="K40"/>
  <c r="I40"/>
  <c r="G40"/>
  <c r="E40"/>
  <c r="T39"/>
  <c r="U39" s="1"/>
  <c r="S39"/>
  <c r="Q39"/>
  <c r="O39"/>
  <c r="M39"/>
  <c r="K39"/>
  <c r="I39"/>
  <c r="G39"/>
  <c r="E39"/>
  <c r="T38"/>
  <c r="U38" s="1"/>
  <c r="S38"/>
  <c r="Q38"/>
  <c r="O38"/>
  <c r="M38"/>
  <c r="K38"/>
  <c r="I38"/>
  <c r="G38"/>
  <c r="E38"/>
  <c r="T37"/>
  <c r="U37" s="1"/>
  <c r="S37"/>
  <c r="Q37"/>
  <c r="O37"/>
  <c r="M37"/>
  <c r="K37"/>
  <c r="I37"/>
  <c r="G37"/>
  <c r="E37"/>
  <c r="T36"/>
  <c r="U36" s="1"/>
  <c r="S36"/>
  <c r="Q36"/>
  <c r="O36"/>
  <c r="M36"/>
  <c r="K36"/>
  <c r="I36"/>
  <c r="G36"/>
  <c r="E36"/>
  <c r="T35"/>
  <c r="U35" s="1"/>
  <c r="S35"/>
  <c r="Q35"/>
  <c r="O35"/>
  <c r="M35"/>
  <c r="K35"/>
  <c r="I35"/>
  <c r="G35"/>
  <c r="E35"/>
  <c r="T34"/>
  <c r="U34" s="1"/>
  <c r="S34"/>
  <c r="Q34"/>
  <c r="O34"/>
  <c r="M34"/>
  <c r="K34"/>
  <c r="I34"/>
  <c r="G34"/>
  <c r="E34"/>
  <c r="T33"/>
  <c r="U33" s="1"/>
  <c r="S33"/>
  <c r="Q33"/>
  <c r="O33"/>
  <c r="M33"/>
  <c r="K33"/>
  <c r="I33"/>
  <c r="G33"/>
  <c r="E33"/>
  <c r="R32"/>
  <c r="R74" s="1"/>
  <c r="S74" s="1"/>
  <c r="Q32"/>
  <c r="O32"/>
  <c r="M32"/>
  <c r="K32"/>
  <c r="I32"/>
  <c r="G32"/>
  <c r="E32"/>
  <c r="T31"/>
  <c r="U31" s="1"/>
  <c r="S31"/>
  <c r="Q31"/>
  <c r="O31"/>
  <c r="M31"/>
  <c r="K31"/>
  <c r="I31"/>
  <c r="G31"/>
  <c r="E31"/>
  <c r="T30"/>
  <c r="U30" s="1"/>
  <c r="S30"/>
  <c r="Q30"/>
  <c r="O30"/>
  <c r="M30"/>
  <c r="K30"/>
  <c r="I30"/>
  <c r="G30"/>
  <c r="E30"/>
  <c r="T29"/>
  <c r="U29" s="1"/>
  <c r="S29"/>
  <c r="Q29"/>
  <c r="O29"/>
  <c r="M29"/>
  <c r="K29"/>
  <c r="I29"/>
  <c r="G29"/>
  <c r="E29"/>
  <c r="T28"/>
  <c r="U28" s="1"/>
  <c r="S28"/>
  <c r="Q28"/>
  <c r="O28"/>
  <c r="M28"/>
  <c r="K28"/>
  <c r="I28"/>
  <c r="G28"/>
  <c r="E28"/>
  <c r="T27"/>
  <c r="U27" s="1"/>
  <c r="S27"/>
  <c r="Q27"/>
  <c r="O27"/>
  <c r="M27"/>
  <c r="K27"/>
  <c r="I27"/>
  <c r="G27"/>
  <c r="E27"/>
  <c r="T26"/>
  <c r="U26" s="1"/>
  <c r="S26"/>
  <c r="Q26"/>
  <c r="O26"/>
  <c r="M26"/>
  <c r="K26"/>
  <c r="I26"/>
  <c r="G26"/>
  <c r="E26"/>
  <c r="T25"/>
  <c r="U25" s="1"/>
  <c r="S25"/>
  <c r="Q25"/>
  <c r="O25"/>
  <c r="M25"/>
  <c r="K25"/>
  <c r="I25"/>
  <c r="G25"/>
  <c r="E25"/>
  <c r="T24"/>
  <c r="U24" s="1"/>
  <c r="S24"/>
  <c r="Q24"/>
  <c r="O24"/>
  <c r="M24"/>
  <c r="K24"/>
  <c r="I24"/>
  <c r="G24"/>
  <c r="E24"/>
  <c r="T23"/>
  <c r="U23" s="1"/>
  <c r="S23"/>
  <c r="Q23"/>
  <c r="O23"/>
  <c r="M23"/>
  <c r="K23"/>
  <c r="I23"/>
  <c r="G23"/>
  <c r="E23"/>
  <c r="T22"/>
  <c r="U22" s="1"/>
  <c r="S22"/>
  <c r="Q22"/>
  <c r="O22"/>
  <c r="M22"/>
  <c r="K22"/>
  <c r="I22"/>
  <c r="G22"/>
  <c r="E22"/>
  <c r="T21"/>
  <c r="U21" s="1"/>
  <c r="S21"/>
  <c r="Q21"/>
  <c r="O21"/>
  <c r="M21"/>
  <c r="K21"/>
  <c r="I21"/>
  <c r="G21"/>
  <c r="E21"/>
  <c r="T20"/>
  <c r="U20" s="1"/>
  <c r="S20"/>
  <c r="Q20"/>
  <c r="O20"/>
  <c r="M20"/>
  <c r="K20"/>
  <c r="I20"/>
  <c r="G20"/>
  <c r="E20"/>
  <c r="T19"/>
  <c r="U19" s="1"/>
  <c r="S19"/>
  <c r="Q19"/>
  <c r="O19"/>
  <c r="M19"/>
  <c r="K19"/>
  <c r="I19"/>
  <c r="G19"/>
  <c r="E19"/>
  <c r="T18"/>
  <c r="U18" s="1"/>
  <c r="S18"/>
  <c r="Q18"/>
  <c r="O18"/>
  <c r="M18"/>
  <c r="K18"/>
  <c r="I18"/>
  <c r="G18"/>
  <c r="E18"/>
  <c r="T17"/>
  <c r="U17" s="1"/>
  <c r="S17"/>
  <c r="Q17"/>
  <c r="O17"/>
  <c r="M17"/>
  <c r="K17"/>
  <c r="I17"/>
  <c r="G17"/>
  <c r="E17"/>
  <c r="T16"/>
  <c r="U16" s="1"/>
  <c r="S16"/>
  <c r="Q16"/>
  <c r="O16"/>
  <c r="M16"/>
  <c r="K16"/>
  <c r="I16"/>
  <c r="G16"/>
  <c r="E16"/>
  <c r="T15"/>
  <c r="U15" s="1"/>
  <c r="S15"/>
  <c r="Q15"/>
  <c r="O15"/>
  <c r="M15"/>
  <c r="K15"/>
  <c r="I15"/>
  <c r="G15"/>
  <c r="E15"/>
  <c r="T14"/>
  <c r="U14" s="1"/>
  <c r="S14"/>
  <c r="Q14"/>
  <c r="O14"/>
  <c r="M14"/>
  <c r="K14"/>
  <c r="I14"/>
  <c r="G14"/>
  <c r="E14"/>
  <c r="T13"/>
  <c r="U13" s="1"/>
  <c r="S13"/>
  <c r="Q13"/>
  <c r="O13"/>
  <c r="M13"/>
  <c r="K13"/>
  <c r="I13"/>
  <c r="G13"/>
  <c r="E13"/>
  <c r="T12"/>
  <c r="U12" s="1"/>
  <c r="S12"/>
  <c r="Q12"/>
  <c r="O12"/>
  <c r="M12"/>
  <c r="K12"/>
  <c r="I12"/>
  <c r="G12"/>
  <c r="E12"/>
  <c r="T11"/>
  <c r="U11" s="1"/>
  <c r="S11"/>
  <c r="Q11"/>
  <c r="O11"/>
  <c r="M11"/>
  <c r="K11"/>
  <c r="I11"/>
  <c r="G11"/>
  <c r="E11"/>
  <c r="T10"/>
  <c r="U10" s="1"/>
  <c r="S10"/>
  <c r="Q10"/>
  <c r="O10"/>
  <c r="M10"/>
  <c r="K10"/>
  <c r="I10"/>
  <c r="G10"/>
  <c r="E10"/>
  <c r="T9"/>
  <c r="U9" s="1"/>
  <c r="S9"/>
  <c r="Q9"/>
  <c r="O9"/>
  <c r="M9"/>
  <c r="K9"/>
  <c r="I9"/>
  <c r="G9"/>
  <c r="E9"/>
  <c r="T8"/>
  <c r="U8" s="1"/>
  <c r="S8"/>
  <c r="Q8"/>
  <c r="O8"/>
  <c r="M8"/>
  <c r="K8"/>
  <c r="I8"/>
  <c r="G8"/>
  <c r="E8"/>
  <c r="T7"/>
  <c r="U7" s="1"/>
  <c r="S7"/>
  <c r="Q7"/>
  <c r="O7"/>
  <c r="M7"/>
  <c r="K7"/>
  <c r="I7"/>
  <c r="G7"/>
  <c r="E7"/>
  <c r="T6"/>
  <c r="U6" s="1"/>
  <c r="S6"/>
  <c r="Q6"/>
  <c r="O6"/>
  <c r="M6"/>
  <c r="K6"/>
  <c r="I6"/>
  <c r="G6"/>
  <c r="E6"/>
  <c r="T5"/>
  <c r="U5" s="1"/>
  <c r="S5"/>
  <c r="Q5"/>
  <c r="O5"/>
  <c r="M5"/>
  <c r="K5"/>
  <c r="I5"/>
  <c r="G5"/>
  <c r="E5"/>
  <c r="T4"/>
  <c r="S4"/>
  <c r="Q4"/>
  <c r="O4"/>
  <c r="M4"/>
  <c r="K4"/>
  <c r="I4"/>
  <c r="G4"/>
  <c r="E4"/>
  <c r="S32" l="1"/>
  <c r="M41"/>
  <c r="O41"/>
  <c r="T41"/>
  <c r="U41" s="1"/>
  <c r="E74"/>
  <c r="Q73"/>
  <c r="G74"/>
  <c r="G92"/>
  <c r="K92"/>
  <c r="O92"/>
  <c r="S92"/>
  <c r="C153"/>
  <c r="G148"/>
  <c r="K148"/>
  <c r="O148"/>
  <c r="S148"/>
  <c r="U148"/>
  <c r="U4"/>
  <c r="T32"/>
  <c r="U32" s="1"/>
  <c r="S41"/>
  <c r="E47"/>
  <c r="T47"/>
  <c r="U47" s="1"/>
  <c r="S55"/>
  <c r="I73"/>
  <c r="T73"/>
  <c r="U73" s="1"/>
  <c r="U76"/>
  <c r="U94"/>
  <c r="E151"/>
  <c r="G151"/>
  <c r="I151"/>
  <c r="K151"/>
  <c r="M151"/>
  <c r="O151"/>
  <c r="Q151"/>
  <c r="D153"/>
  <c r="F153"/>
  <c r="H153"/>
  <c r="J153"/>
  <c r="L153"/>
  <c r="N153"/>
  <c r="P153"/>
  <c r="R153"/>
  <c r="E78"/>
  <c r="G78"/>
  <c r="I78"/>
  <c r="K78"/>
  <c r="M78"/>
  <c r="O78"/>
  <c r="Q78"/>
  <c r="U150"/>
  <c r="Q153" l="1"/>
  <c r="M153"/>
  <c r="I153"/>
  <c r="E153"/>
  <c r="T74"/>
  <c r="S153"/>
  <c r="O153"/>
  <c r="K153"/>
  <c r="G153"/>
  <c r="U74" l="1"/>
  <c r="T153"/>
  <c r="U153" l="1"/>
</calcChain>
</file>

<file path=xl/sharedStrings.xml><?xml version="1.0" encoding="utf-8"?>
<sst xmlns="http://schemas.openxmlformats.org/spreadsheetml/2006/main" count="184" uniqueCount="170">
  <si>
    <t>2010-2011</t>
  </si>
  <si>
    <t>Purchased Property Services  -
Expenditures by Object</t>
  </si>
  <si>
    <t>Oct.  2010 Elementary Secondary Membership</t>
  </si>
  <si>
    <t>Water/Sewage</t>
  </si>
  <si>
    <t>Disposal Services</t>
  </si>
  <si>
    <t>Custodial Services</t>
  </si>
  <si>
    <t>Lawn Care</t>
  </si>
  <si>
    <t>Repairs &amp; Maintenance Services</t>
  </si>
  <si>
    <t>Renting Land &amp; Buildings</t>
  </si>
  <si>
    <t>Rental of Equipment &amp; Vehicles</t>
  </si>
  <si>
    <t>Construction Services</t>
  </si>
  <si>
    <t>Total Purchased Property Services Expenditures</t>
  </si>
  <si>
    <t>LEA</t>
  </si>
  <si>
    <t>DISTRICT</t>
  </si>
  <si>
    <t>Object Code 411</t>
  </si>
  <si>
    <t>Per Pupil</t>
  </si>
  <si>
    <t>Object Code 421</t>
  </si>
  <si>
    <t>Object Code 423</t>
  </si>
  <si>
    <t>Object Code 424</t>
  </si>
  <si>
    <t>Object Code 430</t>
  </si>
  <si>
    <t>Object Code 441</t>
  </si>
  <si>
    <t xml:space="preserve"> Object Code 442</t>
  </si>
  <si>
    <t>Object Code 450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</si>
  <si>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</si>
  <si>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</si>
  <si>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</si>
  <si>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</si>
  <si>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</si>
  <si>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</si>
  <si>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</si>
  <si>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</si>
  <si>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</si>
  <si>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</si>
  <si>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</si>
  <si>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</si>
  <si>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</si>
  <si>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</si>
  <si>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</si>
  <si>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</si>
  <si>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</si>
  <si>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</si>
  <si>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</si>
  <si>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</si>
  <si>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</si>
  <si>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</si>
  <si>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</si>
  <si>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</si>
  <si>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</si>
  <si>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</si>
  <si>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</si>
  <si>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</si>
  <si>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 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</si>
  <si>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</si>
  <si>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</si>
  <si>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</si>
  <si>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</si>
  <si>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</si>
  <si>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</si>
  <si>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</si>
  <si>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</si>
  <si>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</si>
  <si>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</si>
  <si>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</si>
  <si>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</si>
  <si>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</si>
  <si>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</si>
  <si>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</si>
  <si>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</si>
  <si>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</si>
  <si>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</si>
  <si>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</si>
  <si>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</si>
  <si>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</si>
  <si>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</si>
  <si>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</si>
  <si>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</si>
  <si>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</si>
  <si>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</si>
  <si>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</si>
  <si>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</si>
  <si>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</si>
  <si>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</si>
  <si>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</si>
  <si>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</si>
  <si>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</si>
  <si>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</si>
  <si>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</si>
  <si>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</si>
  <si>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</si>
  <si>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</si>
  <si>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</si>
  <si>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</si>
  <si>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 *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</si>
  <si>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</si>
  <si>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</si>
  <si>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</si>
  <si>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</si>
  <si>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</si>
  <si>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</si>
  <si>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</si>
  <si>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</si>
  <si>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</si>
  <si>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</si>
  <si>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</si>
  <si>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</si>
  <si>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</si>
  <si>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</si>
  <si>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</si>
  <si>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 of New Orleans (VIBE)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</si>
  <si>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</si>
  <si>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</si>
  <si>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</si>
  <si>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</si>
  <si>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</si>
  <si>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</si>
  <si>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</si>
  <si>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</si>
  <si>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>Batiste Cultural Arts Academy at Live Oak Elem.</t>
  </si>
  <si>
    <t xml:space="preserve">SciTech Academy at Laurel Elementary 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</si>
  <si>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</si>
  <si>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</si>
  <si>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</si>
  <si>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</si>
  <si>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</si>
  <si>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</si>
  <si>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</si>
  <si>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</si>
  <si>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</si>
  <si>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</si>
  <si>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</si>
  <si>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</si>
  <si>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</si>
  <si>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</si>
  <si>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</si>
  <si>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</si>
  <si>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</si>
  <si>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</si>
  <si>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</si>
  <si>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</si>
  <si>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 xml:space="preserve">Abramson Science &amp; Technology Charter School 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</si>
  <si>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</si>
  <si>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</si>
  <si>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</si>
  <si>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</si>
  <si>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</si>
  <si>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</si>
  <si>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</si>
  <si>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</si>
  <si>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</si>
  <si>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</si>
  <si>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</si>
  <si>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</si>
  <si>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</si>
  <si>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</si>
  <si>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</si>
  <si>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</si>
  <si>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</si>
  <si>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</si>
  <si>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</si>
  <si>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</si>
  <si>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 xml:space="preserve">KIPP New Orleans Leadership Academy </t>
  </si>
  <si>
    <t>Samuel J. Green (FirstLine)</t>
  </si>
  <si>
    <t>New Orleans Charter Middle School at Ashe (FirstLine)</t>
  </si>
  <si>
    <t>John Dibert Community School (FirstLine)</t>
  </si>
  <si>
    <t>Total Type 5 Charter Schools</t>
  </si>
  <si>
    <t>A02</t>
  </si>
  <si>
    <t xml:space="preserve">Office of Juvenile Justice </t>
  </si>
  <si>
    <t>Total Office of Juvenile Justice Schools</t>
  </si>
  <si>
    <t>Total State</t>
  </si>
  <si>
    <t>* Excludes one-time Hurricane Related expenditures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</si>
</sst>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8" fillId="3" borderId="5" xfId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8" fillId="0" borderId="2" xfId="2" applyFont="1" applyFill="1" applyBorder="1" applyAlignment="1">
      <alignment wrapText="1"/>
    </xf>
    <xf numFmtId="0" fontId="8" fillId="0" borderId="6" xfId="2" applyFont="1" applyFill="1" applyBorder="1" applyAlignment="1">
      <alignment wrapText="1"/>
    </xf>
    <xf numFmtId="3" fontId="8" fillId="4" borderId="7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5" borderId="2" xfId="2" applyNumberFormat="1" applyFont="1" applyFill="1" applyBorder="1" applyAlignment="1">
      <alignment horizontal="right" wrapText="1"/>
    </xf>
    <xf numFmtId="0" fontId="8" fillId="0" borderId="7" xfId="2" applyFont="1" applyFill="1" applyBorder="1" applyAlignment="1">
      <alignment horizontal="right" wrapText="1"/>
    </xf>
    <xf numFmtId="0" fontId="8" fillId="0" borderId="8" xfId="2" applyFont="1" applyFill="1" applyBorder="1" applyAlignment="1">
      <alignment wrapText="1"/>
    </xf>
    <xf numFmtId="164" fontId="8" fillId="0" borderId="7" xfId="2" applyNumberFormat="1" applyFont="1" applyFill="1" applyBorder="1" applyAlignment="1">
      <alignment horizontal="right" wrapText="1"/>
    </xf>
    <xf numFmtId="164" fontId="8" fillId="5" borderId="7" xfId="2" applyNumberFormat="1" applyFont="1" applyFill="1" applyBorder="1" applyAlignment="1">
      <alignment horizontal="right" wrapText="1"/>
    </xf>
    <xf numFmtId="0" fontId="8" fillId="0" borderId="3" xfId="2" applyFont="1" applyFill="1" applyBorder="1" applyAlignment="1">
      <alignment horizontal="right" wrapText="1"/>
    </xf>
    <xf numFmtId="0" fontId="8" fillId="0" borderId="4" xfId="2" applyFont="1" applyFill="1" applyBorder="1" applyAlignment="1">
      <alignment horizontal="left" wrapText="1"/>
    </xf>
    <xf numFmtId="3" fontId="8" fillId="4" borderId="3" xfId="2" applyNumberFormat="1" applyFont="1" applyFill="1" applyBorder="1" applyAlignment="1">
      <alignment horizontal="right" wrapText="1"/>
    </xf>
    <xf numFmtId="164" fontId="8" fillId="0" borderId="3" xfId="2" applyNumberFormat="1" applyFont="1" applyFill="1" applyBorder="1" applyAlignment="1">
      <alignment horizontal="right" wrapText="1"/>
    </xf>
    <xf numFmtId="164" fontId="8" fillId="5" borderId="3" xfId="2" applyNumberFormat="1" applyFont="1" applyFill="1" applyBorder="1" applyAlignment="1">
      <alignment horizontal="right" wrapText="1"/>
    </xf>
    <xf numFmtId="0" fontId="5" fillId="0" borderId="9" xfId="0" applyFont="1" applyBorder="1"/>
    <xf numFmtId="0" fontId="4" fillId="0" borderId="10" xfId="0" applyFont="1" applyBorder="1"/>
    <xf numFmtId="3" fontId="4" fillId="2" borderId="5" xfId="0" applyNumberFormat="1" applyFont="1" applyFill="1" applyBorder="1"/>
    <xf numFmtId="164" fontId="4" fillId="0" borderId="5" xfId="0" applyNumberFormat="1" applyFont="1" applyBorder="1"/>
    <xf numFmtId="164" fontId="6" fillId="3" borderId="5" xfId="0" applyNumberFormat="1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5" fillId="6" borderId="11" xfId="0" applyFont="1" applyFill="1" applyBorder="1"/>
    <xf numFmtId="0" fontId="5" fillId="0" borderId="0" xfId="0" applyFont="1" applyFill="1" applyBorder="1"/>
    <xf numFmtId="0" fontId="8" fillId="0" borderId="7" xfId="2" applyFont="1" applyFill="1" applyBorder="1" applyAlignment="1">
      <alignment wrapText="1"/>
    </xf>
    <xf numFmtId="164" fontId="5" fillId="0" borderId="0" xfId="0" applyNumberFormat="1" applyFont="1" applyFill="1" applyBorder="1"/>
    <xf numFmtId="0" fontId="5" fillId="0" borderId="0" xfId="0" applyFont="1" applyBorder="1"/>
    <xf numFmtId="0" fontId="8" fillId="0" borderId="12" xfId="2" applyFont="1" applyFill="1" applyBorder="1" applyAlignment="1">
      <alignment horizontal="right" wrapText="1"/>
    </xf>
    <xf numFmtId="0" fontId="8" fillId="0" borderId="13" xfId="2" applyFont="1" applyFill="1" applyBorder="1" applyAlignment="1">
      <alignment horizontal="left" wrapText="1"/>
    </xf>
    <xf numFmtId="0" fontId="5" fillId="0" borderId="13" xfId="0" applyFont="1" applyBorder="1"/>
    <xf numFmtId="0" fontId="4" fillId="0" borderId="14" xfId="0" applyFont="1" applyBorder="1" applyAlignment="1">
      <alignment horizontal="left"/>
    </xf>
    <xf numFmtId="164" fontId="4" fillId="0" borderId="0" xfId="0" applyNumberFormat="1" applyFont="1" applyFill="1" applyBorder="1"/>
    <xf numFmtId="0" fontId="4" fillId="0" borderId="0" xfId="0" applyNumberFormat="1" applyFont="1" applyFill="1" applyBorder="1"/>
    <xf numFmtId="164" fontId="6" fillId="0" borderId="0" xfId="0" applyNumberFormat="1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8" fillId="0" borderId="3" xfId="2" applyFont="1" applyFill="1" applyBorder="1" applyAlignment="1">
      <alignment horizontal="left" wrapText="1"/>
    </xf>
    <xf numFmtId="3" fontId="8" fillId="4" borderId="2" xfId="2" applyNumberFormat="1" applyFont="1" applyFill="1" applyBorder="1" applyAlignment="1">
      <alignment horizontal="right" wrapText="1"/>
    </xf>
    <xf numFmtId="0" fontId="8" fillId="0" borderId="3" xfId="2" applyFont="1" applyFill="1" applyBorder="1" applyAlignment="1">
      <alignment wrapText="1"/>
    </xf>
    <xf numFmtId="3" fontId="4" fillId="2" borderId="3" xfId="0" applyNumberFormat="1" applyFont="1" applyFill="1" applyBorder="1"/>
    <xf numFmtId="164" fontId="4" fillId="0" borderId="18" xfId="0" applyNumberFormat="1" applyFont="1" applyBorder="1"/>
    <xf numFmtId="164" fontId="6" fillId="3" borderId="19" xfId="0" applyNumberFormat="1" applyFont="1" applyFill="1" applyBorder="1"/>
    <xf numFmtId="164" fontId="4" fillId="0" borderId="19" xfId="0" applyNumberFormat="1" applyFont="1" applyBorder="1"/>
    <xf numFmtId="0" fontId="8" fillId="7" borderId="7" xfId="2" applyFont="1" applyFill="1" applyBorder="1" applyAlignment="1">
      <alignment horizontal="right" wrapText="1"/>
    </xf>
    <xf numFmtId="0" fontId="8" fillId="7" borderId="7" xfId="2" applyFont="1" applyFill="1" applyBorder="1" applyAlignment="1">
      <alignment wrapText="1"/>
    </xf>
    <xf numFmtId="0" fontId="8" fillId="7" borderId="7" xfId="3" applyFont="1" applyFill="1" applyBorder="1" applyAlignment="1">
      <alignment horizontal="right" wrapText="1"/>
    </xf>
    <xf numFmtId="0" fontId="8" fillId="7" borderId="7" xfId="3" applyFont="1" applyFill="1" applyBorder="1" applyAlignment="1">
      <alignment wrapText="1"/>
    </xf>
    <xf numFmtId="0" fontId="8" fillId="7" borderId="3" xfId="3" applyFont="1" applyFill="1" applyBorder="1" applyAlignment="1">
      <alignment horizontal="right" wrapText="1"/>
    </xf>
    <xf numFmtId="0" fontId="8" fillId="7" borderId="3" xfId="3" applyFont="1" applyFill="1" applyBorder="1" applyAlignment="1">
      <alignment wrapText="1"/>
    </xf>
    <xf numFmtId="164" fontId="5" fillId="0" borderId="1" xfId="0" applyNumberFormat="1" applyFont="1" applyFill="1" applyBorder="1"/>
    <xf numFmtId="0" fontId="5" fillId="0" borderId="1" xfId="0" applyFont="1" applyBorder="1"/>
    <xf numFmtId="0" fontId="8" fillId="7" borderId="7" xfId="3" applyFont="1" applyFill="1" applyBorder="1" applyAlignment="1">
      <alignment horizontal="left" wrapText="1"/>
    </xf>
    <xf numFmtId="0" fontId="8" fillId="7" borderId="3" xfId="2" applyFont="1" applyFill="1" applyBorder="1" applyAlignment="1">
      <alignment horizontal="right" wrapText="1"/>
    </xf>
    <xf numFmtId="0" fontId="8" fillId="7" borderId="3" xfId="2" applyFont="1" applyFill="1" applyBorder="1" applyAlignment="1">
      <alignment wrapText="1"/>
    </xf>
    <xf numFmtId="164" fontId="4" fillId="0" borderId="3" xfId="0" applyNumberFormat="1" applyFont="1" applyBorder="1"/>
    <xf numFmtId="164" fontId="6" fillId="3" borderId="1" xfId="0" applyNumberFormat="1" applyFont="1" applyFill="1" applyBorder="1"/>
    <xf numFmtId="3" fontId="4" fillId="7" borderId="3" xfId="0" applyNumberFormat="1" applyFont="1" applyFill="1" applyBorder="1"/>
    <xf numFmtId="0" fontId="5" fillId="0" borderId="20" xfId="0" applyFont="1" applyBorder="1"/>
    <xf numFmtId="0" fontId="4" fillId="0" borderId="21" xfId="0" applyFont="1" applyBorder="1" applyAlignment="1">
      <alignment horizontal="left"/>
    </xf>
    <xf numFmtId="3" fontId="4" fillId="2" borderId="22" xfId="0" applyNumberFormat="1" applyFont="1" applyFill="1" applyBorder="1"/>
    <xf numFmtId="164" fontId="4" fillId="0" borderId="23" xfId="0" applyNumberFormat="1" applyFont="1" applyBorder="1"/>
    <xf numFmtId="164" fontId="6" fillId="3" borderId="20" xfId="0" applyNumberFormat="1" applyFont="1" applyFill="1" applyBorder="1"/>
    <xf numFmtId="0" fontId="5" fillId="0" borderId="0" xfId="0" applyFont="1" applyAlignment="1">
      <alignment wrapText="1"/>
    </xf>
    <xf numFmtId="164" fontId="5" fillId="0" borderId="0" xfId="0" applyNumberFormat="1" applyFont="1"/>
    <xf numFmtId="38" fontId="5" fillId="0" borderId="0" xfId="4" applyNumberFormat="1" applyFont="1" applyFill="1" applyAlignment="1">
      <alignment horizontal="left" vertical="center" wrapText="1"/>
    </xf>
    <xf numFmtId="38" fontId="5" fillId="0" borderId="0" xfId="4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24">
    <cellStyle name="Comma 2" xfId="5"/>
    <cellStyle name="Comma 3" xfId="6"/>
    <cellStyle name="Normal" xfId="0" builtinId="0"/>
    <cellStyle name="Normal 16 2" xfId="7"/>
    <cellStyle name="Normal 19 2" xfId="8"/>
    <cellStyle name="Normal 2 2" xfId="9"/>
    <cellStyle name="Normal 2 2 2" xfId="10"/>
    <cellStyle name="Normal 2 3" xfId="11"/>
    <cellStyle name="Normal 2 4" xfId="12"/>
    <cellStyle name="Normal 3 2" xfId="13"/>
    <cellStyle name="Normal 38 2" xfId="4"/>
    <cellStyle name="Normal 39 2" xfId="14"/>
    <cellStyle name="Normal 4 2" xfId="15"/>
    <cellStyle name="Normal 4 3" xfId="16"/>
    <cellStyle name="Normal 4 4" xfId="17"/>
    <cellStyle name="Normal 4 5" xfId="18"/>
    <cellStyle name="Normal 4 6" xfId="19"/>
    <cellStyle name="Normal 46 2" xfId="20"/>
    <cellStyle name="Normal 46 3" xfId="21"/>
    <cellStyle name="Normal 47 2" xfId="22"/>
    <cellStyle name="Normal 56" xfId="23"/>
    <cellStyle name="Normal_800" xfId="1"/>
    <cellStyle name="Normal_Sheet1" xfId="2"/>
    <cellStyle name="Normal_Sheet1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Object/15-FY10-11%20Total%20Expenditures%20by%20Object_400%20Purch%20Prop%20Servic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r Prop Services - 400"/>
      <sheetName val="Raw Data"/>
      <sheetName val="Hurricane"/>
      <sheetName val="RSD Adjs."/>
    </sheetNames>
    <sheetDataSet>
      <sheetData sheetId="0"/>
      <sheetData sheetId="1"/>
      <sheetData sheetId="2">
        <row r="6">
          <cell r="L6">
            <v>175074</v>
          </cell>
        </row>
        <row r="7">
          <cell r="I7">
            <v>700486</v>
          </cell>
          <cell r="J7">
            <v>40414</v>
          </cell>
          <cell r="L7">
            <v>26183250</v>
          </cell>
        </row>
        <row r="8">
          <cell r="E8">
            <v>3729</v>
          </cell>
          <cell r="I8">
            <v>322652</v>
          </cell>
          <cell r="L8">
            <v>47353734</v>
          </cell>
        </row>
        <row r="9">
          <cell r="L9">
            <v>3355615</v>
          </cell>
        </row>
        <row r="13">
          <cell r="G13">
            <v>-416</v>
          </cell>
          <cell r="I13">
            <v>1117858</v>
          </cell>
          <cell r="J13">
            <v>522803</v>
          </cell>
          <cell r="K13">
            <v>900</v>
          </cell>
          <cell r="L13">
            <v>41708638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tabSelected="1" view="pageBreakPreview" zoomScale="90" zoomScaleNormal="100" zoomScaleSheetLayoutView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58" sqref="A158:XFD158"/>
    </sheetView>
  </sheetViews>
  <sheetFormatPr defaultRowHeight="12.75"/>
  <cols>
    <col min="1" max="1" width="5.85546875" style="7" customWidth="1"/>
    <col min="2" max="2" width="41.5703125" style="7" customWidth="1"/>
    <col min="3" max="3" width="10" style="7" customWidth="1"/>
    <col min="4" max="4" width="14" style="7" bestFit="1" customWidth="1"/>
    <col min="5" max="5" width="7.85546875" style="7" bestFit="1" customWidth="1"/>
    <col min="6" max="6" width="12.7109375" style="7" customWidth="1"/>
    <col min="7" max="7" width="7.85546875" style="7" bestFit="1" customWidth="1"/>
    <col min="8" max="8" width="13.42578125" style="7" bestFit="1" customWidth="1"/>
    <col min="9" max="9" width="7.85546875" style="7" bestFit="1" customWidth="1"/>
    <col min="10" max="10" width="14.140625" style="7" bestFit="1" customWidth="1"/>
    <col min="11" max="11" width="7.85546875" style="7" bestFit="1" customWidth="1"/>
    <col min="12" max="12" width="16.140625" style="7" bestFit="1" customWidth="1"/>
    <col min="13" max="13" width="7.85546875" style="7" bestFit="1" customWidth="1"/>
    <col min="14" max="14" width="14" style="7" bestFit="1" customWidth="1"/>
    <col min="15" max="15" width="7.85546875" style="7" bestFit="1" customWidth="1"/>
    <col min="16" max="16" width="12.85546875" style="7" customWidth="1"/>
    <col min="17" max="17" width="7.140625" style="7" customWidth="1"/>
    <col min="18" max="18" width="12.42578125" style="7" customWidth="1"/>
    <col min="19" max="19" width="7.28515625" style="7" customWidth="1"/>
    <col min="20" max="20" width="11.5703125" style="7" customWidth="1"/>
    <col min="21" max="21" width="6.5703125" style="7" customWidth="1"/>
    <col min="22" max="16384" width="9.140625" style="7"/>
  </cols>
  <sheetData>
    <row r="1" spans="1:21" s="2" customFormat="1" ht="51.75" customHeight="1">
      <c r="A1" s="78" t="s">
        <v>0</v>
      </c>
      <c r="B1" s="78"/>
      <c r="C1" s="1"/>
      <c r="D1" s="80" t="s">
        <v>1</v>
      </c>
      <c r="E1" s="78"/>
      <c r="F1" s="78"/>
      <c r="G1" s="78"/>
      <c r="H1" s="80" t="s">
        <v>1</v>
      </c>
      <c r="I1" s="81"/>
      <c r="J1" s="81"/>
      <c r="K1" s="81"/>
      <c r="L1" s="80" t="s">
        <v>1</v>
      </c>
      <c r="M1" s="80"/>
      <c r="N1" s="80"/>
      <c r="O1" s="80"/>
      <c r="P1" s="80" t="s">
        <v>1</v>
      </c>
      <c r="Q1" s="78"/>
      <c r="R1" s="78"/>
      <c r="S1" s="78"/>
      <c r="T1" s="78"/>
      <c r="U1" s="78"/>
    </row>
    <row r="2" spans="1:21" ht="52.5" customHeight="1">
      <c r="A2" s="79"/>
      <c r="B2" s="79"/>
      <c r="C2" s="82" t="s">
        <v>2</v>
      </c>
      <c r="D2" s="3" t="s">
        <v>3</v>
      </c>
      <c r="E2" s="4"/>
      <c r="F2" s="3" t="s">
        <v>4</v>
      </c>
      <c r="G2" s="5"/>
      <c r="H2" s="6" t="s">
        <v>5</v>
      </c>
      <c r="I2" s="5"/>
      <c r="J2" s="6" t="s">
        <v>6</v>
      </c>
      <c r="K2" s="5"/>
      <c r="L2" s="6" t="s">
        <v>7</v>
      </c>
      <c r="M2" s="4"/>
      <c r="N2" s="3" t="s">
        <v>8</v>
      </c>
      <c r="O2" s="5"/>
      <c r="P2" s="6" t="s">
        <v>9</v>
      </c>
      <c r="Q2" s="5"/>
      <c r="R2" s="6" t="s">
        <v>10</v>
      </c>
      <c r="S2" s="4"/>
      <c r="T2" s="84" t="s">
        <v>11</v>
      </c>
      <c r="U2" s="5"/>
    </row>
    <row r="3" spans="1:21" ht="15" customHeight="1">
      <c r="A3" s="8" t="s">
        <v>12</v>
      </c>
      <c r="B3" s="8" t="s">
        <v>13</v>
      </c>
      <c r="C3" s="83"/>
      <c r="D3" s="9" t="s">
        <v>14</v>
      </c>
      <c r="E3" s="10" t="s">
        <v>15</v>
      </c>
      <c r="F3" s="9" t="s">
        <v>16</v>
      </c>
      <c r="G3" s="10" t="s">
        <v>15</v>
      </c>
      <c r="H3" s="9" t="s">
        <v>17</v>
      </c>
      <c r="I3" s="10" t="s">
        <v>15</v>
      </c>
      <c r="J3" s="9" t="s">
        <v>18</v>
      </c>
      <c r="K3" s="10" t="s">
        <v>15</v>
      </c>
      <c r="L3" s="9" t="s">
        <v>19</v>
      </c>
      <c r="M3" s="10" t="s">
        <v>15</v>
      </c>
      <c r="N3" s="9" t="s">
        <v>20</v>
      </c>
      <c r="O3" s="10" t="s">
        <v>15</v>
      </c>
      <c r="P3" s="9" t="s">
        <v>21</v>
      </c>
      <c r="Q3" s="10" t="s">
        <v>15</v>
      </c>
      <c r="R3" s="9" t="s">
        <v>22</v>
      </c>
      <c r="S3" s="10" t="s">
        <v>15</v>
      </c>
      <c r="T3" s="85"/>
      <c r="U3" s="10" t="s">
        <v>15</v>
      </c>
    </row>
    <row r="4" spans="1:21">
      <c r="A4" s="11">
        <v>1</v>
      </c>
      <c r="B4" s="12" t="s">
        <v>23</v>
      </c>
      <c r="C4" s="13">
        <v>9587</v>
      </c>
      <c r="D4" s="14">
        <v>141668</v>
      </c>
      <c r="E4" s="14">
        <f>D4/$C4</f>
        <v>14.777093981433191</v>
      </c>
      <c r="F4" s="14">
        <v>63318</v>
      </c>
      <c r="G4" s="14">
        <f>F4/$C4</f>
        <v>6.6045686867633258</v>
      </c>
      <c r="H4" s="14">
        <v>130619</v>
      </c>
      <c r="I4" s="14">
        <f>H4/$C4</f>
        <v>13.624595806821738</v>
      </c>
      <c r="J4" s="14">
        <v>103613</v>
      </c>
      <c r="K4" s="14">
        <f>J4/$C4</f>
        <v>10.807656201105663</v>
      </c>
      <c r="L4" s="14">
        <v>3123209</v>
      </c>
      <c r="M4" s="14">
        <f>L4/$C4</f>
        <v>325.77542505476168</v>
      </c>
      <c r="N4" s="14">
        <v>68400</v>
      </c>
      <c r="O4" s="14">
        <f>N4/$C4</f>
        <v>7.1346615208094297</v>
      </c>
      <c r="P4" s="14">
        <v>610050</v>
      </c>
      <c r="Q4" s="14">
        <f>P4/$C4</f>
        <v>63.633044748096381</v>
      </c>
      <c r="R4" s="14">
        <v>1435498</v>
      </c>
      <c r="S4" s="14">
        <f>R4/$C4</f>
        <v>149.73380619589028</v>
      </c>
      <c r="T4" s="15">
        <f>D4+F4+H4+J4+L4+N4+P4+R4</f>
        <v>5676375</v>
      </c>
      <c r="U4" s="14">
        <f>T4/$C4</f>
        <v>592.09085219568169</v>
      </c>
    </row>
    <row r="5" spans="1:21">
      <c r="A5" s="16">
        <v>2</v>
      </c>
      <c r="B5" s="17" t="s">
        <v>24</v>
      </c>
      <c r="C5" s="13">
        <v>4277</v>
      </c>
      <c r="D5" s="18">
        <v>58616</v>
      </c>
      <c r="E5" s="18">
        <f t="shared" ref="E5:E70" si="0">D5/$C5</f>
        <v>13.704933364507832</v>
      </c>
      <c r="F5" s="18">
        <v>59555</v>
      </c>
      <c r="G5" s="18">
        <f t="shared" ref="G5:G70" si="1">F5/$C5</f>
        <v>13.924479775543606</v>
      </c>
      <c r="H5" s="18">
        <v>25664</v>
      </c>
      <c r="I5" s="18">
        <f t="shared" ref="I5:I70" si="2">H5/$C5</f>
        <v>6.0004676174888942</v>
      </c>
      <c r="J5" s="18">
        <v>0</v>
      </c>
      <c r="K5" s="18">
        <f t="shared" ref="K5:K70" si="3">J5/$C5</f>
        <v>0</v>
      </c>
      <c r="L5" s="18">
        <v>1032803</v>
      </c>
      <c r="M5" s="18">
        <f t="shared" ref="M5:M70" si="4">L5/$C5</f>
        <v>241.47837269113865</v>
      </c>
      <c r="N5" s="18">
        <v>0</v>
      </c>
      <c r="O5" s="18">
        <f t="shared" ref="O5:O70" si="5">N5/$C5</f>
        <v>0</v>
      </c>
      <c r="P5" s="18">
        <v>256209</v>
      </c>
      <c r="Q5" s="18">
        <f t="shared" ref="Q5:Q70" si="6">P5/$C5</f>
        <v>59.903904606032263</v>
      </c>
      <c r="R5" s="18">
        <v>16900</v>
      </c>
      <c r="S5" s="18">
        <f t="shared" ref="S5:S70" si="7">R5/$C5</f>
        <v>3.9513677811550152</v>
      </c>
      <c r="T5" s="19">
        <f t="shared" ref="T5:T68" si="8">D5+F5+H5+J5+L5+N5+P5+R5</f>
        <v>1449747</v>
      </c>
      <c r="U5" s="18">
        <f t="shared" ref="U5:U70" si="9">T5/$C5</f>
        <v>338.96352583586628</v>
      </c>
    </row>
    <row r="6" spans="1:21">
      <c r="A6" s="16">
        <v>3</v>
      </c>
      <c r="B6" s="17" t="s">
        <v>25</v>
      </c>
      <c r="C6" s="13">
        <v>19980</v>
      </c>
      <c r="D6" s="18">
        <v>205311</v>
      </c>
      <c r="E6" s="18">
        <f t="shared" si="0"/>
        <v>10.275825825825827</v>
      </c>
      <c r="F6" s="18">
        <v>170853</v>
      </c>
      <c r="G6" s="18">
        <f t="shared" si="1"/>
        <v>8.5512012012012004</v>
      </c>
      <c r="H6" s="18">
        <v>8006</v>
      </c>
      <c r="I6" s="18">
        <f t="shared" si="2"/>
        <v>0.40070070070070068</v>
      </c>
      <c r="J6" s="18">
        <v>120284</v>
      </c>
      <c r="K6" s="18">
        <f t="shared" si="3"/>
        <v>6.02022022022022</v>
      </c>
      <c r="L6" s="18">
        <v>2972566</v>
      </c>
      <c r="M6" s="18">
        <f t="shared" si="4"/>
        <v>148.77707707707708</v>
      </c>
      <c r="N6" s="18">
        <v>571412</v>
      </c>
      <c r="O6" s="18">
        <f t="shared" si="5"/>
        <v>28.599199199199198</v>
      </c>
      <c r="P6" s="18">
        <v>792441</v>
      </c>
      <c r="Q6" s="18">
        <f t="shared" si="6"/>
        <v>39.66171171171171</v>
      </c>
      <c r="R6" s="18">
        <v>10129400</v>
      </c>
      <c r="S6" s="18">
        <f t="shared" si="7"/>
        <v>506.97697697697697</v>
      </c>
      <c r="T6" s="19">
        <f t="shared" si="8"/>
        <v>14970273</v>
      </c>
      <c r="U6" s="18">
        <f t="shared" si="9"/>
        <v>749.26291291291295</v>
      </c>
    </row>
    <row r="7" spans="1:21">
      <c r="A7" s="16">
        <v>4</v>
      </c>
      <c r="B7" s="17" t="s">
        <v>26</v>
      </c>
      <c r="C7" s="13">
        <v>3806</v>
      </c>
      <c r="D7" s="18">
        <v>25959</v>
      </c>
      <c r="E7" s="18">
        <f t="shared" si="0"/>
        <v>6.820546505517604</v>
      </c>
      <c r="F7" s="18">
        <v>52030</v>
      </c>
      <c r="G7" s="18">
        <f t="shared" si="1"/>
        <v>13.670520231213873</v>
      </c>
      <c r="H7" s="18">
        <v>0</v>
      </c>
      <c r="I7" s="18">
        <f t="shared" si="2"/>
        <v>0</v>
      </c>
      <c r="J7" s="18">
        <v>124385</v>
      </c>
      <c r="K7" s="18">
        <f t="shared" si="3"/>
        <v>32.681292695743565</v>
      </c>
      <c r="L7" s="18">
        <v>718315</v>
      </c>
      <c r="M7" s="18">
        <f t="shared" si="4"/>
        <v>188.73226484498161</v>
      </c>
      <c r="N7" s="18">
        <v>44802</v>
      </c>
      <c r="O7" s="18">
        <f t="shared" si="5"/>
        <v>11.771413557540725</v>
      </c>
      <c r="P7" s="18">
        <v>144058</v>
      </c>
      <c r="Q7" s="18">
        <f t="shared" si="6"/>
        <v>37.850236468733577</v>
      </c>
      <c r="R7" s="18">
        <v>41000</v>
      </c>
      <c r="S7" s="18">
        <f t="shared" si="7"/>
        <v>10.772464529689962</v>
      </c>
      <c r="T7" s="19">
        <f t="shared" si="8"/>
        <v>1150549</v>
      </c>
      <c r="U7" s="18">
        <f t="shared" si="9"/>
        <v>302.29873883342094</v>
      </c>
    </row>
    <row r="8" spans="1:21">
      <c r="A8" s="20">
        <v>5</v>
      </c>
      <c r="B8" s="21" t="s">
        <v>27</v>
      </c>
      <c r="C8" s="22">
        <v>6037</v>
      </c>
      <c r="D8" s="23">
        <v>562</v>
      </c>
      <c r="E8" s="23">
        <f t="shared" si="0"/>
        <v>9.3092595660096075E-2</v>
      </c>
      <c r="F8" s="23">
        <v>33774</v>
      </c>
      <c r="G8" s="23">
        <f t="shared" si="1"/>
        <v>5.594500579758158</v>
      </c>
      <c r="H8" s="23">
        <v>0</v>
      </c>
      <c r="I8" s="23">
        <f t="shared" si="2"/>
        <v>0</v>
      </c>
      <c r="J8" s="23">
        <v>0</v>
      </c>
      <c r="K8" s="23">
        <f t="shared" si="3"/>
        <v>0</v>
      </c>
      <c r="L8" s="23">
        <v>5410559</v>
      </c>
      <c r="M8" s="23">
        <f t="shared" si="4"/>
        <v>896.23306277952622</v>
      </c>
      <c r="N8" s="23">
        <v>0</v>
      </c>
      <c r="O8" s="23">
        <f t="shared" si="5"/>
        <v>0</v>
      </c>
      <c r="P8" s="23">
        <v>34973</v>
      </c>
      <c r="Q8" s="23">
        <f t="shared" si="6"/>
        <v>5.7931091601788971</v>
      </c>
      <c r="R8" s="23">
        <v>9870</v>
      </c>
      <c r="S8" s="23">
        <f t="shared" si="7"/>
        <v>1.6349180056319363</v>
      </c>
      <c r="T8" s="24">
        <f t="shared" si="8"/>
        <v>5489738</v>
      </c>
      <c r="U8" s="23">
        <f t="shared" si="9"/>
        <v>909.34868312075537</v>
      </c>
    </row>
    <row r="9" spans="1:21">
      <c r="A9" s="11">
        <v>6</v>
      </c>
      <c r="B9" s="12" t="s">
        <v>28</v>
      </c>
      <c r="C9" s="13">
        <v>6077</v>
      </c>
      <c r="D9" s="14">
        <v>71605</v>
      </c>
      <c r="E9" s="14">
        <f t="shared" si="0"/>
        <v>11.782952114530195</v>
      </c>
      <c r="F9" s="14">
        <v>70873</v>
      </c>
      <c r="G9" s="14">
        <f t="shared" si="1"/>
        <v>11.662497943064011</v>
      </c>
      <c r="H9" s="14">
        <v>0</v>
      </c>
      <c r="I9" s="14">
        <f t="shared" si="2"/>
        <v>0</v>
      </c>
      <c r="J9" s="14">
        <v>522</v>
      </c>
      <c r="K9" s="14">
        <f t="shared" si="3"/>
        <v>8.5897646865229549E-2</v>
      </c>
      <c r="L9" s="14">
        <v>465887</v>
      </c>
      <c r="M9" s="14">
        <f t="shared" si="4"/>
        <v>76.663978936975482</v>
      </c>
      <c r="N9" s="14">
        <v>19200</v>
      </c>
      <c r="O9" s="14">
        <f t="shared" si="5"/>
        <v>3.159453677801547</v>
      </c>
      <c r="P9" s="14">
        <v>44965</v>
      </c>
      <c r="Q9" s="14">
        <f t="shared" si="6"/>
        <v>7.3992101365805496</v>
      </c>
      <c r="R9" s="14">
        <v>14253853</v>
      </c>
      <c r="S9" s="14">
        <f t="shared" si="7"/>
        <v>2345.5410564423237</v>
      </c>
      <c r="T9" s="15">
        <f t="shared" si="8"/>
        <v>14926905</v>
      </c>
      <c r="U9" s="14">
        <f t="shared" si="9"/>
        <v>2456.2950468981408</v>
      </c>
    </row>
    <row r="10" spans="1:21">
      <c r="A10" s="16">
        <v>7</v>
      </c>
      <c r="B10" s="17" t="s">
        <v>29</v>
      </c>
      <c r="C10" s="13">
        <v>2307</v>
      </c>
      <c r="D10" s="18">
        <v>38624</v>
      </c>
      <c r="E10" s="18">
        <f t="shared" si="0"/>
        <v>16.742089293454704</v>
      </c>
      <c r="F10" s="18">
        <v>750</v>
      </c>
      <c r="G10" s="18">
        <f t="shared" si="1"/>
        <v>0.32509752925877761</v>
      </c>
      <c r="H10" s="18">
        <v>0</v>
      </c>
      <c r="I10" s="18">
        <f t="shared" si="2"/>
        <v>0</v>
      </c>
      <c r="J10" s="18">
        <v>108737</v>
      </c>
      <c r="K10" s="18">
        <f t="shared" si="3"/>
        <v>47.13350671868227</v>
      </c>
      <c r="L10" s="18">
        <v>1101103</v>
      </c>
      <c r="M10" s="18">
        <f t="shared" si="4"/>
        <v>477.28781967923709</v>
      </c>
      <c r="N10" s="18">
        <v>0</v>
      </c>
      <c r="O10" s="18">
        <f t="shared" si="5"/>
        <v>0</v>
      </c>
      <c r="P10" s="18">
        <v>200633</v>
      </c>
      <c r="Q10" s="18">
        <f t="shared" si="6"/>
        <v>86.967056783701778</v>
      </c>
      <c r="R10" s="18">
        <v>2061927</v>
      </c>
      <c r="S10" s="18">
        <f t="shared" si="7"/>
        <v>893.76983094928482</v>
      </c>
      <c r="T10" s="19">
        <f t="shared" si="8"/>
        <v>3511774</v>
      </c>
      <c r="U10" s="18">
        <f t="shared" si="9"/>
        <v>1522.2254009536193</v>
      </c>
    </row>
    <row r="11" spans="1:21">
      <c r="A11" s="16">
        <v>8</v>
      </c>
      <c r="B11" s="17" t="s">
        <v>30</v>
      </c>
      <c r="C11" s="13">
        <v>20707</v>
      </c>
      <c r="D11" s="18">
        <v>267002</v>
      </c>
      <c r="E11" s="18">
        <f t="shared" si="0"/>
        <v>12.894286956101801</v>
      </c>
      <c r="F11" s="18">
        <v>326829</v>
      </c>
      <c r="G11" s="18">
        <f t="shared" si="1"/>
        <v>15.783503163181534</v>
      </c>
      <c r="H11" s="18">
        <v>0</v>
      </c>
      <c r="I11" s="18">
        <f t="shared" si="2"/>
        <v>0</v>
      </c>
      <c r="J11" s="18">
        <v>497957</v>
      </c>
      <c r="K11" s="18">
        <f t="shared" si="3"/>
        <v>24.047761626503114</v>
      </c>
      <c r="L11" s="18">
        <v>3616316</v>
      </c>
      <c r="M11" s="18">
        <f t="shared" si="4"/>
        <v>174.64219829043319</v>
      </c>
      <c r="N11" s="18">
        <v>6744</v>
      </c>
      <c r="O11" s="18">
        <f t="shared" si="5"/>
        <v>0.32568696576037087</v>
      </c>
      <c r="P11" s="18">
        <v>10608</v>
      </c>
      <c r="Q11" s="18">
        <f t="shared" si="6"/>
        <v>0.51229052977254064</v>
      </c>
      <c r="R11" s="18">
        <v>2254696</v>
      </c>
      <c r="S11" s="18">
        <f t="shared" si="7"/>
        <v>108.88569082918819</v>
      </c>
      <c r="T11" s="19">
        <f t="shared" si="8"/>
        <v>6980152</v>
      </c>
      <c r="U11" s="18">
        <f t="shared" si="9"/>
        <v>337.09141836094074</v>
      </c>
    </row>
    <row r="12" spans="1:21">
      <c r="A12" s="16">
        <v>9</v>
      </c>
      <c r="B12" s="17" t="s">
        <v>31</v>
      </c>
      <c r="C12" s="13">
        <v>41894</v>
      </c>
      <c r="D12" s="18">
        <v>882743</v>
      </c>
      <c r="E12" s="18">
        <f t="shared" si="0"/>
        <v>21.070869336897886</v>
      </c>
      <c r="F12" s="18">
        <v>271090</v>
      </c>
      <c r="G12" s="18">
        <f t="shared" si="1"/>
        <v>6.4708550150379534</v>
      </c>
      <c r="H12" s="18">
        <v>0</v>
      </c>
      <c r="I12" s="18">
        <f t="shared" si="2"/>
        <v>0</v>
      </c>
      <c r="J12" s="18">
        <v>144427</v>
      </c>
      <c r="K12" s="18">
        <f t="shared" si="3"/>
        <v>3.44743877404879</v>
      </c>
      <c r="L12" s="18">
        <v>2108701</v>
      </c>
      <c r="M12" s="18">
        <f t="shared" si="4"/>
        <v>50.33420060151812</v>
      </c>
      <c r="N12" s="18">
        <v>103133</v>
      </c>
      <c r="O12" s="18">
        <f t="shared" si="5"/>
        <v>2.4617606339809996</v>
      </c>
      <c r="P12" s="18">
        <v>483042</v>
      </c>
      <c r="Q12" s="18">
        <f t="shared" si="6"/>
        <v>11.530099775624194</v>
      </c>
      <c r="R12" s="18">
        <v>18953807</v>
      </c>
      <c r="S12" s="18">
        <f t="shared" si="7"/>
        <v>452.4229483935647</v>
      </c>
      <c r="T12" s="19">
        <f t="shared" si="8"/>
        <v>22946943</v>
      </c>
      <c r="U12" s="18">
        <f t="shared" si="9"/>
        <v>547.73817253067261</v>
      </c>
    </row>
    <row r="13" spans="1:21">
      <c r="A13" s="20">
        <v>10</v>
      </c>
      <c r="B13" s="21" t="s">
        <v>32</v>
      </c>
      <c r="C13" s="22">
        <v>33116</v>
      </c>
      <c r="D13" s="23">
        <v>433074</v>
      </c>
      <c r="E13" s="23">
        <f t="shared" si="0"/>
        <v>13.077485203526996</v>
      </c>
      <c r="F13" s="23">
        <v>530595</v>
      </c>
      <c r="G13" s="23">
        <f t="shared" si="1"/>
        <v>16.022315497040704</v>
      </c>
      <c r="H13" s="23">
        <v>66967</v>
      </c>
      <c r="I13" s="23">
        <f t="shared" si="2"/>
        <v>2.0221947095059791</v>
      </c>
      <c r="J13" s="23">
        <v>139492</v>
      </c>
      <c r="K13" s="23">
        <f t="shared" si="3"/>
        <v>4.2122236985143129</v>
      </c>
      <c r="L13" s="23">
        <v>4733818</v>
      </c>
      <c r="M13" s="23">
        <f t="shared" si="4"/>
        <v>142.94655151588356</v>
      </c>
      <c r="N13" s="23">
        <v>189526</v>
      </c>
      <c r="O13" s="23">
        <f t="shared" si="5"/>
        <v>5.7230945766396903</v>
      </c>
      <c r="P13" s="23">
        <v>316840</v>
      </c>
      <c r="Q13" s="23">
        <f t="shared" si="6"/>
        <v>9.5675806256794296</v>
      </c>
      <c r="R13" s="23">
        <v>27803615</v>
      </c>
      <c r="S13" s="23">
        <f t="shared" si="7"/>
        <v>839.58252808310181</v>
      </c>
      <c r="T13" s="24">
        <f t="shared" si="8"/>
        <v>34213927</v>
      </c>
      <c r="U13" s="23">
        <f t="shared" si="9"/>
        <v>1033.1539739098926</v>
      </c>
    </row>
    <row r="14" spans="1:21">
      <c r="A14" s="11">
        <v>11</v>
      </c>
      <c r="B14" s="12" t="s">
        <v>33</v>
      </c>
      <c r="C14" s="13">
        <v>1670</v>
      </c>
      <c r="D14" s="14">
        <v>35928</v>
      </c>
      <c r="E14" s="14">
        <f t="shared" si="0"/>
        <v>21.513772455089821</v>
      </c>
      <c r="F14" s="14">
        <v>28911</v>
      </c>
      <c r="G14" s="14">
        <f t="shared" si="1"/>
        <v>17.311976047904192</v>
      </c>
      <c r="H14" s="14">
        <v>0</v>
      </c>
      <c r="I14" s="14">
        <f t="shared" si="2"/>
        <v>0</v>
      </c>
      <c r="J14" s="14">
        <v>91905</v>
      </c>
      <c r="K14" s="14">
        <f t="shared" si="3"/>
        <v>55.032934131736525</v>
      </c>
      <c r="L14" s="14">
        <v>121206</v>
      </c>
      <c r="M14" s="14">
        <f t="shared" si="4"/>
        <v>72.578443113772451</v>
      </c>
      <c r="N14" s="14">
        <v>0</v>
      </c>
      <c r="O14" s="14">
        <f t="shared" si="5"/>
        <v>0</v>
      </c>
      <c r="P14" s="14">
        <v>7516</v>
      </c>
      <c r="Q14" s="14">
        <f t="shared" si="6"/>
        <v>4.5005988023952099</v>
      </c>
      <c r="R14" s="14">
        <v>4770182</v>
      </c>
      <c r="S14" s="14">
        <f t="shared" si="7"/>
        <v>2856.396407185629</v>
      </c>
      <c r="T14" s="15">
        <f t="shared" si="8"/>
        <v>5055648</v>
      </c>
      <c r="U14" s="14">
        <f t="shared" si="9"/>
        <v>3027.3341317365271</v>
      </c>
    </row>
    <row r="15" spans="1:21">
      <c r="A15" s="16">
        <v>12</v>
      </c>
      <c r="B15" s="17" t="s">
        <v>34</v>
      </c>
      <c r="C15" s="13">
        <v>1287</v>
      </c>
      <c r="D15" s="18">
        <v>37061</v>
      </c>
      <c r="E15" s="18">
        <f t="shared" si="0"/>
        <v>28.796425796425797</v>
      </c>
      <c r="F15" s="18">
        <v>22080</v>
      </c>
      <c r="G15" s="18">
        <f t="shared" si="1"/>
        <v>17.156177156177158</v>
      </c>
      <c r="H15" s="18">
        <v>0</v>
      </c>
      <c r="I15" s="18">
        <f t="shared" si="2"/>
        <v>0</v>
      </c>
      <c r="J15" s="18">
        <v>0</v>
      </c>
      <c r="K15" s="18">
        <f t="shared" si="3"/>
        <v>0</v>
      </c>
      <c r="L15" s="18">
        <v>1159812</v>
      </c>
      <c r="M15" s="18">
        <f t="shared" si="4"/>
        <v>901.17482517482517</v>
      </c>
      <c r="N15" s="18">
        <v>897186</v>
      </c>
      <c r="O15" s="18">
        <f t="shared" si="5"/>
        <v>697.11421911421917</v>
      </c>
      <c r="P15" s="18">
        <v>77897</v>
      </c>
      <c r="Q15" s="18">
        <f t="shared" si="6"/>
        <v>60.526029526029525</v>
      </c>
      <c r="R15" s="18">
        <v>11843494</v>
      </c>
      <c r="S15" s="18">
        <f t="shared" si="7"/>
        <v>9202.4040404040406</v>
      </c>
      <c r="T15" s="19">
        <f t="shared" si="8"/>
        <v>14037530</v>
      </c>
      <c r="U15" s="18">
        <f t="shared" si="9"/>
        <v>10907.171717171717</v>
      </c>
    </row>
    <row r="16" spans="1:21">
      <c r="A16" s="16">
        <v>13</v>
      </c>
      <c r="B16" s="17" t="s">
        <v>35</v>
      </c>
      <c r="C16" s="13">
        <v>1555</v>
      </c>
      <c r="D16" s="18">
        <v>23979</v>
      </c>
      <c r="E16" s="18">
        <f t="shared" si="0"/>
        <v>15.420578778135049</v>
      </c>
      <c r="F16" s="18">
        <v>14715</v>
      </c>
      <c r="G16" s="18">
        <f t="shared" si="1"/>
        <v>9.4630225080385859</v>
      </c>
      <c r="H16" s="18">
        <v>0</v>
      </c>
      <c r="I16" s="18">
        <f t="shared" si="2"/>
        <v>0</v>
      </c>
      <c r="J16" s="18">
        <v>15522</v>
      </c>
      <c r="K16" s="18">
        <f t="shared" si="3"/>
        <v>9.9819935691318324</v>
      </c>
      <c r="L16" s="18">
        <v>198411</v>
      </c>
      <c r="M16" s="18">
        <f t="shared" si="4"/>
        <v>127.59549839228296</v>
      </c>
      <c r="N16" s="18">
        <v>2043</v>
      </c>
      <c r="O16" s="18">
        <f t="shared" si="5"/>
        <v>1.3138263665594856</v>
      </c>
      <c r="P16" s="18">
        <v>17703</v>
      </c>
      <c r="Q16" s="18">
        <f t="shared" si="6"/>
        <v>11.384565916398714</v>
      </c>
      <c r="R16" s="18">
        <v>704145</v>
      </c>
      <c r="S16" s="18">
        <f t="shared" si="7"/>
        <v>452.82636655948551</v>
      </c>
      <c r="T16" s="19">
        <f t="shared" si="8"/>
        <v>976518</v>
      </c>
      <c r="U16" s="18">
        <f t="shared" si="9"/>
        <v>627.98585209003215</v>
      </c>
    </row>
    <row r="17" spans="1:21">
      <c r="A17" s="16">
        <v>14</v>
      </c>
      <c r="B17" s="17" t="s">
        <v>36</v>
      </c>
      <c r="C17" s="13">
        <v>2105</v>
      </c>
      <c r="D17" s="18">
        <v>32881</v>
      </c>
      <c r="E17" s="18">
        <f t="shared" si="0"/>
        <v>15.620427553444181</v>
      </c>
      <c r="F17" s="18">
        <v>59259</v>
      </c>
      <c r="G17" s="18">
        <f t="shared" si="1"/>
        <v>28.151543942992873</v>
      </c>
      <c r="H17" s="18">
        <v>0</v>
      </c>
      <c r="I17" s="18">
        <f t="shared" si="2"/>
        <v>0</v>
      </c>
      <c r="J17" s="18">
        <v>32729</v>
      </c>
      <c r="K17" s="18">
        <f t="shared" si="3"/>
        <v>15.548218527315914</v>
      </c>
      <c r="L17" s="18">
        <v>211084</v>
      </c>
      <c r="M17" s="18">
        <f t="shared" si="4"/>
        <v>100.27743467933492</v>
      </c>
      <c r="N17" s="18">
        <v>0</v>
      </c>
      <c r="O17" s="18">
        <f t="shared" si="5"/>
        <v>0</v>
      </c>
      <c r="P17" s="18">
        <v>362</v>
      </c>
      <c r="Q17" s="18">
        <f t="shared" si="6"/>
        <v>0.17197149643705464</v>
      </c>
      <c r="R17" s="18">
        <v>0</v>
      </c>
      <c r="S17" s="18">
        <f t="shared" si="7"/>
        <v>0</v>
      </c>
      <c r="T17" s="19">
        <f t="shared" si="8"/>
        <v>336315</v>
      </c>
      <c r="U17" s="18">
        <f t="shared" si="9"/>
        <v>159.76959619952495</v>
      </c>
    </row>
    <row r="18" spans="1:21">
      <c r="A18" s="20">
        <v>15</v>
      </c>
      <c r="B18" s="21" t="s">
        <v>37</v>
      </c>
      <c r="C18" s="22">
        <v>3876</v>
      </c>
      <c r="D18" s="23">
        <v>44795</v>
      </c>
      <c r="E18" s="23">
        <f t="shared" si="0"/>
        <v>11.557017543859649</v>
      </c>
      <c r="F18" s="23">
        <v>50999</v>
      </c>
      <c r="G18" s="23">
        <f t="shared" si="1"/>
        <v>13.157636738906088</v>
      </c>
      <c r="H18" s="23">
        <v>0</v>
      </c>
      <c r="I18" s="23">
        <f t="shared" si="2"/>
        <v>0</v>
      </c>
      <c r="J18" s="23">
        <v>25761</v>
      </c>
      <c r="K18" s="23">
        <f t="shared" si="3"/>
        <v>6.6462848297213624</v>
      </c>
      <c r="L18" s="23">
        <v>460751</v>
      </c>
      <c r="M18" s="23">
        <f t="shared" si="4"/>
        <v>118.87280701754386</v>
      </c>
      <c r="N18" s="23">
        <v>48498</v>
      </c>
      <c r="O18" s="23">
        <f t="shared" si="5"/>
        <v>12.512383900928793</v>
      </c>
      <c r="P18" s="23">
        <v>39072</v>
      </c>
      <c r="Q18" s="23">
        <f t="shared" si="6"/>
        <v>10.080495356037151</v>
      </c>
      <c r="R18" s="23">
        <v>349013</v>
      </c>
      <c r="S18" s="23">
        <f t="shared" si="7"/>
        <v>90.044633642930862</v>
      </c>
      <c r="T18" s="24">
        <f t="shared" si="8"/>
        <v>1018889</v>
      </c>
      <c r="U18" s="23">
        <f t="shared" si="9"/>
        <v>262.87125902992778</v>
      </c>
    </row>
    <row r="19" spans="1:21">
      <c r="A19" s="11">
        <v>16</v>
      </c>
      <c r="B19" s="12" t="s">
        <v>38</v>
      </c>
      <c r="C19" s="13">
        <v>4923</v>
      </c>
      <c r="D19" s="14">
        <v>104528</v>
      </c>
      <c r="E19" s="14">
        <f t="shared" si="0"/>
        <v>21.232581759089985</v>
      </c>
      <c r="F19" s="14">
        <v>40805</v>
      </c>
      <c r="G19" s="14">
        <f t="shared" si="1"/>
        <v>8.2886451350802357</v>
      </c>
      <c r="H19" s="14">
        <v>0</v>
      </c>
      <c r="I19" s="14">
        <f t="shared" si="2"/>
        <v>0</v>
      </c>
      <c r="J19" s="14">
        <v>0</v>
      </c>
      <c r="K19" s="14">
        <f t="shared" si="3"/>
        <v>0</v>
      </c>
      <c r="L19" s="14">
        <v>538033</v>
      </c>
      <c r="M19" s="14">
        <f t="shared" si="4"/>
        <v>109.28966077594963</v>
      </c>
      <c r="N19" s="14">
        <v>5966</v>
      </c>
      <c r="O19" s="14">
        <f t="shared" si="5"/>
        <v>1.2118626853544587</v>
      </c>
      <c r="P19" s="14">
        <v>14257</v>
      </c>
      <c r="Q19" s="14">
        <f t="shared" si="6"/>
        <v>2.8959983749746088</v>
      </c>
      <c r="R19" s="14">
        <v>15552609</v>
      </c>
      <c r="S19" s="14">
        <f t="shared" si="7"/>
        <v>3159.1730652041438</v>
      </c>
      <c r="T19" s="15">
        <f t="shared" si="8"/>
        <v>16256198</v>
      </c>
      <c r="U19" s="14">
        <f t="shared" si="9"/>
        <v>3302.0918139345927</v>
      </c>
    </row>
    <row r="20" spans="1:21">
      <c r="A20" s="16">
        <v>17</v>
      </c>
      <c r="B20" s="17" t="s">
        <v>39</v>
      </c>
      <c r="C20" s="13">
        <v>42764</v>
      </c>
      <c r="D20" s="18">
        <v>606103</v>
      </c>
      <c r="E20" s="18">
        <f t="shared" si="0"/>
        <v>14.173206435319427</v>
      </c>
      <c r="F20" s="18">
        <v>425498</v>
      </c>
      <c r="G20" s="18">
        <f t="shared" si="1"/>
        <v>9.9499111402113929</v>
      </c>
      <c r="H20" s="18">
        <v>58566</v>
      </c>
      <c r="I20" s="18">
        <f t="shared" si="2"/>
        <v>1.3695164156767374</v>
      </c>
      <c r="J20" s="18">
        <v>0</v>
      </c>
      <c r="K20" s="18">
        <f t="shared" si="3"/>
        <v>0</v>
      </c>
      <c r="L20" s="18">
        <v>34162475</v>
      </c>
      <c r="M20" s="18">
        <f t="shared" si="4"/>
        <v>798.86060705266107</v>
      </c>
      <c r="N20" s="18">
        <v>1539608</v>
      </c>
      <c r="O20" s="18">
        <f t="shared" si="5"/>
        <v>36.002431952109248</v>
      </c>
      <c r="P20" s="18">
        <v>542600</v>
      </c>
      <c r="Q20" s="18">
        <f t="shared" si="6"/>
        <v>12.688242446917968</v>
      </c>
      <c r="R20" s="18">
        <v>55495420</v>
      </c>
      <c r="S20" s="18">
        <f t="shared" si="7"/>
        <v>1297.7134973342063</v>
      </c>
      <c r="T20" s="19">
        <f t="shared" si="8"/>
        <v>92830270</v>
      </c>
      <c r="U20" s="18">
        <f t="shared" si="9"/>
        <v>2170.7574127771022</v>
      </c>
    </row>
    <row r="21" spans="1:21">
      <c r="A21" s="16">
        <v>18</v>
      </c>
      <c r="B21" s="17" t="s">
        <v>40</v>
      </c>
      <c r="C21" s="13">
        <v>1229</v>
      </c>
      <c r="D21" s="18">
        <v>12010</v>
      </c>
      <c r="E21" s="18">
        <f t="shared" si="0"/>
        <v>9.7721724979658262</v>
      </c>
      <c r="F21" s="18">
        <v>18941</v>
      </c>
      <c r="G21" s="18">
        <f t="shared" si="1"/>
        <v>15.411716842961757</v>
      </c>
      <c r="H21" s="18">
        <v>0</v>
      </c>
      <c r="I21" s="18">
        <f t="shared" si="2"/>
        <v>0</v>
      </c>
      <c r="J21" s="18">
        <v>600</v>
      </c>
      <c r="K21" s="18">
        <f t="shared" si="3"/>
        <v>0.48820179007323028</v>
      </c>
      <c r="L21" s="18">
        <v>200436</v>
      </c>
      <c r="M21" s="18">
        <f t="shared" si="4"/>
        <v>163.0886899918633</v>
      </c>
      <c r="N21" s="18">
        <v>0</v>
      </c>
      <c r="O21" s="18">
        <f t="shared" si="5"/>
        <v>0</v>
      </c>
      <c r="P21" s="18">
        <v>4795</v>
      </c>
      <c r="Q21" s="18">
        <f t="shared" si="6"/>
        <v>3.9015459723352319</v>
      </c>
      <c r="R21" s="18">
        <v>2777</v>
      </c>
      <c r="S21" s="18">
        <f t="shared" si="7"/>
        <v>2.2595606183889343</v>
      </c>
      <c r="T21" s="19">
        <f t="shared" si="8"/>
        <v>239559</v>
      </c>
      <c r="U21" s="18">
        <f t="shared" si="9"/>
        <v>194.92188771358829</v>
      </c>
    </row>
    <row r="22" spans="1:21">
      <c r="A22" s="16">
        <v>19</v>
      </c>
      <c r="B22" s="17" t="s">
        <v>41</v>
      </c>
      <c r="C22" s="13">
        <v>2114</v>
      </c>
      <c r="D22" s="18">
        <v>53089</v>
      </c>
      <c r="E22" s="18">
        <f t="shared" si="0"/>
        <v>25.113055818353832</v>
      </c>
      <c r="F22" s="18">
        <v>23286</v>
      </c>
      <c r="G22" s="18">
        <f t="shared" si="1"/>
        <v>11.015137180700094</v>
      </c>
      <c r="H22" s="18"/>
      <c r="I22" s="18">
        <f t="shared" si="2"/>
        <v>0</v>
      </c>
      <c r="J22" s="18">
        <v>0</v>
      </c>
      <c r="K22" s="18">
        <f t="shared" si="3"/>
        <v>0</v>
      </c>
      <c r="L22" s="18">
        <v>153854</v>
      </c>
      <c r="M22" s="18">
        <f t="shared" si="4"/>
        <v>72.778618732261123</v>
      </c>
      <c r="N22" s="18">
        <v>958</v>
      </c>
      <c r="O22" s="18">
        <f t="shared" si="5"/>
        <v>0.45316934720908231</v>
      </c>
      <c r="P22" s="18">
        <v>371994</v>
      </c>
      <c r="Q22" s="18">
        <f t="shared" si="6"/>
        <v>175.96688741721854</v>
      </c>
      <c r="R22" s="18">
        <v>0</v>
      </c>
      <c r="S22" s="18">
        <f t="shared" si="7"/>
        <v>0</v>
      </c>
      <c r="T22" s="19">
        <f t="shared" si="8"/>
        <v>603181</v>
      </c>
      <c r="U22" s="18">
        <f t="shared" si="9"/>
        <v>285.32686849574264</v>
      </c>
    </row>
    <row r="23" spans="1:21">
      <c r="A23" s="20">
        <v>20</v>
      </c>
      <c r="B23" s="21" t="s">
        <v>42</v>
      </c>
      <c r="C23" s="22">
        <v>5995</v>
      </c>
      <c r="D23" s="23">
        <v>98495</v>
      </c>
      <c r="E23" s="23">
        <f t="shared" si="0"/>
        <v>16.42952460383653</v>
      </c>
      <c r="F23" s="23">
        <v>77473</v>
      </c>
      <c r="G23" s="23">
        <f t="shared" si="1"/>
        <v>12.922935779816514</v>
      </c>
      <c r="H23" s="23">
        <v>0</v>
      </c>
      <c r="I23" s="23">
        <f t="shared" si="2"/>
        <v>0</v>
      </c>
      <c r="J23" s="23">
        <v>0</v>
      </c>
      <c r="K23" s="23">
        <f t="shared" si="3"/>
        <v>0</v>
      </c>
      <c r="L23" s="23">
        <v>611748</v>
      </c>
      <c r="M23" s="23">
        <f t="shared" si="4"/>
        <v>102.04303586321934</v>
      </c>
      <c r="N23" s="23">
        <v>9693</v>
      </c>
      <c r="O23" s="23">
        <f t="shared" si="5"/>
        <v>1.6168473728106756</v>
      </c>
      <c r="P23" s="23">
        <v>2840661</v>
      </c>
      <c r="Q23" s="23">
        <f t="shared" si="6"/>
        <v>473.83836530442034</v>
      </c>
      <c r="R23" s="23">
        <v>2726764</v>
      </c>
      <c r="S23" s="23">
        <f t="shared" si="7"/>
        <v>454.83969974979152</v>
      </c>
      <c r="T23" s="24">
        <f t="shared" si="8"/>
        <v>6364834</v>
      </c>
      <c r="U23" s="23">
        <f t="shared" si="9"/>
        <v>1061.6904086738948</v>
      </c>
    </row>
    <row r="24" spans="1:21">
      <c r="A24" s="11">
        <v>21</v>
      </c>
      <c r="B24" s="12" t="s">
        <v>43</v>
      </c>
      <c r="C24" s="13">
        <v>3175</v>
      </c>
      <c r="D24" s="14">
        <v>53474</v>
      </c>
      <c r="E24" s="14">
        <f t="shared" si="0"/>
        <v>16.842204724409449</v>
      </c>
      <c r="F24" s="14">
        <v>45042</v>
      </c>
      <c r="G24" s="14">
        <f t="shared" si="1"/>
        <v>14.186456692913385</v>
      </c>
      <c r="H24" s="14">
        <v>556</v>
      </c>
      <c r="I24" s="14">
        <f t="shared" si="2"/>
        <v>0.17511811023622048</v>
      </c>
      <c r="J24" s="14">
        <v>15703</v>
      </c>
      <c r="K24" s="14">
        <f t="shared" si="3"/>
        <v>4.9458267716535431</v>
      </c>
      <c r="L24" s="14">
        <v>270203</v>
      </c>
      <c r="M24" s="14">
        <f t="shared" si="4"/>
        <v>85.10330708661418</v>
      </c>
      <c r="N24" s="14">
        <v>0</v>
      </c>
      <c r="O24" s="14">
        <f t="shared" si="5"/>
        <v>0</v>
      </c>
      <c r="P24" s="14">
        <v>401294</v>
      </c>
      <c r="Q24" s="14">
        <f t="shared" si="6"/>
        <v>126.39181102362205</v>
      </c>
      <c r="R24" s="14">
        <v>2507045</v>
      </c>
      <c r="S24" s="14">
        <f t="shared" si="7"/>
        <v>789.62047244094492</v>
      </c>
      <c r="T24" s="15">
        <f t="shared" si="8"/>
        <v>3293317</v>
      </c>
      <c r="U24" s="14">
        <f t="shared" si="9"/>
        <v>1037.2651968503937</v>
      </c>
    </row>
    <row r="25" spans="1:21">
      <c r="A25" s="16">
        <v>22</v>
      </c>
      <c r="B25" s="17" t="s">
        <v>44</v>
      </c>
      <c r="C25" s="13">
        <v>3332</v>
      </c>
      <c r="D25" s="18">
        <v>30824</v>
      </c>
      <c r="E25" s="18">
        <f t="shared" si="0"/>
        <v>9.2509003601440583</v>
      </c>
      <c r="F25" s="18">
        <v>0</v>
      </c>
      <c r="G25" s="18">
        <f t="shared" si="1"/>
        <v>0</v>
      </c>
      <c r="H25" s="18">
        <v>0</v>
      </c>
      <c r="I25" s="18">
        <f t="shared" si="2"/>
        <v>0</v>
      </c>
      <c r="J25" s="18">
        <v>9107</v>
      </c>
      <c r="K25" s="18">
        <f t="shared" si="3"/>
        <v>2.7331932773109244</v>
      </c>
      <c r="L25" s="18">
        <v>465724</v>
      </c>
      <c r="M25" s="18">
        <f t="shared" si="4"/>
        <v>139.77310924369749</v>
      </c>
      <c r="N25" s="18">
        <v>375</v>
      </c>
      <c r="O25" s="18">
        <f t="shared" si="5"/>
        <v>0.11254501800720289</v>
      </c>
      <c r="P25" s="18">
        <v>86192</v>
      </c>
      <c r="Q25" s="18">
        <f t="shared" si="6"/>
        <v>25.86794717887155</v>
      </c>
      <c r="R25" s="18">
        <v>7929293</v>
      </c>
      <c r="S25" s="18">
        <f t="shared" si="7"/>
        <v>2379.7397959183672</v>
      </c>
      <c r="T25" s="19">
        <f t="shared" si="8"/>
        <v>8521515</v>
      </c>
      <c r="U25" s="18">
        <f t="shared" si="9"/>
        <v>2557.4774909963985</v>
      </c>
    </row>
    <row r="26" spans="1:21">
      <c r="A26" s="16">
        <v>23</v>
      </c>
      <c r="B26" s="17" t="s">
        <v>45</v>
      </c>
      <c r="C26" s="13">
        <v>13652</v>
      </c>
      <c r="D26" s="18">
        <v>275369</v>
      </c>
      <c r="E26" s="18">
        <f t="shared" si="0"/>
        <v>20.17059771462057</v>
      </c>
      <c r="F26" s="18">
        <v>121046</v>
      </c>
      <c r="G26" s="18">
        <f t="shared" si="1"/>
        <v>8.8665397011426901</v>
      </c>
      <c r="H26" s="18">
        <v>1768818</v>
      </c>
      <c r="I26" s="18">
        <f t="shared" si="2"/>
        <v>129.56475241722825</v>
      </c>
      <c r="J26" s="18">
        <v>316532</v>
      </c>
      <c r="K26" s="18">
        <f t="shared" si="3"/>
        <v>23.185760328157048</v>
      </c>
      <c r="L26" s="18">
        <v>3171237</v>
      </c>
      <c r="M26" s="18">
        <f t="shared" si="4"/>
        <v>232.29101963082331</v>
      </c>
      <c r="N26" s="18">
        <v>48177</v>
      </c>
      <c r="O26" s="18">
        <f t="shared" si="5"/>
        <v>3.5289334895985935</v>
      </c>
      <c r="P26" s="18">
        <v>900556</v>
      </c>
      <c r="Q26" s="18">
        <f t="shared" si="6"/>
        <v>65.96513331380018</v>
      </c>
      <c r="R26" s="18">
        <v>20705153</v>
      </c>
      <c r="S26" s="18">
        <f t="shared" si="7"/>
        <v>1516.6388075007326</v>
      </c>
      <c r="T26" s="19">
        <f t="shared" si="8"/>
        <v>27306888</v>
      </c>
      <c r="U26" s="18">
        <f t="shared" si="9"/>
        <v>2000.2115440961031</v>
      </c>
    </row>
    <row r="27" spans="1:21">
      <c r="A27" s="16">
        <v>24</v>
      </c>
      <c r="B27" s="17" t="s">
        <v>46</v>
      </c>
      <c r="C27" s="13">
        <v>4535</v>
      </c>
      <c r="D27" s="18">
        <v>89970</v>
      </c>
      <c r="E27" s="18">
        <f t="shared" si="0"/>
        <v>19.839029768467476</v>
      </c>
      <c r="F27" s="18">
        <v>85190</v>
      </c>
      <c r="G27" s="18">
        <f t="shared" si="1"/>
        <v>18.785005512679163</v>
      </c>
      <c r="H27" s="18">
        <v>0</v>
      </c>
      <c r="I27" s="18">
        <f t="shared" si="2"/>
        <v>0</v>
      </c>
      <c r="J27" s="18"/>
      <c r="K27" s="18">
        <f t="shared" si="3"/>
        <v>0</v>
      </c>
      <c r="L27" s="18">
        <v>498724</v>
      </c>
      <c r="M27" s="18">
        <f t="shared" si="4"/>
        <v>109.97221609702315</v>
      </c>
      <c r="N27" s="18">
        <v>298654</v>
      </c>
      <c r="O27" s="18">
        <f t="shared" si="5"/>
        <v>65.855347298787208</v>
      </c>
      <c r="P27" s="18">
        <v>370455</v>
      </c>
      <c r="Q27" s="18">
        <f t="shared" si="6"/>
        <v>81.687982359426684</v>
      </c>
      <c r="R27" s="18">
        <v>17988225</v>
      </c>
      <c r="S27" s="18">
        <f t="shared" si="7"/>
        <v>3966.5325248070562</v>
      </c>
      <c r="T27" s="19">
        <f t="shared" si="8"/>
        <v>19331218</v>
      </c>
      <c r="U27" s="18">
        <f t="shared" si="9"/>
        <v>4262.6721058434396</v>
      </c>
    </row>
    <row r="28" spans="1:21">
      <c r="A28" s="20">
        <v>25</v>
      </c>
      <c r="B28" s="21" t="s">
        <v>47</v>
      </c>
      <c r="C28" s="22">
        <v>2246</v>
      </c>
      <c r="D28" s="23">
        <v>52526</v>
      </c>
      <c r="E28" s="23">
        <f t="shared" si="0"/>
        <v>23.386464826357969</v>
      </c>
      <c r="F28" s="23">
        <v>0</v>
      </c>
      <c r="G28" s="23">
        <f t="shared" si="1"/>
        <v>0</v>
      </c>
      <c r="H28" s="23">
        <v>0</v>
      </c>
      <c r="I28" s="23">
        <f t="shared" si="2"/>
        <v>0</v>
      </c>
      <c r="J28" s="23">
        <v>0</v>
      </c>
      <c r="K28" s="23">
        <f t="shared" si="3"/>
        <v>0</v>
      </c>
      <c r="L28" s="23">
        <v>580327</v>
      </c>
      <c r="M28" s="23">
        <f t="shared" si="4"/>
        <v>258.38245770258237</v>
      </c>
      <c r="N28" s="23">
        <v>5200</v>
      </c>
      <c r="O28" s="23">
        <f t="shared" si="5"/>
        <v>2.3152270703472841</v>
      </c>
      <c r="P28" s="23">
        <v>0</v>
      </c>
      <c r="Q28" s="23">
        <f t="shared" si="6"/>
        <v>0</v>
      </c>
      <c r="R28" s="23">
        <v>2928272</v>
      </c>
      <c r="S28" s="23">
        <f t="shared" si="7"/>
        <v>1303.7720391807659</v>
      </c>
      <c r="T28" s="24">
        <f t="shared" si="8"/>
        <v>3566325</v>
      </c>
      <c r="U28" s="23">
        <f t="shared" si="9"/>
        <v>1587.8561887800533</v>
      </c>
    </row>
    <row r="29" spans="1:21">
      <c r="A29" s="11">
        <v>26</v>
      </c>
      <c r="B29" s="12" t="s">
        <v>48</v>
      </c>
      <c r="C29" s="13">
        <v>45253</v>
      </c>
      <c r="D29" s="14">
        <v>635198</v>
      </c>
      <c r="E29" s="14">
        <f t="shared" si="0"/>
        <v>14.036594258944158</v>
      </c>
      <c r="F29" s="14">
        <v>409781</v>
      </c>
      <c r="G29" s="14">
        <f t="shared" si="1"/>
        <v>9.0553333480653215</v>
      </c>
      <c r="H29" s="14"/>
      <c r="I29" s="14">
        <f t="shared" si="2"/>
        <v>0</v>
      </c>
      <c r="J29" s="14"/>
      <c r="K29" s="14">
        <f t="shared" si="3"/>
        <v>0</v>
      </c>
      <c r="L29" s="14">
        <v>7387626</v>
      </c>
      <c r="M29" s="14">
        <f t="shared" si="4"/>
        <v>163.251629726206</v>
      </c>
      <c r="N29" s="14">
        <v>668678</v>
      </c>
      <c r="O29" s="14">
        <f t="shared" si="5"/>
        <v>14.77643471151084</v>
      </c>
      <c r="P29" s="14">
        <v>1903227</v>
      </c>
      <c r="Q29" s="14">
        <f t="shared" si="6"/>
        <v>42.057476852363379</v>
      </c>
      <c r="R29" s="14">
        <v>51947675</v>
      </c>
      <c r="S29" s="14">
        <f t="shared" si="7"/>
        <v>1147.9388106865842</v>
      </c>
      <c r="T29" s="15">
        <f t="shared" si="8"/>
        <v>62952185</v>
      </c>
      <c r="U29" s="14">
        <f t="shared" si="9"/>
        <v>1391.116279583674</v>
      </c>
    </row>
    <row r="30" spans="1:21">
      <c r="A30" s="16">
        <v>27</v>
      </c>
      <c r="B30" s="17" t="s">
        <v>49</v>
      </c>
      <c r="C30" s="13">
        <v>5846</v>
      </c>
      <c r="D30" s="18">
        <v>61095</v>
      </c>
      <c r="E30" s="18">
        <f t="shared" si="0"/>
        <v>10.450735545672254</v>
      </c>
      <c r="F30" s="18">
        <v>97496</v>
      </c>
      <c r="G30" s="18">
        <f t="shared" si="1"/>
        <v>16.677386247006499</v>
      </c>
      <c r="H30" s="18">
        <v>0</v>
      </c>
      <c r="I30" s="18">
        <f t="shared" si="2"/>
        <v>0</v>
      </c>
      <c r="J30" s="18">
        <v>103717</v>
      </c>
      <c r="K30" s="18">
        <f t="shared" si="3"/>
        <v>17.74153267191242</v>
      </c>
      <c r="L30" s="18">
        <v>1511670</v>
      </c>
      <c r="M30" s="18">
        <f t="shared" si="4"/>
        <v>258.5819363667465</v>
      </c>
      <c r="N30" s="18">
        <v>0</v>
      </c>
      <c r="O30" s="18">
        <f t="shared" si="5"/>
        <v>0</v>
      </c>
      <c r="P30" s="18">
        <v>98354</v>
      </c>
      <c r="Q30" s="18">
        <f t="shared" si="6"/>
        <v>16.824153267191242</v>
      </c>
      <c r="R30" s="18">
        <v>0</v>
      </c>
      <c r="S30" s="18">
        <f t="shared" si="7"/>
        <v>0</v>
      </c>
      <c r="T30" s="19">
        <f t="shared" si="8"/>
        <v>1872332</v>
      </c>
      <c r="U30" s="18">
        <f t="shared" si="9"/>
        <v>320.27574409852889</v>
      </c>
    </row>
    <row r="31" spans="1:21">
      <c r="A31" s="16">
        <v>28</v>
      </c>
      <c r="B31" s="17" t="s">
        <v>50</v>
      </c>
      <c r="C31" s="13">
        <v>30218</v>
      </c>
      <c r="D31" s="18">
        <v>522989</v>
      </c>
      <c r="E31" s="18">
        <f t="shared" si="0"/>
        <v>17.3072010060229</v>
      </c>
      <c r="F31" s="18">
        <v>315737</v>
      </c>
      <c r="G31" s="18">
        <f t="shared" si="1"/>
        <v>10.448639883513138</v>
      </c>
      <c r="H31" s="18">
        <v>52132</v>
      </c>
      <c r="I31" s="18">
        <f t="shared" si="2"/>
        <v>1.7251969025084386</v>
      </c>
      <c r="J31" s="18">
        <v>6983</v>
      </c>
      <c r="K31" s="18">
        <f t="shared" si="3"/>
        <v>0.23108743133231849</v>
      </c>
      <c r="L31" s="18">
        <v>1208815</v>
      </c>
      <c r="M31" s="18">
        <f t="shared" si="4"/>
        <v>40.003143821563306</v>
      </c>
      <c r="N31" s="18">
        <v>653599</v>
      </c>
      <c r="O31" s="18">
        <f t="shared" si="5"/>
        <v>21.62945926269111</v>
      </c>
      <c r="P31" s="18">
        <v>1889643</v>
      </c>
      <c r="Q31" s="18">
        <f t="shared" si="6"/>
        <v>62.533688530015226</v>
      </c>
      <c r="R31" s="18">
        <v>7923405</v>
      </c>
      <c r="S31" s="18">
        <f t="shared" si="7"/>
        <v>262.20812098749087</v>
      </c>
      <c r="T31" s="19">
        <f t="shared" si="8"/>
        <v>12573303</v>
      </c>
      <c r="U31" s="18">
        <f t="shared" si="9"/>
        <v>416.08653782513733</v>
      </c>
    </row>
    <row r="32" spans="1:21">
      <c r="A32" s="16">
        <v>29</v>
      </c>
      <c r="B32" s="17" t="s">
        <v>51</v>
      </c>
      <c r="C32" s="13">
        <v>14426</v>
      </c>
      <c r="D32" s="18">
        <v>103800</v>
      </c>
      <c r="E32" s="18">
        <f t="shared" si="0"/>
        <v>7.1953417440732013</v>
      </c>
      <c r="F32" s="18">
        <v>233148</v>
      </c>
      <c r="G32" s="18">
        <f t="shared" si="1"/>
        <v>16.16165257174546</v>
      </c>
      <c r="H32" s="18">
        <v>0</v>
      </c>
      <c r="I32" s="18">
        <f t="shared" si="2"/>
        <v>0</v>
      </c>
      <c r="J32" s="18">
        <v>353983</v>
      </c>
      <c r="K32" s="18">
        <f t="shared" si="3"/>
        <v>24.537848329405239</v>
      </c>
      <c r="L32" s="18">
        <v>1526081</v>
      </c>
      <c r="M32" s="18">
        <f t="shared" si="4"/>
        <v>105.78684319977818</v>
      </c>
      <c r="N32" s="18">
        <v>62097</v>
      </c>
      <c r="O32" s="18">
        <f t="shared" si="5"/>
        <v>4.3045196173575491</v>
      </c>
      <c r="P32" s="18">
        <v>1711334</v>
      </c>
      <c r="Q32" s="18">
        <f t="shared" si="6"/>
        <v>118.62844863441009</v>
      </c>
      <c r="R32" s="18">
        <f>11180229-[1]Hurricane!L6</f>
        <v>11005155</v>
      </c>
      <c r="S32" s="18">
        <f t="shared" si="7"/>
        <v>762.86947178705111</v>
      </c>
      <c r="T32" s="19">
        <f t="shared" si="8"/>
        <v>14995598</v>
      </c>
      <c r="U32" s="18">
        <f t="shared" si="9"/>
        <v>1039.484125883821</v>
      </c>
    </row>
    <row r="33" spans="1:21">
      <c r="A33" s="20">
        <v>30</v>
      </c>
      <c r="B33" s="21" t="s">
        <v>52</v>
      </c>
      <c r="C33" s="22">
        <v>2649</v>
      </c>
      <c r="D33" s="23">
        <v>64400</v>
      </c>
      <c r="E33" s="23">
        <f t="shared" si="0"/>
        <v>24.311060777651946</v>
      </c>
      <c r="F33" s="23">
        <v>2381</v>
      </c>
      <c r="G33" s="23">
        <f t="shared" si="1"/>
        <v>0.89882974707436769</v>
      </c>
      <c r="H33" s="23">
        <v>0</v>
      </c>
      <c r="I33" s="23">
        <f t="shared" si="2"/>
        <v>0</v>
      </c>
      <c r="J33" s="23">
        <v>0</v>
      </c>
      <c r="K33" s="23">
        <f t="shared" si="3"/>
        <v>0</v>
      </c>
      <c r="L33" s="23">
        <v>227626</v>
      </c>
      <c r="M33" s="23">
        <f t="shared" si="4"/>
        <v>85.929029822574563</v>
      </c>
      <c r="N33" s="23">
        <v>0</v>
      </c>
      <c r="O33" s="23">
        <f t="shared" si="5"/>
        <v>0</v>
      </c>
      <c r="P33" s="23">
        <v>333997</v>
      </c>
      <c r="Q33" s="23">
        <f t="shared" si="6"/>
        <v>126.08418271045677</v>
      </c>
      <c r="R33" s="23">
        <v>286907</v>
      </c>
      <c r="S33" s="23">
        <f t="shared" si="7"/>
        <v>108.30766326915817</v>
      </c>
      <c r="T33" s="24">
        <f t="shared" si="8"/>
        <v>915311</v>
      </c>
      <c r="U33" s="23">
        <f t="shared" si="9"/>
        <v>345.5307663269158</v>
      </c>
    </row>
    <row r="34" spans="1:21">
      <c r="A34" s="11">
        <v>31</v>
      </c>
      <c r="B34" s="12" t="s">
        <v>53</v>
      </c>
      <c r="C34" s="13">
        <v>6663</v>
      </c>
      <c r="D34" s="14">
        <v>77616</v>
      </c>
      <c r="E34" s="14">
        <f t="shared" si="0"/>
        <v>11.648806843764071</v>
      </c>
      <c r="F34" s="14">
        <v>24905</v>
      </c>
      <c r="G34" s="14">
        <f t="shared" si="1"/>
        <v>3.7378057931862525</v>
      </c>
      <c r="H34" s="14">
        <v>0</v>
      </c>
      <c r="I34" s="14">
        <f t="shared" si="2"/>
        <v>0</v>
      </c>
      <c r="J34" s="14">
        <v>105117</v>
      </c>
      <c r="K34" s="14">
        <f t="shared" si="3"/>
        <v>15.776226924808645</v>
      </c>
      <c r="L34" s="14">
        <v>991874</v>
      </c>
      <c r="M34" s="14">
        <f t="shared" si="4"/>
        <v>148.86297463604984</v>
      </c>
      <c r="N34" s="14">
        <v>21934</v>
      </c>
      <c r="O34" s="14">
        <f t="shared" si="5"/>
        <v>3.2919105508029416</v>
      </c>
      <c r="P34" s="14">
        <v>21110</v>
      </c>
      <c r="Q34" s="14">
        <f t="shared" si="6"/>
        <v>3.1682425333933661</v>
      </c>
      <c r="R34" s="14">
        <v>7228324</v>
      </c>
      <c r="S34" s="14">
        <f t="shared" si="7"/>
        <v>1084.8452648956927</v>
      </c>
      <c r="T34" s="15">
        <f t="shared" si="8"/>
        <v>8470880</v>
      </c>
      <c r="U34" s="14">
        <f t="shared" si="9"/>
        <v>1271.3312321776978</v>
      </c>
    </row>
    <row r="35" spans="1:21">
      <c r="A35" s="16">
        <v>32</v>
      </c>
      <c r="B35" s="17" t="s">
        <v>54</v>
      </c>
      <c r="C35" s="13">
        <v>24468</v>
      </c>
      <c r="D35" s="18">
        <v>292366</v>
      </c>
      <c r="E35" s="18">
        <f t="shared" si="0"/>
        <v>11.94891286578388</v>
      </c>
      <c r="F35" s="18">
        <v>380546</v>
      </c>
      <c r="G35" s="18">
        <f t="shared" si="1"/>
        <v>15.552803661925781</v>
      </c>
      <c r="H35" s="18">
        <v>108835</v>
      </c>
      <c r="I35" s="18">
        <f t="shared" si="2"/>
        <v>4.4480546019290506</v>
      </c>
      <c r="J35" s="18">
        <v>878403</v>
      </c>
      <c r="K35" s="18">
        <f t="shared" si="3"/>
        <v>35.900073565473271</v>
      </c>
      <c r="L35" s="18">
        <v>3706084</v>
      </c>
      <c r="M35" s="18">
        <f t="shared" si="4"/>
        <v>151.46656857936898</v>
      </c>
      <c r="N35" s="18">
        <v>156442</v>
      </c>
      <c r="O35" s="18">
        <f t="shared" si="5"/>
        <v>6.3937387608304723</v>
      </c>
      <c r="P35" s="18">
        <v>62813</v>
      </c>
      <c r="Q35" s="18">
        <f t="shared" si="6"/>
        <v>2.5671489292136669</v>
      </c>
      <c r="R35" s="18">
        <v>2894480</v>
      </c>
      <c r="S35" s="18">
        <f t="shared" si="7"/>
        <v>118.29655059669773</v>
      </c>
      <c r="T35" s="19">
        <f t="shared" si="8"/>
        <v>8479969</v>
      </c>
      <c r="U35" s="18">
        <f t="shared" si="9"/>
        <v>346.5738515612228</v>
      </c>
    </row>
    <row r="36" spans="1:21">
      <c r="A36" s="16">
        <v>33</v>
      </c>
      <c r="B36" s="17" t="s">
        <v>55</v>
      </c>
      <c r="C36" s="13">
        <v>1957</v>
      </c>
      <c r="D36" s="18">
        <v>33546</v>
      </c>
      <c r="E36" s="18">
        <f t="shared" si="0"/>
        <v>17.141543178334185</v>
      </c>
      <c r="F36" s="18">
        <v>44071</v>
      </c>
      <c r="G36" s="18">
        <f t="shared" si="1"/>
        <v>22.519672968829841</v>
      </c>
      <c r="H36" s="18">
        <v>4795</v>
      </c>
      <c r="I36" s="18">
        <f t="shared" si="2"/>
        <v>2.4501788451711803</v>
      </c>
      <c r="J36" s="18">
        <v>2500</v>
      </c>
      <c r="K36" s="18">
        <f t="shared" si="3"/>
        <v>1.2774655084312723</v>
      </c>
      <c r="L36" s="18">
        <v>306845</v>
      </c>
      <c r="M36" s="18">
        <f t="shared" si="4"/>
        <v>156.79356157383751</v>
      </c>
      <c r="N36" s="18">
        <v>0</v>
      </c>
      <c r="O36" s="18">
        <f t="shared" si="5"/>
        <v>0</v>
      </c>
      <c r="P36" s="18">
        <v>72594</v>
      </c>
      <c r="Q36" s="18">
        <f t="shared" si="6"/>
        <v>37.094532447623912</v>
      </c>
      <c r="R36" s="18">
        <v>250272</v>
      </c>
      <c r="S36" s="18">
        <f t="shared" si="7"/>
        <v>127.88553909044455</v>
      </c>
      <c r="T36" s="19">
        <f t="shared" si="8"/>
        <v>714623</v>
      </c>
      <c r="U36" s="18">
        <f t="shared" si="9"/>
        <v>365.16249361267245</v>
      </c>
    </row>
    <row r="37" spans="1:21">
      <c r="A37" s="16">
        <v>34</v>
      </c>
      <c r="B37" s="17" t="s">
        <v>56</v>
      </c>
      <c r="C37" s="13">
        <v>4512</v>
      </c>
      <c r="D37" s="18">
        <v>66433</v>
      </c>
      <c r="E37" s="18">
        <f t="shared" si="0"/>
        <v>14.723625886524824</v>
      </c>
      <c r="F37" s="18">
        <v>103907</v>
      </c>
      <c r="G37" s="18">
        <f t="shared" si="1"/>
        <v>23.029033687943262</v>
      </c>
      <c r="H37" s="18">
        <v>362265</v>
      </c>
      <c r="I37" s="18">
        <f t="shared" si="2"/>
        <v>80.28922872340425</v>
      </c>
      <c r="J37" s="18">
        <v>10973</v>
      </c>
      <c r="K37" s="18">
        <f t="shared" si="3"/>
        <v>2.4319592198581561</v>
      </c>
      <c r="L37" s="18">
        <v>816709</v>
      </c>
      <c r="M37" s="18">
        <f t="shared" si="4"/>
        <v>181.00820035460993</v>
      </c>
      <c r="N37" s="18">
        <v>431</v>
      </c>
      <c r="O37" s="18">
        <f t="shared" si="5"/>
        <v>9.5523049645390073E-2</v>
      </c>
      <c r="P37" s="18">
        <v>65862</v>
      </c>
      <c r="Q37" s="18">
        <f t="shared" si="6"/>
        <v>14.597074468085106</v>
      </c>
      <c r="R37" s="18">
        <v>699151</v>
      </c>
      <c r="S37" s="18">
        <f t="shared" si="7"/>
        <v>154.95367907801418</v>
      </c>
      <c r="T37" s="19">
        <f t="shared" si="8"/>
        <v>2125731</v>
      </c>
      <c r="U37" s="18">
        <f t="shared" si="9"/>
        <v>471.12832446808511</v>
      </c>
    </row>
    <row r="38" spans="1:21">
      <c r="A38" s="20">
        <v>35</v>
      </c>
      <c r="B38" s="21" t="s">
        <v>57</v>
      </c>
      <c r="C38" s="22">
        <v>6805</v>
      </c>
      <c r="D38" s="23">
        <v>72250</v>
      </c>
      <c r="E38" s="23">
        <f t="shared" si="0"/>
        <v>10.617193240264511</v>
      </c>
      <c r="F38" s="23">
        <v>84311</v>
      </c>
      <c r="G38" s="23">
        <f t="shared" si="1"/>
        <v>12.3895664952241</v>
      </c>
      <c r="H38" s="23">
        <v>0</v>
      </c>
      <c r="I38" s="23">
        <f t="shared" si="2"/>
        <v>0</v>
      </c>
      <c r="J38" s="23">
        <v>96240</v>
      </c>
      <c r="K38" s="23">
        <f t="shared" si="3"/>
        <v>14.142542248346803</v>
      </c>
      <c r="L38" s="23">
        <v>1186758</v>
      </c>
      <c r="M38" s="23">
        <f t="shared" si="4"/>
        <v>174.39500367376928</v>
      </c>
      <c r="N38" s="23">
        <v>28098</v>
      </c>
      <c r="O38" s="23">
        <f t="shared" si="5"/>
        <v>4.1290227773695811</v>
      </c>
      <c r="P38" s="23">
        <v>2193945</v>
      </c>
      <c r="Q38" s="23">
        <f t="shared" si="6"/>
        <v>322.40191036002938</v>
      </c>
      <c r="R38" s="23">
        <v>0</v>
      </c>
      <c r="S38" s="23">
        <f t="shared" si="7"/>
        <v>0</v>
      </c>
      <c r="T38" s="24">
        <f t="shared" si="8"/>
        <v>3661602</v>
      </c>
      <c r="U38" s="23">
        <f t="shared" si="9"/>
        <v>538.07523879500366</v>
      </c>
    </row>
    <row r="39" spans="1:21">
      <c r="A39" s="11">
        <v>36</v>
      </c>
      <c r="B39" s="12" t="s">
        <v>58</v>
      </c>
      <c r="C39" s="13">
        <v>10493</v>
      </c>
      <c r="D39" s="14">
        <v>1734</v>
      </c>
      <c r="E39" s="14">
        <f t="shared" si="0"/>
        <v>0.16525302582674165</v>
      </c>
      <c r="F39" s="14">
        <v>138282</v>
      </c>
      <c r="G39" s="14">
        <f t="shared" si="1"/>
        <v>13.178499952349185</v>
      </c>
      <c r="H39" s="14">
        <v>2464046</v>
      </c>
      <c r="I39" s="14">
        <f t="shared" si="2"/>
        <v>234.82759935194892</v>
      </c>
      <c r="J39" s="14">
        <v>233967</v>
      </c>
      <c r="K39" s="14">
        <f t="shared" si="3"/>
        <v>22.297436386162204</v>
      </c>
      <c r="L39" s="14">
        <v>1840363</v>
      </c>
      <c r="M39" s="14">
        <f t="shared" si="4"/>
        <v>175.38959306204137</v>
      </c>
      <c r="N39" s="14">
        <v>5209258</v>
      </c>
      <c r="O39" s="14">
        <f t="shared" si="5"/>
        <v>496.45077670828169</v>
      </c>
      <c r="P39" s="14">
        <v>374352</v>
      </c>
      <c r="Q39" s="14">
        <f t="shared" si="6"/>
        <v>35.676355665681882</v>
      </c>
      <c r="R39" s="14">
        <v>16719453</v>
      </c>
      <c r="S39" s="14">
        <f t="shared" si="7"/>
        <v>1593.3911178881158</v>
      </c>
      <c r="T39" s="15">
        <f t="shared" si="8"/>
        <v>26981455</v>
      </c>
      <c r="U39" s="14">
        <f t="shared" si="9"/>
        <v>2571.3766320404079</v>
      </c>
    </row>
    <row r="40" spans="1:21">
      <c r="A40" s="16">
        <v>37</v>
      </c>
      <c r="B40" s="17" t="s">
        <v>59</v>
      </c>
      <c r="C40" s="13">
        <v>19680</v>
      </c>
      <c r="D40" s="18">
        <v>389306</v>
      </c>
      <c r="E40" s="18">
        <f t="shared" si="0"/>
        <v>19.78180894308943</v>
      </c>
      <c r="F40" s="18">
        <v>171831</v>
      </c>
      <c r="G40" s="18">
        <f t="shared" si="1"/>
        <v>8.7312499999999993</v>
      </c>
      <c r="H40" s="18">
        <v>87100</v>
      </c>
      <c r="I40" s="18">
        <f t="shared" si="2"/>
        <v>4.4258130081300813</v>
      </c>
      <c r="J40" s="18">
        <v>0</v>
      </c>
      <c r="K40" s="18">
        <f t="shared" si="3"/>
        <v>0</v>
      </c>
      <c r="L40" s="18">
        <v>3109573</v>
      </c>
      <c r="M40" s="18">
        <f t="shared" si="4"/>
        <v>158.00675813008129</v>
      </c>
      <c r="N40" s="18">
        <v>30137</v>
      </c>
      <c r="O40" s="18">
        <f t="shared" si="5"/>
        <v>1.5313516260162601</v>
      </c>
      <c r="P40" s="18">
        <v>109862</v>
      </c>
      <c r="Q40" s="18">
        <f t="shared" si="6"/>
        <v>5.5824186991869915</v>
      </c>
      <c r="R40" s="18">
        <v>15771341</v>
      </c>
      <c r="S40" s="18">
        <f t="shared" si="7"/>
        <v>801.38927845528451</v>
      </c>
      <c r="T40" s="19">
        <f t="shared" si="8"/>
        <v>19669150</v>
      </c>
      <c r="U40" s="18">
        <f t="shared" si="9"/>
        <v>999.44867886178861</v>
      </c>
    </row>
    <row r="41" spans="1:21">
      <c r="A41" s="16">
        <v>38</v>
      </c>
      <c r="B41" s="17" t="s">
        <v>60</v>
      </c>
      <c r="C41" s="13">
        <v>3822</v>
      </c>
      <c r="D41" s="18">
        <v>58014</v>
      </c>
      <c r="E41" s="18">
        <f t="shared" si="0"/>
        <v>15.178963893249607</v>
      </c>
      <c r="F41" s="18">
        <v>0</v>
      </c>
      <c r="G41" s="18">
        <f t="shared" si="1"/>
        <v>0</v>
      </c>
      <c r="H41" s="18">
        <v>0</v>
      </c>
      <c r="I41" s="18">
        <f t="shared" si="2"/>
        <v>0</v>
      </c>
      <c r="J41" s="18">
        <v>11930</v>
      </c>
      <c r="K41" s="18">
        <f t="shared" si="3"/>
        <v>3.121402407116693</v>
      </c>
      <c r="L41" s="18">
        <f>1551482-[1]Hurricane!I7</f>
        <v>850996</v>
      </c>
      <c r="M41" s="18">
        <f t="shared" si="4"/>
        <v>222.65724751439038</v>
      </c>
      <c r="N41" s="18">
        <f>67894-[1]Hurricane!J7</f>
        <v>27480</v>
      </c>
      <c r="O41" s="18">
        <f t="shared" si="5"/>
        <v>7.1899529042386181</v>
      </c>
      <c r="P41" s="18">
        <v>54565</v>
      </c>
      <c r="Q41" s="18">
        <f t="shared" si="6"/>
        <v>14.276556776556777</v>
      </c>
      <c r="R41" s="18">
        <f>26186800-[1]Hurricane!L7</f>
        <v>3550</v>
      </c>
      <c r="S41" s="18">
        <f t="shared" si="7"/>
        <v>0.92883307169021456</v>
      </c>
      <c r="T41" s="19">
        <f t="shared" si="8"/>
        <v>1006535</v>
      </c>
      <c r="U41" s="18">
        <f t="shared" si="9"/>
        <v>263.3529565672423</v>
      </c>
    </row>
    <row r="42" spans="1:21">
      <c r="A42" s="16">
        <v>39</v>
      </c>
      <c r="B42" s="17" t="s">
        <v>61</v>
      </c>
      <c r="C42" s="13">
        <v>2817</v>
      </c>
      <c r="D42" s="18">
        <v>30110</v>
      </c>
      <c r="E42" s="18">
        <f t="shared" si="0"/>
        <v>10.688675896343629</v>
      </c>
      <c r="F42" s="18">
        <v>27224</v>
      </c>
      <c r="G42" s="18">
        <f t="shared" si="1"/>
        <v>9.6641817536386228</v>
      </c>
      <c r="H42" s="18">
        <v>0</v>
      </c>
      <c r="I42" s="18">
        <f t="shared" si="2"/>
        <v>0</v>
      </c>
      <c r="J42" s="18">
        <v>7670</v>
      </c>
      <c r="K42" s="18">
        <f t="shared" si="3"/>
        <v>2.7227547035853745</v>
      </c>
      <c r="L42" s="18">
        <v>403297</v>
      </c>
      <c r="M42" s="18">
        <f t="shared" si="4"/>
        <v>143.16542421015265</v>
      </c>
      <c r="N42" s="18">
        <v>82158</v>
      </c>
      <c r="O42" s="18">
        <f t="shared" si="5"/>
        <v>29.165069222577209</v>
      </c>
      <c r="P42" s="18">
        <v>42077</v>
      </c>
      <c r="Q42" s="18">
        <f t="shared" si="6"/>
        <v>14.936812211572596</v>
      </c>
      <c r="R42" s="18">
        <v>1589694</v>
      </c>
      <c r="S42" s="18">
        <f t="shared" si="7"/>
        <v>564.32161874334395</v>
      </c>
      <c r="T42" s="19">
        <f t="shared" si="8"/>
        <v>2182230</v>
      </c>
      <c r="U42" s="18">
        <f t="shared" si="9"/>
        <v>774.66453674121408</v>
      </c>
    </row>
    <row r="43" spans="1:21">
      <c r="A43" s="20">
        <v>40</v>
      </c>
      <c r="B43" s="21" t="s">
        <v>62</v>
      </c>
      <c r="C43" s="22">
        <v>24046</v>
      </c>
      <c r="D43" s="23"/>
      <c r="E43" s="23">
        <f t="shared" si="0"/>
        <v>0</v>
      </c>
      <c r="F43" s="23">
        <v>179490</v>
      </c>
      <c r="G43" s="23">
        <f t="shared" si="1"/>
        <v>7.4644431506279627</v>
      </c>
      <c r="H43" s="23">
        <v>400</v>
      </c>
      <c r="I43" s="23">
        <f t="shared" si="2"/>
        <v>1.6634783331947102E-2</v>
      </c>
      <c r="J43" s="23">
        <v>37377</v>
      </c>
      <c r="K43" s="23">
        <f t="shared" si="3"/>
        <v>1.554395741495467</v>
      </c>
      <c r="L43" s="23">
        <v>3701224</v>
      </c>
      <c r="M43" s="23">
        <f t="shared" si="4"/>
        <v>153.92264825750644</v>
      </c>
      <c r="N43" s="23">
        <v>48571</v>
      </c>
      <c r="O43" s="23">
        <f t="shared" si="5"/>
        <v>2.0199201530400068</v>
      </c>
      <c r="P43" s="23">
        <v>4319</v>
      </c>
      <c r="Q43" s="23">
        <f t="shared" si="6"/>
        <v>0.17961407302669882</v>
      </c>
      <c r="R43" s="23">
        <v>602264</v>
      </c>
      <c r="S43" s="23">
        <f t="shared" si="7"/>
        <v>25.046327871579471</v>
      </c>
      <c r="T43" s="24">
        <f t="shared" si="8"/>
        <v>4573645</v>
      </c>
      <c r="U43" s="23">
        <f t="shared" si="9"/>
        <v>190.20398403060801</v>
      </c>
    </row>
    <row r="44" spans="1:21">
      <c r="A44" s="11">
        <v>41</v>
      </c>
      <c r="B44" s="12" t="s">
        <v>63</v>
      </c>
      <c r="C44" s="13">
        <v>1523</v>
      </c>
      <c r="D44" s="14">
        <v>14760</v>
      </c>
      <c r="E44" s="14">
        <f t="shared" si="0"/>
        <v>9.6913985554825999</v>
      </c>
      <c r="F44" s="14">
        <v>41332</v>
      </c>
      <c r="G44" s="14">
        <f t="shared" si="1"/>
        <v>27.138542350623769</v>
      </c>
      <c r="H44" s="14">
        <v>0</v>
      </c>
      <c r="I44" s="14">
        <f t="shared" si="2"/>
        <v>0</v>
      </c>
      <c r="J44" s="14">
        <v>78439</v>
      </c>
      <c r="K44" s="14">
        <f t="shared" si="3"/>
        <v>51.502954694681549</v>
      </c>
      <c r="L44" s="14">
        <v>259550</v>
      </c>
      <c r="M44" s="14">
        <f t="shared" si="4"/>
        <v>170.42022324359817</v>
      </c>
      <c r="N44" s="14">
        <v>0</v>
      </c>
      <c r="O44" s="14">
        <f t="shared" si="5"/>
        <v>0</v>
      </c>
      <c r="P44" s="14">
        <v>4943</v>
      </c>
      <c r="Q44" s="14">
        <f t="shared" si="6"/>
        <v>3.2455679579776757</v>
      </c>
      <c r="R44" s="14">
        <v>0</v>
      </c>
      <c r="S44" s="14">
        <f t="shared" si="7"/>
        <v>0</v>
      </c>
      <c r="T44" s="15">
        <f t="shared" si="8"/>
        <v>399024</v>
      </c>
      <c r="U44" s="14">
        <f t="shared" si="9"/>
        <v>261.99868680236375</v>
      </c>
    </row>
    <row r="45" spans="1:21">
      <c r="A45" s="16">
        <v>42</v>
      </c>
      <c r="B45" s="17" t="s">
        <v>64</v>
      </c>
      <c r="C45" s="13">
        <v>3349</v>
      </c>
      <c r="D45" s="18">
        <v>72040</v>
      </c>
      <c r="E45" s="18">
        <f t="shared" si="0"/>
        <v>21.510898775753958</v>
      </c>
      <c r="F45" s="18">
        <v>50494</v>
      </c>
      <c r="G45" s="18">
        <f t="shared" si="1"/>
        <v>15.07733651836369</v>
      </c>
      <c r="H45" s="18">
        <v>0</v>
      </c>
      <c r="I45" s="18">
        <f t="shared" si="2"/>
        <v>0</v>
      </c>
      <c r="J45" s="18">
        <v>9170</v>
      </c>
      <c r="K45" s="18">
        <f t="shared" si="3"/>
        <v>2.7381307853090475</v>
      </c>
      <c r="L45" s="18">
        <v>309681</v>
      </c>
      <c r="M45" s="18">
        <f t="shared" si="4"/>
        <v>92.469692445506126</v>
      </c>
      <c r="N45" s="18">
        <v>0</v>
      </c>
      <c r="O45" s="18">
        <f t="shared" si="5"/>
        <v>0</v>
      </c>
      <c r="P45" s="18">
        <v>40233</v>
      </c>
      <c r="Q45" s="18">
        <f t="shared" si="6"/>
        <v>12.013436846819946</v>
      </c>
      <c r="R45" s="18">
        <v>0</v>
      </c>
      <c r="S45" s="18">
        <f t="shared" si="7"/>
        <v>0</v>
      </c>
      <c r="T45" s="19">
        <f t="shared" si="8"/>
        <v>481618</v>
      </c>
      <c r="U45" s="18">
        <f t="shared" si="9"/>
        <v>143.80949537175277</v>
      </c>
    </row>
    <row r="46" spans="1:21">
      <c r="A46" s="16">
        <v>43</v>
      </c>
      <c r="B46" s="17" t="s">
        <v>65</v>
      </c>
      <c r="C46" s="13">
        <v>4296</v>
      </c>
      <c r="D46" s="18">
        <v>59669</v>
      </c>
      <c r="E46" s="18">
        <f t="shared" si="0"/>
        <v>13.889432029795158</v>
      </c>
      <c r="F46" s="18">
        <v>23070</v>
      </c>
      <c r="G46" s="18">
        <f t="shared" si="1"/>
        <v>5.3701117318435756</v>
      </c>
      <c r="H46" s="18">
        <v>792</v>
      </c>
      <c r="I46" s="18">
        <f t="shared" si="2"/>
        <v>0.18435754189944134</v>
      </c>
      <c r="J46" s="18">
        <v>1878</v>
      </c>
      <c r="K46" s="18">
        <f t="shared" si="3"/>
        <v>0.43715083798882681</v>
      </c>
      <c r="L46" s="18">
        <v>685272</v>
      </c>
      <c r="M46" s="18">
        <f t="shared" si="4"/>
        <v>159.51396648044692</v>
      </c>
      <c r="N46" s="18">
        <v>2000</v>
      </c>
      <c r="O46" s="18">
        <f t="shared" si="5"/>
        <v>0.46554934823091249</v>
      </c>
      <c r="P46" s="18">
        <v>232809</v>
      </c>
      <c r="Q46" s="18">
        <f t="shared" si="6"/>
        <v>54.192039106145252</v>
      </c>
      <c r="R46" s="18">
        <v>1305656</v>
      </c>
      <c r="S46" s="18">
        <f t="shared" si="7"/>
        <v>303.92364990689015</v>
      </c>
      <c r="T46" s="19">
        <f t="shared" si="8"/>
        <v>2311146</v>
      </c>
      <c r="U46" s="18">
        <f t="shared" si="9"/>
        <v>537.97625698324021</v>
      </c>
    </row>
    <row r="47" spans="1:21">
      <c r="A47" s="16">
        <v>44</v>
      </c>
      <c r="B47" s="17" t="s">
        <v>66</v>
      </c>
      <c r="C47" s="13">
        <v>5916</v>
      </c>
      <c r="D47" s="18">
        <f>63954-[1]Hurricane!E8</f>
        <v>60225</v>
      </c>
      <c r="E47" s="18">
        <f t="shared" si="0"/>
        <v>10.18002028397566</v>
      </c>
      <c r="F47" s="18">
        <v>126232</v>
      </c>
      <c r="G47" s="18">
        <f t="shared" si="1"/>
        <v>21.337390128465181</v>
      </c>
      <c r="H47" s="18">
        <v>0</v>
      </c>
      <c r="I47" s="18">
        <f t="shared" si="2"/>
        <v>0</v>
      </c>
      <c r="J47" s="18">
        <v>372365</v>
      </c>
      <c r="K47" s="18">
        <f t="shared" si="3"/>
        <v>62.942021636240703</v>
      </c>
      <c r="L47" s="18">
        <f>1691143-[1]Hurricane!I8</f>
        <v>1368491</v>
      </c>
      <c r="M47" s="18">
        <f t="shared" si="4"/>
        <v>231.32031778228531</v>
      </c>
      <c r="N47" s="18">
        <v>0</v>
      </c>
      <c r="O47" s="18">
        <f t="shared" si="5"/>
        <v>0</v>
      </c>
      <c r="P47" s="18">
        <v>0</v>
      </c>
      <c r="Q47" s="18">
        <f t="shared" si="6"/>
        <v>0</v>
      </c>
      <c r="R47" s="18">
        <f>47651018-[1]Hurricane!L8</f>
        <v>297284</v>
      </c>
      <c r="S47" s="18">
        <f t="shared" si="7"/>
        <v>50.250845165652471</v>
      </c>
      <c r="T47" s="19">
        <f t="shared" si="8"/>
        <v>2224597</v>
      </c>
      <c r="U47" s="18">
        <f t="shared" si="9"/>
        <v>376.03059499661936</v>
      </c>
    </row>
    <row r="48" spans="1:21">
      <c r="A48" s="20">
        <v>45</v>
      </c>
      <c r="B48" s="21" t="s">
        <v>67</v>
      </c>
      <c r="C48" s="22">
        <v>9780</v>
      </c>
      <c r="D48" s="23">
        <v>256871</v>
      </c>
      <c r="E48" s="23">
        <f t="shared" si="0"/>
        <v>26.264928425357873</v>
      </c>
      <c r="F48" s="23">
        <v>17892</v>
      </c>
      <c r="G48" s="23">
        <f t="shared" si="1"/>
        <v>1.8294478527607363</v>
      </c>
      <c r="H48" s="23"/>
      <c r="I48" s="23">
        <f t="shared" si="2"/>
        <v>0</v>
      </c>
      <c r="J48" s="23"/>
      <c r="K48" s="23">
        <f t="shared" si="3"/>
        <v>0</v>
      </c>
      <c r="L48" s="23">
        <v>4403006</v>
      </c>
      <c r="M48" s="23">
        <f t="shared" si="4"/>
        <v>450.20511247443761</v>
      </c>
      <c r="N48" s="23"/>
      <c r="O48" s="23">
        <f t="shared" si="5"/>
        <v>0</v>
      </c>
      <c r="P48" s="23">
        <v>0</v>
      </c>
      <c r="Q48" s="23">
        <f t="shared" si="6"/>
        <v>0</v>
      </c>
      <c r="R48" s="23">
        <v>4665200</v>
      </c>
      <c r="S48" s="23">
        <f t="shared" si="7"/>
        <v>477.01431492842534</v>
      </c>
      <c r="T48" s="24">
        <f t="shared" si="8"/>
        <v>9342969</v>
      </c>
      <c r="U48" s="23">
        <f t="shared" si="9"/>
        <v>955.31380368098155</v>
      </c>
    </row>
    <row r="49" spans="1:21">
      <c r="A49" s="11">
        <v>46</v>
      </c>
      <c r="B49" s="12" t="s">
        <v>68</v>
      </c>
      <c r="C49" s="13">
        <v>809</v>
      </c>
      <c r="D49" s="14">
        <v>12079</v>
      </c>
      <c r="E49" s="14">
        <f t="shared" si="0"/>
        <v>14.930778739184179</v>
      </c>
      <c r="F49" s="14">
        <v>18188</v>
      </c>
      <c r="G49" s="14">
        <f t="shared" si="1"/>
        <v>22.482076637824473</v>
      </c>
      <c r="H49" s="14">
        <v>0</v>
      </c>
      <c r="I49" s="14">
        <f t="shared" si="2"/>
        <v>0</v>
      </c>
      <c r="J49" s="14">
        <v>13975</v>
      </c>
      <c r="K49" s="14">
        <f t="shared" si="3"/>
        <v>17.274412855377008</v>
      </c>
      <c r="L49" s="14">
        <v>124502</v>
      </c>
      <c r="M49" s="14">
        <f t="shared" si="4"/>
        <v>153.89616810877627</v>
      </c>
      <c r="N49" s="14">
        <v>15000</v>
      </c>
      <c r="O49" s="14">
        <f t="shared" si="5"/>
        <v>18.54140914709518</v>
      </c>
      <c r="P49" s="14">
        <v>167940</v>
      </c>
      <c r="Q49" s="14">
        <f t="shared" si="6"/>
        <v>207.58961681087763</v>
      </c>
      <c r="R49" s="14">
        <v>155535</v>
      </c>
      <c r="S49" s="14">
        <f t="shared" si="7"/>
        <v>192.25587144622992</v>
      </c>
      <c r="T49" s="15">
        <f t="shared" si="8"/>
        <v>507219</v>
      </c>
      <c r="U49" s="14">
        <f t="shared" si="9"/>
        <v>626.97033374536466</v>
      </c>
    </row>
    <row r="50" spans="1:21">
      <c r="A50" s="16">
        <v>47</v>
      </c>
      <c r="B50" s="17" t="s">
        <v>69</v>
      </c>
      <c r="C50" s="13">
        <v>3825</v>
      </c>
      <c r="D50" s="18">
        <v>48139</v>
      </c>
      <c r="E50" s="18">
        <f t="shared" si="0"/>
        <v>12.585359477124182</v>
      </c>
      <c r="F50" s="18">
        <v>58707</v>
      </c>
      <c r="G50" s="18">
        <f t="shared" si="1"/>
        <v>15.348235294117647</v>
      </c>
      <c r="H50" s="18">
        <v>364997</v>
      </c>
      <c r="I50" s="18">
        <f t="shared" si="2"/>
        <v>95.424052287581702</v>
      </c>
      <c r="J50" s="18">
        <v>264162</v>
      </c>
      <c r="K50" s="18">
        <f t="shared" si="3"/>
        <v>69.061960784313726</v>
      </c>
      <c r="L50" s="18">
        <v>1548905</v>
      </c>
      <c r="M50" s="18">
        <f t="shared" si="4"/>
        <v>404.94248366013073</v>
      </c>
      <c r="N50" s="18">
        <v>68451</v>
      </c>
      <c r="O50" s="18">
        <f t="shared" si="5"/>
        <v>17.895686274509803</v>
      </c>
      <c r="P50" s="18">
        <v>717157</v>
      </c>
      <c r="Q50" s="18">
        <f t="shared" si="6"/>
        <v>187.49202614379084</v>
      </c>
      <c r="R50" s="18">
        <v>2086003</v>
      </c>
      <c r="S50" s="18">
        <f t="shared" si="7"/>
        <v>545.36026143790855</v>
      </c>
      <c r="T50" s="19">
        <f>D50+F50+H50+J50+L50+N50+P50+R50</f>
        <v>5156521</v>
      </c>
      <c r="U50" s="18">
        <f t="shared" si="9"/>
        <v>1348.1100653594772</v>
      </c>
    </row>
    <row r="51" spans="1:21">
      <c r="A51" s="16">
        <v>48</v>
      </c>
      <c r="B51" s="17" t="s">
        <v>70</v>
      </c>
      <c r="C51" s="13">
        <v>6222</v>
      </c>
      <c r="D51" s="18">
        <v>0</v>
      </c>
      <c r="E51" s="18">
        <f t="shared" si="0"/>
        <v>0</v>
      </c>
      <c r="F51" s="18">
        <v>66211</v>
      </c>
      <c r="G51" s="18">
        <f t="shared" si="1"/>
        <v>10.64143362262938</v>
      </c>
      <c r="H51" s="18">
        <v>37679</v>
      </c>
      <c r="I51" s="18">
        <f t="shared" si="2"/>
        <v>6.0557698489231759</v>
      </c>
      <c r="J51" s="18">
        <v>208688</v>
      </c>
      <c r="K51" s="18">
        <f t="shared" si="3"/>
        <v>33.540340726454517</v>
      </c>
      <c r="L51" s="18">
        <v>665466</v>
      </c>
      <c r="M51" s="18">
        <f t="shared" si="4"/>
        <v>106.95371263259402</v>
      </c>
      <c r="N51" s="18">
        <v>38247</v>
      </c>
      <c r="O51" s="18">
        <f t="shared" si="5"/>
        <v>6.1470588235294121</v>
      </c>
      <c r="P51" s="18">
        <v>1731</v>
      </c>
      <c r="Q51" s="18">
        <f t="shared" si="6"/>
        <v>0.27820636451301833</v>
      </c>
      <c r="R51" s="18">
        <v>21256587</v>
      </c>
      <c r="S51" s="18">
        <f t="shared" si="7"/>
        <v>3416.3592092574736</v>
      </c>
      <c r="T51" s="19">
        <f t="shared" si="8"/>
        <v>22274609</v>
      </c>
      <c r="U51" s="18">
        <f t="shared" si="9"/>
        <v>3579.9757312761171</v>
      </c>
    </row>
    <row r="52" spans="1:21">
      <c r="A52" s="16">
        <v>49</v>
      </c>
      <c r="B52" s="17" t="s">
        <v>71</v>
      </c>
      <c r="C52" s="13">
        <v>14926</v>
      </c>
      <c r="D52" s="18">
        <v>190179</v>
      </c>
      <c r="E52" s="18">
        <f t="shared" si="0"/>
        <v>12.741457858769932</v>
      </c>
      <c r="F52" s="18">
        <v>74320</v>
      </c>
      <c r="G52" s="18">
        <f t="shared" si="1"/>
        <v>4.9792308723033631</v>
      </c>
      <c r="H52" s="18">
        <v>0</v>
      </c>
      <c r="I52" s="18">
        <f t="shared" si="2"/>
        <v>0</v>
      </c>
      <c r="J52" s="18">
        <v>205686</v>
      </c>
      <c r="K52" s="18">
        <f t="shared" si="3"/>
        <v>13.780383223904597</v>
      </c>
      <c r="L52" s="18">
        <v>2148219</v>
      </c>
      <c r="M52" s="18">
        <f t="shared" si="4"/>
        <v>143.92462816561704</v>
      </c>
      <c r="N52" s="18">
        <v>320639</v>
      </c>
      <c r="O52" s="18">
        <f t="shared" si="5"/>
        <v>21.481910759748089</v>
      </c>
      <c r="P52" s="18">
        <v>48073</v>
      </c>
      <c r="Q52" s="18">
        <f t="shared" si="6"/>
        <v>3.2207557282594133</v>
      </c>
      <c r="R52" s="18">
        <v>5930154</v>
      </c>
      <c r="S52" s="18">
        <f t="shared" si="7"/>
        <v>397.3036312474876</v>
      </c>
      <c r="T52" s="19">
        <f t="shared" si="8"/>
        <v>8917270</v>
      </c>
      <c r="U52" s="18">
        <f t="shared" si="9"/>
        <v>597.43199785608999</v>
      </c>
    </row>
    <row r="53" spans="1:21">
      <c r="A53" s="20">
        <v>50</v>
      </c>
      <c r="B53" s="21" t="s">
        <v>72</v>
      </c>
      <c r="C53" s="22">
        <v>8503</v>
      </c>
      <c r="D53" s="23">
        <v>85569</v>
      </c>
      <c r="E53" s="23">
        <f t="shared" si="0"/>
        <v>10.063389391979301</v>
      </c>
      <c r="F53" s="23">
        <v>102873</v>
      </c>
      <c r="G53" s="23">
        <f t="shared" si="1"/>
        <v>12.09843584617194</v>
      </c>
      <c r="H53" s="23">
        <v>0</v>
      </c>
      <c r="I53" s="23">
        <f t="shared" si="2"/>
        <v>0</v>
      </c>
      <c r="J53" s="23">
        <v>37059</v>
      </c>
      <c r="K53" s="23">
        <f t="shared" si="3"/>
        <v>4.3583441138421737</v>
      </c>
      <c r="L53" s="23">
        <v>1180081</v>
      </c>
      <c r="M53" s="23">
        <f t="shared" si="4"/>
        <v>138.78407620839704</v>
      </c>
      <c r="N53" s="23">
        <v>38336</v>
      </c>
      <c r="O53" s="23">
        <f t="shared" si="5"/>
        <v>4.5085264024461953</v>
      </c>
      <c r="P53" s="23">
        <v>112956</v>
      </c>
      <c r="Q53" s="23">
        <f t="shared" si="6"/>
        <v>13.28425261672351</v>
      </c>
      <c r="R53" s="23">
        <v>1058261</v>
      </c>
      <c r="S53" s="23">
        <f t="shared" si="7"/>
        <v>124.45736798776902</v>
      </c>
      <c r="T53" s="24">
        <f t="shared" si="8"/>
        <v>2615135</v>
      </c>
      <c r="U53" s="23">
        <f t="shared" si="9"/>
        <v>307.55439256732916</v>
      </c>
    </row>
    <row r="54" spans="1:21">
      <c r="A54" s="11">
        <v>51</v>
      </c>
      <c r="B54" s="12" t="s">
        <v>73</v>
      </c>
      <c r="C54" s="13">
        <v>9465</v>
      </c>
      <c r="D54" s="14">
        <v>160650</v>
      </c>
      <c r="E54" s="14">
        <f t="shared" si="0"/>
        <v>16.973058637083994</v>
      </c>
      <c r="F54" s="14">
        <v>149979</v>
      </c>
      <c r="G54" s="14">
        <f t="shared" si="1"/>
        <v>15.845641838351822</v>
      </c>
      <c r="H54" s="14">
        <v>0</v>
      </c>
      <c r="I54" s="14">
        <f t="shared" si="2"/>
        <v>0</v>
      </c>
      <c r="J54" s="14">
        <v>149524</v>
      </c>
      <c r="K54" s="14">
        <f t="shared" si="3"/>
        <v>15.79756999471738</v>
      </c>
      <c r="L54" s="14">
        <v>1794161</v>
      </c>
      <c r="M54" s="14">
        <f t="shared" si="4"/>
        <v>189.55742208135234</v>
      </c>
      <c r="N54" s="14">
        <v>30019</v>
      </c>
      <c r="O54" s="14">
        <f t="shared" si="5"/>
        <v>3.1715795034337031</v>
      </c>
      <c r="P54" s="14">
        <v>427991</v>
      </c>
      <c r="Q54" s="14">
        <f t="shared" si="6"/>
        <v>45.218277865821449</v>
      </c>
      <c r="R54" s="14">
        <v>3853002</v>
      </c>
      <c r="S54" s="14">
        <f t="shared" si="7"/>
        <v>407.07892234548336</v>
      </c>
      <c r="T54" s="15">
        <f t="shared" si="8"/>
        <v>6565326</v>
      </c>
      <c r="U54" s="14">
        <f t="shared" si="9"/>
        <v>693.64247226624411</v>
      </c>
    </row>
    <row r="55" spans="1:21">
      <c r="A55" s="16">
        <v>52</v>
      </c>
      <c r="B55" s="17" t="s">
        <v>74</v>
      </c>
      <c r="C55" s="13">
        <v>36651</v>
      </c>
      <c r="D55" s="18">
        <v>412513</v>
      </c>
      <c r="E55" s="18">
        <f t="shared" si="0"/>
        <v>11.255163569888953</v>
      </c>
      <c r="F55" s="18">
        <v>203679</v>
      </c>
      <c r="G55" s="18">
        <f t="shared" si="1"/>
        <v>5.5572562822296803</v>
      </c>
      <c r="H55" s="18">
        <v>86828</v>
      </c>
      <c r="I55" s="18">
        <f t="shared" si="2"/>
        <v>2.3690485934899459</v>
      </c>
      <c r="J55" s="18">
        <v>131675</v>
      </c>
      <c r="K55" s="18">
        <f t="shared" si="3"/>
        <v>3.5926714141496823</v>
      </c>
      <c r="L55" s="18">
        <v>4157299</v>
      </c>
      <c r="M55" s="18">
        <f t="shared" si="4"/>
        <v>113.42934708466345</v>
      </c>
      <c r="N55" s="18">
        <v>501249</v>
      </c>
      <c r="O55" s="18">
        <f t="shared" si="5"/>
        <v>13.676270770238192</v>
      </c>
      <c r="P55" s="18">
        <v>469524</v>
      </c>
      <c r="Q55" s="18">
        <f t="shared" si="6"/>
        <v>12.810673651469264</v>
      </c>
      <c r="R55" s="18">
        <f>55218296-[1]Hurricane!L9</f>
        <v>51862681</v>
      </c>
      <c r="S55" s="18">
        <f t="shared" si="7"/>
        <v>1415.0413631278818</v>
      </c>
      <c r="T55" s="19">
        <f t="shared" si="8"/>
        <v>57825448</v>
      </c>
      <c r="U55" s="18">
        <f t="shared" si="9"/>
        <v>1577.7317944940112</v>
      </c>
    </row>
    <row r="56" spans="1:21">
      <c r="A56" s="16">
        <v>53</v>
      </c>
      <c r="B56" s="17" t="s">
        <v>75</v>
      </c>
      <c r="C56" s="13">
        <v>19400</v>
      </c>
      <c r="D56" s="18">
        <v>222602</v>
      </c>
      <c r="E56" s="18">
        <f t="shared" si="0"/>
        <v>11.474329896907216</v>
      </c>
      <c r="F56" s="18">
        <v>186452</v>
      </c>
      <c r="G56" s="18">
        <f t="shared" si="1"/>
        <v>9.6109278350515464</v>
      </c>
      <c r="H56" s="18">
        <v>89997</v>
      </c>
      <c r="I56" s="18">
        <f t="shared" si="2"/>
        <v>4.6390206185567013</v>
      </c>
      <c r="J56" s="18">
        <v>282710</v>
      </c>
      <c r="K56" s="18">
        <f t="shared" si="3"/>
        <v>14.572680412371135</v>
      </c>
      <c r="L56" s="18">
        <v>1878032</v>
      </c>
      <c r="M56" s="18">
        <f t="shared" si="4"/>
        <v>96.805773195876284</v>
      </c>
      <c r="N56" s="18">
        <v>111274</v>
      </c>
      <c r="O56" s="18">
        <f t="shared" si="5"/>
        <v>5.7357731958762885</v>
      </c>
      <c r="P56" s="18">
        <v>3592312</v>
      </c>
      <c r="Q56" s="18">
        <f t="shared" si="6"/>
        <v>185.17072164948453</v>
      </c>
      <c r="R56" s="18">
        <v>1392818</v>
      </c>
      <c r="S56" s="18">
        <f t="shared" si="7"/>
        <v>71.794742268041233</v>
      </c>
      <c r="T56" s="19">
        <f t="shared" si="8"/>
        <v>7756197</v>
      </c>
      <c r="U56" s="18">
        <f t="shared" si="9"/>
        <v>399.80396907216493</v>
      </c>
    </row>
    <row r="57" spans="1:21">
      <c r="A57" s="16">
        <v>54</v>
      </c>
      <c r="B57" s="17" t="s">
        <v>76</v>
      </c>
      <c r="C57" s="13">
        <v>676</v>
      </c>
      <c r="D57" s="18">
        <v>23238</v>
      </c>
      <c r="E57" s="18">
        <f t="shared" si="0"/>
        <v>34.375739644970416</v>
      </c>
      <c r="F57" s="18">
        <v>11908</v>
      </c>
      <c r="G57" s="18">
        <f t="shared" si="1"/>
        <v>17.615384615384617</v>
      </c>
      <c r="H57" s="18">
        <v>0</v>
      </c>
      <c r="I57" s="18">
        <f t="shared" si="2"/>
        <v>0</v>
      </c>
      <c r="J57" s="18">
        <v>1866</v>
      </c>
      <c r="K57" s="18">
        <f t="shared" si="3"/>
        <v>2.7603550295857988</v>
      </c>
      <c r="L57" s="18">
        <v>115247</v>
      </c>
      <c r="M57" s="18">
        <f t="shared" si="4"/>
        <v>170.48372781065089</v>
      </c>
      <c r="N57" s="18">
        <v>0</v>
      </c>
      <c r="O57" s="18">
        <f t="shared" si="5"/>
        <v>0</v>
      </c>
      <c r="P57" s="18">
        <v>65831</v>
      </c>
      <c r="Q57" s="18">
        <f t="shared" si="6"/>
        <v>97.383136094674555</v>
      </c>
      <c r="R57" s="18">
        <v>5991</v>
      </c>
      <c r="S57" s="18">
        <f t="shared" si="7"/>
        <v>8.862426035502958</v>
      </c>
      <c r="T57" s="19">
        <f t="shared" si="8"/>
        <v>224081</v>
      </c>
      <c r="U57" s="18">
        <f t="shared" si="9"/>
        <v>331.48076923076923</v>
      </c>
    </row>
    <row r="58" spans="1:21">
      <c r="A58" s="20">
        <v>55</v>
      </c>
      <c r="B58" s="21" t="s">
        <v>77</v>
      </c>
      <c r="C58" s="22">
        <v>18722</v>
      </c>
      <c r="D58" s="23">
        <v>243721</v>
      </c>
      <c r="E58" s="23">
        <f t="shared" si="0"/>
        <v>13.017893387458605</v>
      </c>
      <c r="F58" s="23">
        <v>238546</v>
      </c>
      <c r="G58" s="23">
        <f t="shared" si="1"/>
        <v>12.741480611045828</v>
      </c>
      <c r="H58" s="23">
        <v>2257</v>
      </c>
      <c r="I58" s="23">
        <f t="shared" si="2"/>
        <v>0.12055335968379446</v>
      </c>
      <c r="J58" s="23">
        <v>410846</v>
      </c>
      <c r="K58" s="23">
        <f t="shared" si="3"/>
        <v>21.944557205426772</v>
      </c>
      <c r="L58" s="23">
        <v>2007115</v>
      </c>
      <c r="M58" s="23">
        <f t="shared" si="4"/>
        <v>107.20622796709753</v>
      </c>
      <c r="N58" s="23">
        <v>53369</v>
      </c>
      <c r="O58" s="23">
        <f t="shared" si="5"/>
        <v>2.8506035679948725</v>
      </c>
      <c r="P58" s="23">
        <v>1385663</v>
      </c>
      <c r="Q58" s="23">
        <f t="shared" si="6"/>
        <v>74.01255207776947</v>
      </c>
      <c r="R58" s="23">
        <v>1092939</v>
      </c>
      <c r="S58" s="23">
        <f t="shared" si="7"/>
        <v>58.377256703343662</v>
      </c>
      <c r="T58" s="24">
        <f t="shared" si="8"/>
        <v>5434456</v>
      </c>
      <c r="U58" s="23">
        <f t="shared" si="9"/>
        <v>290.27112487982055</v>
      </c>
    </row>
    <row r="59" spans="1:21">
      <c r="A59" s="11">
        <v>56</v>
      </c>
      <c r="B59" s="12" t="s">
        <v>78</v>
      </c>
      <c r="C59" s="13">
        <v>2590</v>
      </c>
      <c r="D59" s="14">
        <v>46405</v>
      </c>
      <c r="E59" s="14">
        <f t="shared" si="0"/>
        <v>17.916988416988417</v>
      </c>
      <c r="F59" s="14">
        <v>0</v>
      </c>
      <c r="G59" s="14">
        <f t="shared" si="1"/>
        <v>0</v>
      </c>
      <c r="H59" s="14">
        <v>0</v>
      </c>
      <c r="I59" s="14">
        <f t="shared" si="2"/>
        <v>0</v>
      </c>
      <c r="J59" s="14">
        <v>24787</v>
      </c>
      <c r="K59" s="14">
        <f t="shared" si="3"/>
        <v>9.5702702702702709</v>
      </c>
      <c r="L59" s="14">
        <v>659630</v>
      </c>
      <c r="M59" s="14">
        <f t="shared" si="4"/>
        <v>254.68339768339769</v>
      </c>
      <c r="N59" s="14">
        <v>0</v>
      </c>
      <c r="O59" s="14">
        <f t="shared" si="5"/>
        <v>0</v>
      </c>
      <c r="P59" s="14">
        <v>16942</v>
      </c>
      <c r="Q59" s="14">
        <f t="shared" si="6"/>
        <v>6.5413127413127414</v>
      </c>
      <c r="R59" s="14">
        <v>0</v>
      </c>
      <c r="S59" s="14">
        <f t="shared" si="7"/>
        <v>0</v>
      </c>
      <c r="T59" s="15">
        <f t="shared" si="8"/>
        <v>747764</v>
      </c>
      <c r="U59" s="14">
        <f t="shared" si="9"/>
        <v>288.7119691119691</v>
      </c>
    </row>
    <row r="60" spans="1:21">
      <c r="A60" s="16">
        <v>57</v>
      </c>
      <c r="B60" s="17" t="s">
        <v>79</v>
      </c>
      <c r="C60" s="13">
        <v>9186</v>
      </c>
      <c r="D60" s="18">
        <v>0</v>
      </c>
      <c r="E60" s="18">
        <f t="shared" si="0"/>
        <v>0</v>
      </c>
      <c r="F60" s="18">
        <v>0</v>
      </c>
      <c r="G60" s="18">
        <f t="shared" si="1"/>
        <v>0</v>
      </c>
      <c r="H60" s="18">
        <v>212606</v>
      </c>
      <c r="I60" s="18">
        <f t="shared" si="2"/>
        <v>23.14456782059656</v>
      </c>
      <c r="J60" s="18">
        <v>31753</v>
      </c>
      <c r="K60" s="18">
        <f t="shared" si="3"/>
        <v>3.4566731983453081</v>
      </c>
      <c r="L60" s="18">
        <v>497353</v>
      </c>
      <c r="M60" s="18">
        <f t="shared" si="4"/>
        <v>54.142499455693446</v>
      </c>
      <c r="N60" s="18">
        <v>121092</v>
      </c>
      <c r="O60" s="18">
        <f t="shared" si="5"/>
        <v>13.182233834095362</v>
      </c>
      <c r="P60" s="18">
        <v>3028</v>
      </c>
      <c r="Q60" s="18">
        <f t="shared" si="6"/>
        <v>0.32963204876986718</v>
      </c>
      <c r="R60" s="18">
        <v>10111207</v>
      </c>
      <c r="S60" s="18">
        <f t="shared" si="7"/>
        <v>1100.7192466797301</v>
      </c>
      <c r="T60" s="19">
        <f t="shared" si="8"/>
        <v>10977039</v>
      </c>
      <c r="U60" s="18">
        <f t="shared" si="9"/>
        <v>1194.9748530372306</v>
      </c>
    </row>
    <row r="61" spans="1:21">
      <c r="A61" s="16">
        <v>58</v>
      </c>
      <c r="B61" s="17" t="s">
        <v>80</v>
      </c>
      <c r="C61" s="13">
        <v>9993</v>
      </c>
      <c r="D61" s="18">
        <v>111976</v>
      </c>
      <c r="E61" s="18">
        <f t="shared" si="0"/>
        <v>11.205443810667468</v>
      </c>
      <c r="F61" s="18">
        <v>167003</v>
      </c>
      <c r="G61" s="18">
        <f t="shared" si="1"/>
        <v>16.711998398879217</v>
      </c>
      <c r="H61" s="18">
        <v>0</v>
      </c>
      <c r="I61" s="18">
        <f t="shared" si="2"/>
        <v>0</v>
      </c>
      <c r="J61" s="18">
        <v>0</v>
      </c>
      <c r="K61" s="18">
        <f t="shared" si="3"/>
        <v>0</v>
      </c>
      <c r="L61" s="18">
        <v>444189</v>
      </c>
      <c r="M61" s="18">
        <f t="shared" si="4"/>
        <v>44.450015010507357</v>
      </c>
      <c r="N61" s="18">
        <v>409</v>
      </c>
      <c r="O61" s="18">
        <f t="shared" si="5"/>
        <v>4.0928650055038526E-2</v>
      </c>
      <c r="P61" s="18">
        <v>617005</v>
      </c>
      <c r="Q61" s="18">
        <f t="shared" si="6"/>
        <v>61.743720604423096</v>
      </c>
      <c r="R61" s="18">
        <v>2619812</v>
      </c>
      <c r="S61" s="18">
        <f t="shared" si="7"/>
        <v>262.1647153007105</v>
      </c>
      <c r="T61" s="19">
        <f t="shared" si="8"/>
        <v>3960394</v>
      </c>
      <c r="U61" s="18">
        <f t="shared" si="9"/>
        <v>396.31682177524266</v>
      </c>
    </row>
    <row r="62" spans="1:21">
      <c r="A62" s="16">
        <v>59</v>
      </c>
      <c r="B62" s="17" t="s">
        <v>81</v>
      </c>
      <c r="C62" s="13">
        <v>5328</v>
      </c>
      <c r="D62" s="18">
        <v>66843</v>
      </c>
      <c r="E62" s="18">
        <f t="shared" si="0"/>
        <v>12.545608108108109</v>
      </c>
      <c r="F62" s="18">
        <v>73055</v>
      </c>
      <c r="G62" s="18">
        <f t="shared" si="1"/>
        <v>13.711524024024024</v>
      </c>
      <c r="H62" s="18">
        <v>0</v>
      </c>
      <c r="I62" s="18">
        <f t="shared" si="2"/>
        <v>0</v>
      </c>
      <c r="J62" s="18">
        <v>41950</v>
      </c>
      <c r="K62" s="18">
        <f t="shared" si="3"/>
        <v>7.8734984984984981</v>
      </c>
      <c r="L62" s="18">
        <v>1736849</v>
      </c>
      <c r="M62" s="18">
        <f t="shared" si="4"/>
        <v>325.98517267267266</v>
      </c>
      <c r="N62" s="18">
        <v>0</v>
      </c>
      <c r="O62" s="18">
        <f t="shared" si="5"/>
        <v>0</v>
      </c>
      <c r="P62" s="18">
        <v>338526</v>
      </c>
      <c r="Q62" s="18">
        <f t="shared" si="6"/>
        <v>63.537162162162161</v>
      </c>
      <c r="R62" s="18">
        <v>513074</v>
      </c>
      <c r="S62" s="18">
        <f t="shared" si="7"/>
        <v>96.297672672672675</v>
      </c>
      <c r="T62" s="19">
        <f t="shared" si="8"/>
        <v>2770297</v>
      </c>
      <c r="U62" s="18">
        <f t="shared" si="9"/>
        <v>519.95063813813817</v>
      </c>
    </row>
    <row r="63" spans="1:21">
      <c r="A63" s="20">
        <v>60</v>
      </c>
      <c r="B63" s="21" t="s">
        <v>82</v>
      </c>
      <c r="C63" s="22">
        <v>7054</v>
      </c>
      <c r="D63" s="23">
        <v>116624</v>
      </c>
      <c r="E63" s="23">
        <f t="shared" si="0"/>
        <v>16.533030904451376</v>
      </c>
      <c r="F63" s="23">
        <v>30761</v>
      </c>
      <c r="G63" s="23">
        <f t="shared" si="1"/>
        <v>4.3607882052736038</v>
      </c>
      <c r="H63" s="23">
        <v>22401</v>
      </c>
      <c r="I63" s="23">
        <f t="shared" si="2"/>
        <v>3.1756450240998015</v>
      </c>
      <c r="J63" s="23">
        <v>24029</v>
      </c>
      <c r="K63" s="23">
        <f t="shared" si="3"/>
        <v>3.4064360646441734</v>
      </c>
      <c r="L63" s="23">
        <v>720768</v>
      </c>
      <c r="M63" s="23">
        <f t="shared" si="4"/>
        <v>102.17862205840657</v>
      </c>
      <c r="N63" s="23">
        <v>1128</v>
      </c>
      <c r="O63" s="23">
        <f t="shared" si="5"/>
        <v>0.15990927133541252</v>
      </c>
      <c r="P63" s="23">
        <v>61957</v>
      </c>
      <c r="Q63" s="23">
        <f t="shared" si="6"/>
        <v>8.7832435497590016</v>
      </c>
      <c r="R63" s="23">
        <v>1559942</v>
      </c>
      <c r="S63" s="23">
        <f t="shared" si="7"/>
        <v>221.14289764672526</v>
      </c>
      <c r="T63" s="24">
        <f t="shared" si="8"/>
        <v>2537610</v>
      </c>
      <c r="U63" s="23">
        <f t="shared" si="9"/>
        <v>359.7405727246952</v>
      </c>
    </row>
    <row r="64" spans="1:21">
      <c r="A64" s="11">
        <v>61</v>
      </c>
      <c r="B64" s="12" t="s">
        <v>83</v>
      </c>
      <c r="C64" s="13">
        <v>3810</v>
      </c>
      <c r="D64" s="14">
        <v>65288</v>
      </c>
      <c r="E64" s="14">
        <f t="shared" si="0"/>
        <v>17.135958005249343</v>
      </c>
      <c r="F64" s="14">
        <v>82663</v>
      </c>
      <c r="G64" s="14">
        <f t="shared" si="1"/>
        <v>21.696325459317585</v>
      </c>
      <c r="H64" s="14">
        <v>23347</v>
      </c>
      <c r="I64" s="14">
        <f t="shared" si="2"/>
        <v>6.127821522309711</v>
      </c>
      <c r="J64" s="14">
        <v>3167</v>
      </c>
      <c r="K64" s="14">
        <f t="shared" si="3"/>
        <v>0.83123359580052492</v>
      </c>
      <c r="L64" s="14">
        <v>643358</v>
      </c>
      <c r="M64" s="14">
        <f t="shared" si="4"/>
        <v>168.86036745406824</v>
      </c>
      <c r="N64" s="14">
        <v>0</v>
      </c>
      <c r="O64" s="14">
        <f t="shared" si="5"/>
        <v>0</v>
      </c>
      <c r="P64" s="14">
        <v>18974</v>
      </c>
      <c r="Q64" s="14">
        <f t="shared" si="6"/>
        <v>4.9800524934383201</v>
      </c>
      <c r="R64" s="14">
        <v>275468</v>
      </c>
      <c r="S64" s="14">
        <f t="shared" si="7"/>
        <v>72.301312335958002</v>
      </c>
      <c r="T64" s="15">
        <f t="shared" si="8"/>
        <v>1112265</v>
      </c>
      <c r="U64" s="14">
        <f t="shared" si="9"/>
        <v>291.93307086614175</v>
      </c>
    </row>
    <row r="65" spans="1:29">
      <c r="A65" s="16">
        <v>62</v>
      </c>
      <c r="B65" s="17" t="s">
        <v>84</v>
      </c>
      <c r="C65" s="13">
        <v>2219</v>
      </c>
      <c r="D65" s="18">
        <v>13096</v>
      </c>
      <c r="E65" s="18">
        <f t="shared" si="0"/>
        <v>5.9017575484452456</v>
      </c>
      <c r="F65" s="18">
        <v>7224</v>
      </c>
      <c r="G65" s="18">
        <f t="shared" si="1"/>
        <v>3.2555205047318614</v>
      </c>
      <c r="H65" s="18">
        <v>0</v>
      </c>
      <c r="I65" s="18">
        <f t="shared" si="2"/>
        <v>0</v>
      </c>
      <c r="J65" s="18">
        <v>9925</v>
      </c>
      <c r="K65" s="18">
        <f t="shared" si="3"/>
        <v>4.4727354664263181</v>
      </c>
      <c r="L65" s="18">
        <v>326902</v>
      </c>
      <c r="M65" s="18">
        <f t="shared" si="4"/>
        <v>147.3195132942767</v>
      </c>
      <c r="N65" s="18">
        <v>0</v>
      </c>
      <c r="O65" s="18">
        <f t="shared" si="5"/>
        <v>0</v>
      </c>
      <c r="P65" s="18">
        <v>15458</v>
      </c>
      <c r="Q65" s="18">
        <f t="shared" si="6"/>
        <v>6.9662009914375842</v>
      </c>
      <c r="R65" s="18">
        <v>38631</v>
      </c>
      <c r="S65" s="18">
        <f t="shared" si="7"/>
        <v>17.409193330328979</v>
      </c>
      <c r="T65" s="19">
        <f t="shared" si="8"/>
        <v>411236</v>
      </c>
      <c r="U65" s="18">
        <f t="shared" si="9"/>
        <v>185.32492113564669</v>
      </c>
    </row>
    <row r="66" spans="1:29">
      <c r="A66" s="16">
        <v>63</v>
      </c>
      <c r="B66" s="17" t="s">
        <v>85</v>
      </c>
      <c r="C66" s="13">
        <v>2243</v>
      </c>
      <c r="D66" s="18">
        <v>21911</v>
      </c>
      <c r="E66" s="18">
        <f t="shared" si="0"/>
        <v>9.7686134641105671</v>
      </c>
      <c r="F66" s="18">
        <v>25032</v>
      </c>
      <c r="G66" s="18">
        <f t="shared" si="1"/>
        <v>11.160053499777085</v>
      </c>
      <c r="H66" s="18">
        <v>0</v>
      </c>
      <c r="I66" s="18">
        <f t="shared" si="2"/>
        <v>0</v>
      </c>
      <c r="J66" s="18">
        <v>9015</v>
      </c>
      <c r="K66" s="18">
        <f t="shared" si="3"/>
        <v>4.0191707534551941</v>
      </c>
      <c r="L66" s="18">
        <v>424661</v>
      </c>
      <c r="M66" s="18">
        <f t="shared" si="4"/>
        <v>189.32724030316541</v>
      </c>
      <c r="N66" s="18">
        <v>0</v>
      </c>
      <c r="O66" s="18">
        <f t="shared" si="5"/>
        <v>0</v>
      </c>
      <c r="P66" s="18">
        <v>54696</v>
      </c>
      <c r="Q66" s="18">
        <f t="shared" si="6"/>
        <v>24.385198395006686</v>
      </c>
      <c r="R66" s="18">
        <v>0</v>
      </c>
      <c r="S66" s="18">
        <f t="shared" si="7"/>
        <v>0</v>
      </c>
      <c r="T66" s="19">
        <f>D66+F66+H66+J66+L66+N66+P66+R66</f>
        <v>535315</v>
      </c>
      <c r="U66" s="18">
        <f t="shared" si="9"/>
        <v>238.66027641551494</v>
      </c>
    </row>
    <row r="67" spans="1:29">
      <c r="A67" s="16">
        <v>64</v>
      </c>
      <c r="B67" s="17" t="s">
        <v>86</v>
      </c>
      <c r="C67" s="13">
        <v>2566</v>
      </c>
      <c r="D67" s="18">
        <v>17616</v>
      </c>
      <c r="E67" s="18">
        <f t="shared" si="0"/>
        <v>6.8651597817614967</v>
      </c>
      <c r="F67" s="18">
        <v>39875</v>
      </c>
      <c r="G67" s="18">
        <f t="shared" si="1"/>
        <v>15.53975058456742</v>
      </c>
      <c r="H67" s="18">
        <v>0</v>
      </c>
      <c r="I67" s="18">
        <f t="shared" si="2"/>
        <v>0</v>
      </c>
      <c r="J67" s="18">
        <v>67937</v>
      </c>
      <c r="K67" s="18">
        <f t="shared" si="3"/>
        <v>26.475837879968822</v>
      </c>
      <c r="L67" s="18">
        <v>305752</v>
      </c>
      <c r="M67" s="18">
        <f t="shared" si="4"/>
        <v>119.15510522213562</v>
      </c>
      <c r="N67" s="18">
        <v>0</v>
      </c>
      <c r="O67" s="18">
        <f t="shared" si="5"/>
        <v>0</v>
      </c>
      <c r="P67" s="18">
        <v>30661</v>
      </c>
      <c r="Q67" s="18">
        <f t="shared" si="6"/>
        <v>11.948947778643804</v>
      </c>
      <c r="R67" s="18">
        <v>0</v>
      </c>
      <c r="S67" s="18">
        <f t="shared" si="7"/>
        <v>0</v>
      </c>
      <c r="T67" s="19">
        <f t="shared" si="8"/>
        <v>461841</v>
      </c>
      <c r="U67" s="18">
        <f t="shared" si="9"/>
        <v>179.98480124707717</v>
      </c>
    </row>
    <row r="68" spans="1:29">
      <c r="A68" s="20">
        <v>65</v>
      </c>
      <c r="B68" s="21" t="s">
        <v>87</v>
      </c>
      <c r="C68" s="22">
        <v>8818</v>
      </c>
      <c r="D68" s="23">
        <v>86973</v>
      </c>
      <c r="E68" s="23">
        <f t="shared" si="0"/>
        <v>9.8631208890904976</v>
      </c>
      <c r="F68" s="23">
        <v>85543</v>
      </c>
      <c r="G68" s="23">
        <f t="shared" si="1"/>
        <v>9.7009525969607626</v>
      </c>
      <c r="H68" s="23">
        <v>0</v>
      </c>
      <c r="I68" s="23">
        <f t="shared" si="2"/>
        <v>0</v>
      </c>
      <c r="J68" s="23">
        <v>0</v>
      </c>
      <c r="K68" s="23">
        <f t="shared" si="3"/>
        <v>0</v>
      </c>
      <c r="L68" s="23">
        <v>1657489</v>
      </c>
      <c r="M68" s="23">
        <f t="shared" si="4"/>
        <v>187.96654570197325</v>
      </c>
      <c r="N68" s="23">
        <v>44004</v>
      </c>
      <c r="O68" s="23">
        <f t="shared" si="5"/>
        <v>4.990247221592198</v>
      </c>
      <c r="P68" s="23">
        <v>624536</v>
      </c>
      <c r="Q68" s="23">
        <f t="shared" si="6"/>
        <v>70.825130415060102</v>
      </c>
      <c r="R68" s="23">
        <v>9879162</v>
      </c>
      <c r="S68" s="23">
        <f t="shared" si="7"/>
        <v>1120.3404400090724</v>
      </c>
      <c r="T68" s="24">
        <f t="shared" si="8"/>
        <v>12377707</v>
      </c>
      <c r="U68" s="23">
        <f>T68/$C68</f>
        <v>1403.6864368337492</v>
      </c>
    </row>
    <row r="69" spans="1:29">
      <c r="A69" s="11">
        <v>66</v>
      </c>
      <c r="B69" s="12" t="s">
        <v>88</v>
      </c>
      <c r="C69" s="13">
        <v>2234</v>
      </c>
      <c r="D69" s="14">
        <v>30620</v>
      </c>
      <c r="E69" s="14">
        <f>D69/$C69</f>
        <v>13.706356311548792</v>
      </c>
      <c r="F69" s="14">
        <v>32531</v>
      </c>
      <c r="G69" s="14">
        <f>F69/$C69</f>
        <v>14.561772605192481</v>
      </c>
      <c r="H69" s="14">
        <v>10964</v>
      </c>
      <c r="I69" s="14">
        <f>H69/$C69</f>
        <v>4.9077887197851391</v>
      </c>
      <c r="J69" s="14">
        <v>31256</v>
      </c>
      <c r="K69" s="14">
        <f>J69/$C69</f>
        <v>13.99104744852283</v>
      </c>
      <c r="L69" s="14">
        <v>396705</v>
      </c>
      <c r="M69" s="14">
        <f>L69/$C69</f>
        <v>177.57609668755595</v>
      </c>
      <c r="N69" s="14">
        <v>0</v>
      </c>
      <c r="O69" s="14">
        <f>N69/$C69</f>
        <v>0</v>
      </c>
      <c r="P69" s="14">
        <v>12356</v>
      </c>
      <c r="Q69" s="14">
        <f>P69/$C69</f>
        <v>5.5308863025962403</v>
      </c>
      <c r="R69" s="14">
        <v>269315</v>
      </c>
      <c r="S69" s="14">
        <f>R69/$C69</f>
        <v>120.55282005371531</v>
      </c>
      <c r="T69" s="15">
        <f>D69+F69+H69+J69+L69+N69+P69+R69</f>
        <v>783747</v>
      </c>
      <c r="U69" s="14">
        <f>T69/$C69</f>
        <v>350.82676812891674</v>
      </c>
    </row>
    <row r="70" spans="1:29">
      <c r="A70" s="16">
        <v>67</v>
      </c>
      <c r="B70" s="17" t="s">
        <v>89</v>
      </c>
      <c r="C70" s="13">
        <v>5069</v>
      </c>
      <c r="D70" s="18">
        <v>64746</v>
      </c>
      <c r="E70" s="18">
        <f t="shared" si="0"/>
        <v>12.772933517459064</v>
      </c>
      <c r="F70" s="18">
        <v>89393</v>
      </c>
      <c r="G70" s="18">
        <f t="shared" si="1"/>
        <v>17.635233773919904</v>
      </c>
      <c r="H70" s="18">
        <v>0</v>
      </c>
      <c r="I70" s="18">
        <f t="shared" si="2"/>
        <v>0</v>
      </c>
      <c r="J70" s="18">
        <v>74923</v>
      </c>
      <c r="K70" s="18">
        <f t="shared" si="3"/>
        <v>14.780627342671139</v>
      </c>
      <c r="L70" s="18">
        <v>728103</v>
      </c>
      <c r="M70" s="18">
        <f t="shared" si="4"/>
        <v>143.63839021503256</v>
      </c>
      <c r="N70" s="18">
        <v>5388</v>
      </c>
      <c r="O70" s="18">
        <f t="shared" si="5"/>
        <v>1.0629315446833696</v>
      </c>
      <c r="P70" s="18">
        <v>443556</v>
      </c>
      <c r="Q70" s="18">
        <f t="shared" si="6"/>
        <v>87.503649635036496</v>
      </c>
      <c r="R70" s="18">
        <v>11893545</v>
      </c>
      <c r="S70" s="18">
        <f t="shared" si="7"/>
        <v>2346.3296508187018</v>
      </c>
      <c r="T70" s="19">
        <f>D70+F70+H70+J70+L70+N70+P70+R70</f>
        <v>13299654</v>
      </c>
      <c r="U70" s="18">
        <f t="shared" si="9"/>
        <v>2623.7234168475043</v>
      </c>
    </row>
    <row r="71" spans="1:29">
      <c r="A71" s="16">
        <v>68</v>
      </c>
      <c r="B71" s="17" t="s">
        <v>90</v>
      </c>
      <c r="C71" s="13">
        <v>1893</v>
      </c>
      <c r="D71" s="18">
        <v>67708</v>
      </c>
      <c r="E71" s="18">
        <f>D71/$C71</f>
        <v>35.767564712097197</v>
      </c>
      <c r="F71" s="18">
        <v>46893</v>
      </c>
      <c r="G71" s="18">
        <f>F71/$C71</f>
        <v>24.771790808240887</v>
      </c>
      <c r="H71" s="18">
        <v>0</v>
      </c>
      <c r="I71" s="18">
        <f>H71/$C71</f>
        <v>0</v>
      </c>
      <c r="J71" s="18">
        <v>0</v>
      </c>
      <c r="K71" s="18">
        <f>J71/$C71</f>
        <v>0</v>
      </c>
      <c r="L71" s="18">
        <v>1619379</v>
      </c>
      <c r="M71" s="18">
        <f>L71/$C71</f>
        <v>855.45641838351821</v>
      </c>
      <c r="N71" s="18">
        <v>10750</v>
      </c>
      <c r="O71" s="18">
        <f>N71/$C71</f>
        <v>5.6788166930797672</v>
      </c>
      <c r="P71" s="18">
        <v>172548</v>
      </c>
      <c r="Q71" s="18">
        <f>P71/$C71</f>
        <v>91.150554675118855</v>
      </c>
      <c r="R71" s="18">
        <v>164104</v>
      </c>
      <c r="S71" s="18">
        <f>R71/$C71</f>
        <v>86.689910195456946</v>
      </c>
      <c r="T71" s="19">
        <f>D71+F71+H71+J71+L71+N71+P71+R71</f>
        <v>2081382</v>
      </c>
      <c r="U71" s="18">
        <f>T71/$C71</f>
        <v>1099.515055467512</v>
      </c>
    </row>
    <row r="72" spans="1:29">
      <c r="A72" s="16">
        <v>69</v>
      </c>
      <c r="B72" s="17" t="s">
        <v>91</v>
      </c>
      <c r="C72" s="13">
        <v>4012</v>
      </c>
      <c r="D72" s="18">
        <v>50841</v>
      </c>
      <c r="E72" s="18">
        <f>D72/$C72</f>
        <v>12.6722333000997</v>
      </c>
      <c r="F72" s="18">
        <v>27742</v>
      </c>
      <c r="G72" s="18">
        <f>F72/$C72</f>
        <v>6.9147557328015949</v>
      </c>
      <c r="H72" s="18">
        <v>1215573</v>
      </c>
      <c r="I72" s="18">
        <f>H72/$C72</f>
        <v>302.98429710867396</v>
      </c>
      <c r="J72" s="18">
        <v>55183</v>
      </c>
      <c r="K72" s="18">
        <f>J72/$C72</f>
        <v>13.754486540378863</v>
      </c>
      <c r="L72" s="18">
        <v>301527</v>
      </c>
      <c r="M72" s="18">
        <f>L72/$C72</f>
        <v>75.156281156530412</v>
      </c>
      <c r="N72" s="18">
        <v>774730</v>
      </c>
      <c r="O72" s="18">
        <f>N72/$C72</f>
        <v>193.10319042871384</v>
      </c>
      <c r="P72" s="18">
        <v>15159</v>
      </c>
      <c r="Q72" s="18">
        <f>P72/$C72</f>
        <v>3.7784147557328014</v>
      </c>
      <c r="R72" s="18">
        <v>19533013</v>
      </c>
      <c r="S72" s="18">
        <f>R72/$C72</f>
        <v>4868.6473080757723</v>
      </c>
      <c r="T72" s="19">
        <f>D72+F72+H72+J72+L72+N72+P72+R72</f>
        <v>21973768</v>
      </c>
      <c r="U72" s="18">
        <f>T72/$C72</f>
        <v>5477.010967098704</v>
      </c>
    </row>
    <row r="73" spans="1:29" ht="12.75" customHeight="1">
      <c r="A73" s="16">
        <v>396</v>
      </c>
      <c r="B73" s="17" t="s">
        <v>92</v>
      </c>
      <c r="C73" s="13">
        <v>9234</v>
      </c>
      <c r="D73" s="18">
        <v>18067</v>
      </c>
      <c r="E73" s="18">
        <f>D73/$C73</f>
        <v>1.9565735325969245</v>
      </c>
      <c r="F73" s="18">
        <v>3381</v>
      </c>
      <c r="G73" s="18">
        <f>F73/$C73</f>
        <v>0.36614684860298896</v>
      </c>
      <c r="H73" s="18">
        <f>2553333-[1]Hurricane!G13</f>
        <v>2553749</v>
      </c>
      <c r="I73" s="18">
        <f>H73/$C73</f>
        <v>276.5593458956032</v>
      </c>
      <c r="J73" s="18">
        <v>5858700</v>
      </c>
      <c r="K73" s="18">
        <f>J73/$C73</f>
        <v>634.47043534762838</v>
      </c>
      <c r="L73" s="18">
        <f>1756794-[1]Hurricane!I13</f>
        <v>638936</v>
      </c>
      <c r="M73" s="18">
        <f>L73/$C73</f>
        <v>69.193848819579813</v>
      </c>
      <c r="N73" s="18">
        <f>991516-[1]Hurricane!J13</f>
        <v>468713</v>
      </c>
      <c r="O73" s="18">
        <f>N73/$C73</f>
        <v>50.759475850119124</v>
      </c>
      <c r="P73" s="18">
        <f>231083-[1]Hurricane!K13</f>
        <v>230183</v>
      </c>
      <c r="Q73" s="18">
        <f>P73/$C73</f>
        <v>24.927766948234783</v>
      </c>
      <c r="R73" s="18">
        <f>42505617-[1]Hurricane!L13</f>
        <v>796979</v>
      </c>
      <c r="S73" s="18">
        <f>R73/$C73</f>
        <v>86.309183452458299</v>
      </c>
      <c r="T73" s="19">
        <f>D73+F73+H73+J73+L73+N73+P73+R73</f>
        <v>10568708</v>
      </c>
      <c r="U73" s="18">
        <f>T73/$C73</f>
        <v>1144.5427766948235</v>
      </c>
    </row>
    <row r="74" spans="1:29">
      <c r="A74" s="25"/>
      <c r="B74" s="26" t="s">
        <v>93</v>
      </c>
      <c r="C74" s="27">
        <f>SUM(C4:C73)</f>
        <v>666213</v>
      </c>
      <c r="D74" s="28">
        <f>SUM(D4:D73)</f>
        <v>8726022</v>
      </c>
      <c r="E74" s="28">
        <f>D74/$C74</f>
        <v>13.097946152356679</v>
      </c>
      <c r="F74" s="28">
        <f>SUM(F4:F73)</f>
        <v>6887001</v>
      </c>
      <c r="G74" s="28">
        <f>F74/$C74</f>
        <v>10.337536193379595</v>
      </c>
      <c r="H74" s="28">
        <f>SUM(H4:H73)</f>
        <v>9759959</v>
      </c>
      <c r="I74" s="28">
        <f>H74/$C74</f>
        <v>14.6499077622322</v>
      </c>
      <c r="J74" s="28">
        <f>SUM(J4:J73)</f>
        <v>11996804</v>
      </c>
      <c r="K74" s="28">
        <f>J74/$C74</f>
        <v>18.007460076582113</v>
      </c>
      <c r="L74" s="28">
        <f>SUM(L4:L73)</f>
        <v>130609471</v>
      </c>
      <c r="M74" s="28">
        <f>L74/$C74</f>
        <v>196.0476169033027</v>
      </c>
      <c r="N74" s="28">
        <f>SUM(N4:N73)</f>
        <v>13453256</v>
      </c>
      <c r="O74" s="28">
        <f>N74/$C74</f>
        <v>20.193625762331266</v>
      </c>
      <c r="P74" s="28">
        <f>SUM(P4:P73)</f>
        <v>27429975</v>
      </c>
      <c r="Q74" s="28">
        <f>P74/$C74</f>
        <v>41.172980713375452</v>
      </c>
      <c r="R74" s="28">
        <f>SUM(R4:R73)</f>
        <v>490000992</v>
      </c>
      <c r="S74" s="28">
        <f>R74/$C74</f>
        <v>735.50199710903269</v>
      </c>
      <c r="T74" s="29">
        <f>SUM(T4:T73)</f>
        <v>698863480</v>
      </c>
      <c r="U74" s="28">
        <f>T74/$C74</f>
        <v>1049.0090706725928</v>
      </c>
    </row>
    <row r="75" spans="1:29">
      <c r="A75" s="30"/>
      <c r="B75" s="31"/>
      <c r="C75" s="31"/>
      <c r="D75" s="31"/>
      <c r="E75" s="31"/>
      <c r="F75" s="31"/>
      <c r="G75" s="32"/>
      <c r="H75" s="31"/>
      <c r="I75" s="31"/>
      <c r="J75" s="31"/>
      <c r="K75" s="32"/>
      <c r="L75" s="31"/>
      <c r="M75" s="31"/>
      <c r="N75" s="31"/>
      <c r="O75" s="32"/>
      <c r="P75" s="31"/>
      <c r="Q75" s="31"/>
      <c r="R75" s="31"/>
      <c r="S75" s="31"/>
      <c r="T75" s="31"/>
      <c r="U75" s="32"/>
      <c r="V75" s="33"/>
      <c r="W75" s="33"/>
      <c r="X75" s="33"/>
      <c r="Y75" s="33"/>
      <c r="Z75" s="33"/>
      <c r="AA75" s="33"/>
      <c r="AB75" s="33"/>
      <c r="AC75" s="33"/>
    </row>
    <row r="76" spans="1:29" s="36" customFormat="1">
      <c r="A76" s="16">
        <v>318</v>
      </c>
      <c r="B76" s="34" t="s">
        <v>94</v>
      </c>
      <c r="C76" s="13">
        <v>1359</v>
      </c>
      <c r="D76" s="18">
        <v>22851</v>
      </c>
      <c r="E76" s="18">
        <f>D76/$C76</f>
        <v>16.814569536423843</v>
      </c>
      <c r="F76" s="18">
        <v>0</v>
      </c>
      <c r="G76" s="18">
        <f>F76/$C76</f>
        <v>0</v>
      </c>
      <c r="H76" s="18">
        <v>221022</v>
      </c>
      <c r="I76" s="18">
        <f>H76/$C76</f>
        <v>162.63576158940398</v>
      </c>
      <c r="J76" s="18">
        <v>0</v>
      </c>
      <c r="K76" s="18">
        <f>J76/$C76</f>
        <v>0</v>
      </c>
      <c r="L76" s="18">
        <v>137552</v>
      </c>
      <c r="M76" s="18">
        <f>L76/$C76</f>
        <v>101.21559970566594</v>
      </c>
      <c r="N76" s="18">
        <v>901</v>
      </c>
      <c r="O76" s="18">
        <f>N76/$C76</f>
        <v>0.66298749080206032</v>
      </c>
      <c r="P76" s="18">
        <v>43948</v>
      </c>
      <c r="Q76" s="18">
        <f>P76/$C76</f>
        <v>32.338484179543784</v>
      </c>
      <c r="R76" s="18">
        <v>263804</v>
      </c>
      <c r="S76" s="18">
        <f>R76/$C76</f>
        <v>194.11626195732157</v>
      </c>
      <c r="T76" s="19">
        <f>D76+F76+H76+J76+L76+N76+P76+R76</f>
        <v>690078</v>
      </c>
      <c r="U76" s="18">
        <f>T76/$C76</f>
        <v>507.78366445916117</v>
      </c>
      <c r="V76" s="35"/>
      <c r="W76" s="35"/>
      <c r="X76" s="35"/>
      <c r="Y76" s="35"/>
      <c r="Z76" s="35"/>
      <c r="AA76" s="35"/>
      <c r="AB76" s="35"/>
      <c r="AC76" s="35"/>
    </row>
    <row r="77" spans="1:29">
      <c r="A77" s="37">
        <v>319</v>
      </c>
      <c r="B77" s="38" t="s">
        <v>95</v>
      </c>
      <c r="C77" s="22">
        <v>320</v>
      </c>
      <c r="D77" s="23">
        <v>0</v>
      </c>
      <c r="E77" s="23">
        <f>D77/$C77</f>
        <v>0</v>
      </c>
      <c r="F77" s="23">
        <v>1479</v>
      </c>
      <c r="G77" s="23">
        <f>F77/$C77</f>
        <v>4.6218750000000002</v>
      </c>
      <c r="H77" s="23">
        <v>0</v>
      </c>
      <c r="I77" s="23">
        <f>H77/$C77</f>
        <v>0</v>
      </c>
      <c r="J77" s="23">
        <v>0</v>
      </c>
      <c r="K77" s="23">
        <f>J77/$C77</f>
        <v>0</v>
      </c>
      <c r="L77" s="23">
        <v>0</v>
      </c>
      <c r="M77" s="23">
        <f>L77/$C77</f>
        <v>0</v>
      </c>
      <c r="N77" s="23">
        <v>0</v>
      </c>
      <c r="O77" s="23">
        <f>N77/$C77</f>
        <v>0</v>
      </c>
      <c r="P77" s="23">
        <v>0</v>
      </c>
      <c r="Q77" s="23">
        <f>P77/$C77</f>
        <v>0</v>
      </c>
      <c r="R77" s="23">
        <v>0</v>
      </c>
      <c r="S77" s="23">
        <f>R77/$C77</f>
        <v>0</v>
      </c>
      <c r="T77" s="24">
        <f>D77+F77+H77+J77+L77+N77+P77+R77</f>
        <v>1479</v>
      </c>
      <c r="U77" s="23">
        <f>T77/$C77</f>
        <v>4.6218750000000002</v>
      </c>
      <c r="V77" s="35"/>
      <c r="W77" s="35"/>
      <c r="X77" s="35"/>
      <c r="Y77" s="35"/>
      <c r="Z77" s="35"/>
      <c r="AA77" s="35"/>
      <c r="AB77" s="35"/>
      <c r="AC77" s="35"/>
    </row>
    <row r="78" spans="1:29">
      <c r="A78" s="39"/>
      <c r="B78" s="40" t="s">
        <v>96</v>
      </c>
      <c r="C78" s="27">
        <f>SUM(C76:C77)</f>
        <v>1679</v>
      </c>
      <c r="D78" s="28">
        <f>SUM(D76:D77)</f>
        <v>22851</v>
      </c>
      <c r="E78" s="28">
        <f>D78/$C78</f>
        <v>13.609886837403216</v>
      </c>
      <c r="F78" s="28">
        <f>SUM(F76:F77)</f>
        <v>1479</v>
      </c>
      <c r="G78" s="28">
        <f>F78/$C78</f>
        <v>0.88088147706968434</v>
      </c>
      <c r="H78" s="28">
        <f>SUM(H76:H77)</f>
        <v>221022</v>
      </c>
      <c r="I78" s="28">
        <f>H78/$C78</f>
        <v>131.63907087552116</v>
      </c>
      <c r="J78" s="28">
        <f>SUM(J76:J77)</f>
        <v>0</v>
      </c>
      <c r="K78" s="28">
        <f>J78/$C78</f>
        <v>0</v>
      </c>
      <c r="L78" s="28">
        <f>SUM(L76:L77)</f>
        <v>137552</v>
      </c>
      <c r="M78" s="28">
        <f>L78/$C78</f>
        <v>81.9249553305539</v>
      </c>
      <c r="N78" s="28">
        <f>SUM(N76:N77)</f>
        <v>901</v>
      </c>
      <c r="O78" s="28">
        <f>N78/$C78</f>
        <v>0.53662894580107212</v>
      </c>
      <c r="P78" s="28">
        <f>SUM(P76:P77)</f>
        <v>43948</v>
      </c>
      <c r="Q78" s="28">
        <f>P78/$C78</f>
        <v>26.175104228707564</v>
      </c>
      <c r="R78" s="28">
        <f>SUM(R76:R77)</f>
        <v>263804</v>
      </c>
      <c r="S78" s="28">
        <f>R78/$C78</f>
        <v>157.11971411554498</v>
      </c>
      <c r="T78" s="29">
        <f>SUM(T76:T77)</f>
        <v>691557</v>
      </c>
      <c r="U78" s="28">
        <f>T78/$C78</f>
        <v>411.88624181060158</v>
      </c>
      <c r="V78" s="41"/>
      <c r="W78" s="42"/>
      <c r="X78" s="41"/>
      <c r="Y78" s="42"/>
      <c r="Z78" s="41"/>
      <c r="AA78" s="42"/>
      <c r="AB78" s="43"/>
      <c r="AC78" s="42"/>
    </row>
    <row r="79" spans="1:29">
      <c r="A79" s="44"/>
      <c r="B79" s="45"/>
      <c r="C79" s="31"/>
      <c r="D79" s="45"/>
      <c r="E79" s="45"/>
      <c r="F79" s="45"/>
      <c r="G79" s="46"/>
      <c r="H79" s="45"/>
      <c r="I79" s="45"/>
      <c r="J79" s="45"/>
      <c r="K79" s="46"/>
      <c r="L79" s="45"/>
      <c r="M79" s="45"/>
      <c r="N79" s="45"/>
      <c r="O79" s="46"/>
      <c r="P79" s="45"/>
      <c r="Q79" s="45"/>
      <c r="R79" s="45"/>
      <c r="S79" s="45"/>
      <c r="T79" s="45"/>
      <c r="U79" s="46"/>
      <c r="V79" s="33"/>
      <c r="W79" s="33"/>
      <c r="X79" s="33"/>
      <c r="Y79" s="33"/>
      <c r="Z79" s="33"/>
      <c r="AA79" s="33"/>
      <c r="AB79" s="33"/>
      <c r="AC79" s="33"/>
    </row>
    <row r="80" spans="1:29">
      <c r="A80" s="11">
        <v>321001</v>
      </c>
      <c r="B80" s="11" t="s">
        <v>97</v>
      </c>
      <c r="C80" s="13">
        <v>364</v>
      </c>
      <c r="D80" s="14">
        <v>0</v>
      </c>
      <c r="E80" s="14">
        <f t="shared" ref="E80:E92" si="10">D80/$C80</f>
        <v>0</v>
      </c>
      <c r="F80" s="14">
        <v>5180</v>
      </c>
      <c r="G80" s="14">
        <f t="shared" ref="G80:G92" si="11">F80/$C80</f>
        <v>14.23076923076923</v>
      </c>
      <c r="H80" s="14">
        <v>22404</v>
      </c>
      <c r="I80" s="14">
        <f t="shared" ref="I80:I92" si="12">H80/$C80</f>
        <v>61.549450549450547</v>
      </c>
      <c r="J80" s="14">
        <v>0</v>
      </c>
      <c r="K80" s="14">
        <f t="shared" ref="K80:K92" si="13">J80/$C80</f>
        <v>0</v>
      </c>
      <c r="L80" s="14">
        <v>28534</v>
      </c>
      <c r="M80" s="14">
        <f t="shared" ref="M80:M92" si="14">L80/$C80</f>
        <v>78.390109890109883</v>
      </c>
      <c r="N80" s="14">
        <v>282750</v>
      </c>
      <c r="O80" s="14">
        <f t="shared" ref="O80:O92" si="15">N80/$C80</f>
        <v>776.78571428571433</v>
      </c>
      <c r="P80" s="14">
        <v>480</v>
      </c>
      <c r="Q80" s="14">
        <f t="shared" ref="Q80:Q92" si="16">P80/$C80</f>
        <v>1.3186813186813187</v>
      </c>
      <c r="R80" s="14">
        <v>0</v>
      </c>
      <c r="S80" s="14">
        <f t="shared" ref="S80:S92" si="17">R80/$C80</f>
        <v>0</v>
      </c>
      <c r="T80" s="15">
        <f t="shared" ref="T80:T91" si="18">D80+F80+H80+J80+L80+N80+P80+R80</f>
        <v>339348</v>
      </c>
      <c r="U80" s="14">
        <f t="shared" ref="U80:U92" si="19">T80/$C80</f>
        <v>932.27472527472526</v>
      </c>
      <c r="V80" s="35"/>
      <c r="W80" s="35"/>
      <c r="X80" s="35"/>
      <c r="Y80" s="35"/>
      <c r="Z80" s="35"/>
      <c r="AA80" s="35"/>
      <c r="AB80" s="35"/>
      <c r="AC80" s="35"/>
    </row>
    <row r="81" spans="1:29" s="36" customFormat="1">
      <c r="A81" s="16">
        <v>329001</v>
      </c>
      <c r="B81" s="34" t="s">
        <v>98</v>
      </c>
      <c r="C81" s="13">
        <v>369</v>
      </c>
      <c r="D81" s="18">
        <v>3431</v>
      </c>
      <c r="E81" s="18">
        <f t="shared" si="10"/>
        <v>9.2981029810298104</v>
      </c>
      <c r="F81" s="18">
        <v>4791</v>
      </c>
      <c r="G81" s="18">
        <f t="shared" si="11"/>
        <v>12.983739837398375</v>
      </c>
      <c r="H81" s="18">
        <v>0</v>
      </c>
      <c r="I81" s="18">
        <f t="shared" si="12"/>
        <v>0</v>
      </c>
      <c r="J81" s="18">
        <v>0</v>
      </c>
      <c r="K81" s="18">
        <f t="shared" si="13"/>
        <v>0</v>
      </c>
      <c r="L81" s="18">
        <v>55212</v>
      </c>
      <c r="M81" s="18">
        <f t="shared" si="14"/>
        <v>149.6260162601626</v>
      </c>
      <c r="N81" s="18">
        <v>24000</v>
      </c>
      <c r="O81" s="18">
        <f t="shared" si="15"/>
        <v>65.040650406504071</v>
      </c>
      <c r="P81" s="18">
        <v>3532</v>
      </c>
      <c r="Q81" s="18">
        <f t="shared" si="16"/>
        <v>9.5718157181571808</v>
      </c>
      <c r="R81" s="18">
        <v>0</v>
      </c>
      <c r="S81" s="18">
        <f t="shared" si="17"/>
        <v>0</v>
      </c>
      <c r="T81" s="19">
        <f t="shared" si="18"/>
        <v>90966</v>
      </c>
      <c r="U81" s="18">
        <f t="shared" si="19"/>
        <v>246.52032520325204</v>
      </c>
      <c r="V81" s="35"/>
      <c r="W81" s="35"/>
      <c r="X81" s="35"/>
      <c r="Y81" s="35"/>
      <c r="Z81" s="35"/>
      <c r="AA81" s="35"/>
      <c r="AB81" s="35"/>
      <c r="AC81" s="35"/>
    </row>
    <row r="82" spans="1:29" s="36" customFormat="1">
      <c r="A82" s="16">
        <v>331001</v>
      </c>
      <c r="B82" s="34" t="s">
        <v>99</v>
      </c>
      <c r="C82" s="13">
        <v>525</v>
      </c>
      <c r="D82" s="18">
        <v>919</v>
      </c>
      <c r="E82" s="18">
        <f t="shared" si="10"/>
        <v>1.7504761904761905</v>
      </c>
      <c r="F82" s="18">
        <v>4447</v>
      </c>
      <c r="G82" s="18">
        <f t="shared" si="11"/>
        <v>8.4704761904761909</v>
      </c>
      <c r="H82" s="18">
        <v>2857</v>
      </c>
      <c r="I82" s="18">
        <f t="shared" si="12"/>
        <v>5.4419047619047616</v>
      </c>
      <c r="J82" s="18">
        <v>0</v>
      </c>
      <c r="K82" s="18">
        <f t="shared" si="13"/>
        <v>0</v>
      </c>
      <c r="L82" s="18">
        <v>105081</v>
      </c>
      <c r="M82" s="18">
        <f t="shared" si="14"/>
        <v>200.15428571428572</v>
      </c>
      <c r="N82" s="18">
        <v>7411</v>
      </c>
      <c r="O82" s="18">
        <f t="shared" si="15"/>
        <v>14.116190476190477</v>
      </c>
      <c r="P82" s="18">
        <v>24550</v>
      </c>
      <c r="Q82" s="18">
        <f t="shared" si="16"/>
        <v>46.761904761904759</v>
      </c>
      <c r="R82" s="18">
        <v>87985</v>
      </c>
      <c r="S82" s="18">
        <f t="shared" si="17"/>
        <v>167.59047619047618</v>
      </c>
      <c r="T82" s="19">
        <f t="shared" si="18"/>
        <v>233250</v>
      </c>
      <c r="U82" s="18">
        <f t="shared" si="19"/>
        <v>444.28571428571428</v>
      </c>
      <c r="V82" s="35"/>
      <c r="W82" s="35"/>
      <c r="X82" s="35"/>
      <c r="Y82" s="35"/>
      <c r="Z82" s="35"/>
      <c r="AA82" s="35"/>
      <c r="AB82" s="35"/>
      <c r="AC82" s="35"/>
    </row>
    <row r="83" spans="1:29" s="36" customFormat="1">
      <c r="A83" s="16">
        <v>333001</v>
      </c>
      <c r="B83" s="34" t="s">
        <v>100</v>
      </c>
      <c r="C83" s="13">
        <v>691</v>
      </c>
      <c r="D83" s="18">
        <v>5878</v>
      </c>
      <c r="E83" s="18">
        <f t="shared" si="10"/>
        <v>8.506512301013025</v>
      </c>
      <c r="F83" s="18">
        <v>7773</v>
      </c>
      <c r="G83" s="18">
        <f t="shared" si="11"/>
        <v>11.24891461649783</v>
      </c>
      <c r="H83" s="18">
        <v>0</v>
      </c>
      <c r="I83" s="18">
        <f t="shared" si="12"/>
        <v>0</v>
      </c>
      <c r="J83" s="18">
        <v>2103</v>
      </c>
      <c r="K83" s="18">
        <f t="shared" si="13"/>
        <v>3.0434153400868307</v>
      </c>
      <c r="L83" s="18">
        <v>67538</v>
      </c>
      <c r="M83" s="18">
        <f t="shared" si="14"/>
        <v>97.739507959479013</v>
      </c>
      <c r="N83" s="18">
        <v>0</v>
      </c>
      <c r="O83" s="18">
        <f t="shared" si="15"/>
        <v>0</v>
      </c>
      <c r="P83" s="18">
        <v>0</v>
      </c>
      <c r="Q83" s="18">
        <f t="shared" si="16"/>
        <v>0</v>
      </c>
      <c r="R83" s="18">
        <v>0</v>
      </c>
      <c r="S83" s="18">
        <f t="shared" si="17"/>
        <v>0</v>
      </c>
      <c r="T83" s="19">
        <f t="shared" si="18"/>
        <v>83292</v>
      </c>
      <c r="U83" s="18">
        <f t="shared" si="19"/>
        <v>120.5383502170767</v>
      </c>
      <c r="V83" s="35"/>
      <c r="W83" s="35"/>
      <c r="X83" s="35"/>
      <c r="Y83" s="35"/>
      <c r="Z83" s="35"/>
      <c r="AA83" s="35"/>
      <c r="AB83" s="35"/>
      <c r="AC83" s="35"/>
    </row>
    <row r="84" spans="1:29" s="36" customFormat="1">
      <c r="A84" s="20">
        <v>336001</v>
      </c>
      <c r="B84" s="47" t="s">
        <v>101</v>
      </c>
      <c r="C84" s="22">
        <v>625</v>
      </c>
      <c r="D84" s="23">
        <v>15142</v>
      </c>
      <c r="E84" s="23">
        <f t="shared" si="10"/>
        <v>24.2272</v>
      </c>
      <c r="F84" s="23">
        <v>17769</v>
      </c>
      <c r="G84" s="23">
        <f t="shared" si="11"/>
        <v>28.430399999999999</v>
      </c>
      <c r="H84" s="23">
        <v>0</v>
      </c>
      <c r="I84" s="23">
        <f t="shared" si="12"/>
        <v>0</v>
      </c>
      <c r="J84" s="23">
        <v>350</v>
      </c>
      <c r="K84" s="23">
        <f t="shared" si="13"/>
        <v>0.56000000000000005</v>
      </c>
      <c r="L84" s="23">
        <v>113220</v>
      </c>
      <c r="M84" s="23">
        <f t="shared" si="14"/>
        <v>181.15199999999999</v>
      </c>
      <c r="N84" s="23">
        <v>0</v>
      </c>
      <c r="O84" s="23">
        <f t="shared" si="15"/>
        <v>0</v>
      </c>
      <c r="P84" s="23">
        <v>5466</v>
      </c>
      <c r="Q84" s="23">
        <f t="shared" si="16"/>
        <v>8.7455999999999996</v>
      </c>
      <c r="R84" s="23">
        <v>20623</v>
      </c>
      <c r="S84" s="23">
        <f t="shared" si="17"/>
        <v>32.9968</v>
      </c>
      <c r="T84" s="24">
        <f t="shared" si="18"/>
        <v>172570</v>
      </c>
      <c r="U84" s="23">
        <f t="shared" si="19"/>
        <v>276.11200000000002</v>
      </c>
      <c r="V84" s="35"/>
      <c r="W84" s="35"/>
      <c r="X84" s="35"/>
      <c r="Y84" s="35"/>
      <c r="Z84" s="35"/>
      <c r="AA84" s="35"/>
      <c r="AB84" s="35"/>
      <c r="AC84" s="35"/>
    </row>
    <row r="85" spans="1:29">
      <c r="A85" s="11">
        <v>337001</v>
      </c>
      <c r="B85" s="11" t="s">
        <v>102</v>
      </c>
      <c r="C85" s="13">
        <v>900</v>
      </c>
      <c r="D85" s="14">
        <v>0</v>
      </c>
      <c r="E85" s="14">
        <f t="shared" si="10"/>
        <v>0</v>
      </c>
      <c r="F85" s="14">
        <v>11239</v>
      </c>
      <c r="G85" s="14">
        <f t="shared" si="11"/>
        <v>12.487777777777778</v>
      </c>
      <c r="H85" s="14">
        <v>0</v>
      </c>
      <c r="I85" s="14">
        <f t="shared" si="12"/>
        <v>0</v>
      </c>
      <c r="J85" s="14">
        <v>0</v>
      </c>
      <c r="K85" s="14">
        <f t="shared" si="13"/>
        <v>0</v>
      </c>
      <c r="L85" s="14">
        <v>147828</v>
      </c>
      <c r="M85" s="14">
        <f t="shared" si="14"/>
        <v>164.25333333333333</v>
      </c>
      <c r="N85" s="14">
        <v>0</v>
      </c>
      <c r="O85" s="14">
        <f t="shared" si="15"/>
        <v>0</v>
      </c>
      <c r="P85" s="14">
        <v>86491</v>
      </c>
      <c r="Q85" s="14">
        <f t="shared" si="16"/>
        <v>96.101111111111109</v>
      </c>
      <c r="R85" s="14">
        <v>0</v>
      </c>
      <c r="S85" s="14">
        <f t="shared" si="17"/>
        <v>0</v>
      </c>
      <c r="T85" s="15">
        <f t="shared" si="18"/>
        <v>245558</v>
      </c>
      <c r="U85" s="14">
        <f t="shared" si="19"/>
        <v>272.84222222222223</v>
      </c>
      <c r="V85" s="35"/>
      <c r="W85" s="35"/>
      <c r="X85" s="35"/>
      <c r="Y85" s="35"/>
      <c r="Z85" s="35"/>
      <c r="AA85" s="35"/>
      <c r="AB85" s="35"/>
      <c r="AC85" s="35"/>
    </row>
    <row r="86" spans="1:29" s="36" customFormat="1">
      <c r="A86" s="16">
        <v>339001</v>
      </c>
      <c r="B86" s="34" t="s">
        <v>103</v>
      </c>
      <c r="C86" s="13">
        <v>386</v>
      </c>
      <c r="D86" s="18">
        <v>10077</v>
      </c>
      <c r="E86" s="18">
        <f t="shared" si="10"/>
        <v>26.106217616580309</v>
      </c>
      <c r="F86" s="18">
        <v>5118</v>
      </c>
      <c r="G86" s="18">
        <f t="shared" si="11"/>
        <v>13.259067357512953</v>
      </c>
      <c r="H86" s="18">
        <v>0</v>
      </c>
      <c r="I86" s="18">
        <f t="shared" si="12"/>
        <v>0</v>
      </c>
      <c r="J86" s="18">
        <v>0</v>
      </c>
      <c r="K86" s="18">
        <f t="shared" si="13"/>
        <v>0</v>
      </c>
      <c r="L86" s="18">
        <v>12720</v>
      </c>
      <c r="M86" s="18">
        <f t="shared" si="14"/>
        <v>32.953367875647672</v>
      </c>
      <c r="N86" s="18">
        <v>429835</v>
      </c>
      <c r="O86" s="18">
        <f t="shared" si="15"/>
        <v>1113.5621761658031</v>
      </c>
      <c r="P86" s="18">
        <v>990</v>
      </c>
      <c r="Q86" s="18">
        <f t="shared" si="16"/>
        <v>2.5647668393782381</v>
      </c>
      <c r="R86" s="18">
        <v>0</v>
      </c>
      <c r="S86" s="18">
        <f t="shared" si="17"/>
        <v>0</v>
      </c>
      <c r="T86" s="19">
        <f t="shared" si="18"/>
        <v>458740</v>
      </c>
      <c r="U86" s="18">
        <f t="shared" si="19"/>
        <v>1188.4455958549222</v>
      </c>
      <c r="V86" s="35"/>
      <c r="W86" s="35"/>
      <c r="X86" s="35"/>
      <c r="Y86" s="35"/>
      <c r="Z86" s="35"/>
      <c r="AA86" s="35"/>
      <c r="AB86" s="35"/>
      <c r="AC86" s="35"/>
    </row>
    <row r="87" spans="1:29" s="36" customFormat="1">
      <c r="A87" s="16">
        <v>340001</v>
      </c>
      <c r="B87" s="34" t="s">
        <v>104</v>
      </c>
      <c r="C87" s="13">
        <v>103</v>
      </c>
      <c r="D87" s="18">
        <v>277</v>
      </c>
      <c r="E87" s="18">
        <f>D87/$C87</f>
        <v>2.6893203883495147</v>
      </c>
      <c r="F87" s="18">
        <v>0</v>
      </c>
      <c r="G87" s="18">
        <f>F87/$C87</f>
        <v>0</v>
      </c>
      <c r="H87" s="18">
        <v>505</v>
      </c>
      <c r="I87" s="18">
        <f>H87/$C87</f>
        <v>4.9029126213592233</v>
      </c>
      <c r="J87" s="18">
        <v>150</v>
      </c>
      <c r="K87" s="18">
        <f>J87/$C87</f>
        <v>1.4563106796116505</v>
      </c>
      <c r="L87" s="18">
        <v>12162</v>
      </c>
      <c r="M87" s="18">
        <f>L87/$C87</f>
        <v>118.07766990291262</v>
      </c>
      <c r="N87" s="18">
        <v>0</v>
      </c>
      <c r="O87" s="18">
        <f>N87/$C87</f>
        <v>0</v>
      </c>
      <c r="P87" s="18">
        <v>1255</v>
      </c>
      <c r="Q87" s="18">
        <f>P87/$C87</f>
        <v>12.184466019417476</v>
      </c>
      <c r="R87" s="18">
        <v>0</v>
      </c>
      <c r="S87" s="18">
        <f>R87/$C87</f>
        <v>0</v>
      </c>
      <c r="T87" s="19">
        <f t="shared" si="18"/>
        <v>14349</v>
      </c>
      <c r="U87" s="18">
        <f t="shared" si="19"/>
        <v>139.3106796116505</v>
      </c>
      <c r="V87" s="35"/>
      <c r="W87" s="35"/>
      <c r="X87" s="35"/>
      <c r="Y87" s="35"/>
      <c r="Z87" s="35"/>
      <c r="AA87" s="35"/>
      <c r="AB87" s="35"/>
      <c r="AC87" s="35"/>
    </row>
    <row r="88" spans="1:29" s="36" customFormat="1">
      <c r="A88" s="16">
        <v>341001</v>
      </c>
      <c r="B88" s="34" t="s">
        <v>105</v>
      </c>
      <c r="C88" s="13">
        <v>302</v>
      </c>
      <c r="D88" s="18">
        <v>10876</v>
      </c>
      <c r="E88" s="18">
        <f>D88/$C88</f>
        <v>36.013245033112582</v>
      </c>
      <c r="F88" s="18">
        <v>0</v>
      </c>
      <c r="G88" s="18">
        <f>F88/$C88</f>
        <v>0</v>
      </c>
      <c r="H88" s="18">
        <v>1391</v>
      </c>
      <c r="I88" s="18">
        <f>H88/$C88</f>
        <v>4.6059602649006619</v>
      </c>
      <c r="J88" s="18">
        <v>0</v>
      </c>
      <c r="K88" s="18">
        <f>J88/$C88</f>
        <v>0</v>
      </c>
      <c r="L88" s="18">
        <v>35481</v>
      </c>
      <c r="M88" s="18">
        <f>L88/$C88</f>
        <v>117.48675496688742</v>
      </c>
      <c r="N88" s="18">
        <v>109923</v>
      </c>
      <c r="O88" s="18">
        <f>N88/$C88</f>
        <v>363.98344370860929</v>
      </c>
      <c r="P88" s="18">
        <v>34580</v>
      </c>
      <c r="Q88" s="18">
        <f>P88/$C88</f>
        <v>114.50331125827815</v>
      </c>
      <c r="R88" s="18">
        <v>74532</v>
      </c>
      <c r="S88" s="18">
        <f>R88/$C88</f>
        <v>246.79470198675497</v>
      </c>
      <c r="T88" s="19">
        <f t="shared" si="18"/>
        <v>266783</v>
      </c>
      <c r="U88" s="18">
        <f t="shared" si="19"/>
        <v>883.38741721854308</v>
      </c>
      <c r="V88" s="35"/>
      <c r="W88" s="35"/>
      <c r="X88" s="35"/>
      <c r="Y88" s="35"/>
      <c r="Z88" s="35"/>
      <c r="AA88" s="35"/>
      <c r="AB88" s="35"/>
      <c r="AC88" s="35"/>
    </row>
    <row r="89" spans="1:29" s="36" customFormat="1">
      <c r="A89" s="20">
        <v>342001</v>
      </c>
      <c r="B89" s="47" t="s">
        <v>106</v>
      </c>
      <c r="C89" s="22">
        <v>80</v>
      </c>
      <c r="D89" s="23">
        <v>7293</v>
      </c>
      <c r="E89" s="23">
        <f>D89/$C89</f>
        <v>91.162499999999994</v>
      </c>
      <c r="F89" s="23">
        <v>1941</v>
      </c>
      <c r="G89" s="23">
        <f>F89/$C89</f>
        <v>24.262499999999999</v>
      </c>
      <c r="H89" s="23">
        <v>0</v>
      </c>
      <c r="I89" s="23">
        <f>H89/$C89</f>
        <v>0</v>
      </c>
      <c r="J89" s="23">
        <v>0</v>
      </c>
      <c r="K89" s="23">
        <f>J89/$C89</f>
        <v>0</v>
      </c>
      <c r="L89" s="23">
        <v>45084</v>
      </c>
      <c r="M89" s="23">
        <f>L89/$C89</f>
        <v>563.54999999999995</v>
      </c>
      <c r="N89" s="23">
        <v>44000</v>
      </c>
      <c r="O89" s="23">
        <f>N89/$C89</f>
        <v>550</v>
      </c>
      <c r="P89" s="23">
        <v>0</v>
      </c>
      <c r="Q89" s="23">
        <f>P89/$C89</f>
        <v>0</v>
      </c>
      <c r="R89" s="23">
        <v>0</v>
      </c>
      <c r="S89" s="23">
        <f>R89/$C89</f>
        <v>0</v>
      </c>
      <c r="T89" s="24">
        <f t="shared" si="18"/>
        <v>98318</v>
      </c>
      <c r="U89" s="23">
        <f t="shared" si="19"/>
        <v>1228.9749999999999</v>
      </c>
      <c r="V89" s="35"/>
      <c r="W89" s="35"/>
      <c r="X89" s="35"/>
      <c r="Y89" s="35"/>
      <c r="Z89" s="35"/>
      <c r="AA89" s="35"/>
      <c r="AB89" s="35"/>
      <c r="AC89" s="35"/>
    </row>
    <row r="90" spans="1:29">
      <c r="A90" s="11">
        <v>343001</v>
      </c>
      <c r="B90" s="11" t="s">
        <v>107</v>
      </c>
      <c r="C90" s="48">
        <v>182</v>
      </c>
      <c r="D90" s="14">
        <v>0</v>
      </c>
      <c r="E90" s="14">
        <f>D90/$C90</f>
        <v>0</v>
      </c>
      <c r="F90" s="14">
        <v>306</v>
      </c>
      <c r="G90" s="14">
        <f>F90/$C90</f>
        <v>1.6813186813186813</v>
      </c>
      <c r="H90" s="14">
        <v>3562</v>
      </c>
      <c r="I90" s="14">
        <f>H90/$C90</f>
        <v>19.571428571428573</v>
      </c>
      <c r="J90" s="14">
        <v>0</v>
      </c>
      <c r="K90" s="14">
        <f>J90/$C90</f>
        <v>0</v>
      </c>
      <c r="L90" s="14">
        <v>2778</v>
      </c>
      <c r="M90" s="14">
        <f>L90/$C90</f>
        <v>15.263736263736265</v>
      </c>
      <c r="N90" s="14">
        <v>0</v>
      </c>
      <c r="O90" s="14">
        <f>N90/$C90</f>
        <v>0</v>
      </c>
      <c r="P90" s="14">
        <v>0</v>
      </c>
      <c r="Q90" s="14">
        <f>P90/$C90</f>
        <v>0</v>
      </c>
      <c r="R90" s="14">
        <v>0</v>
      </c>
      <c r="S90" s="14">
        <f>R90/$C90</f>
        <v>0</v>
      </c>
      <c r="T90" s="15">
        <f t="shared" si="18"/>
        <v>6646</v>
      </c>
      <c r="U90" s="14">
        <f>T90/$C90</f>
        <v>36.516483516483518</v>
      </c>
      <c r="V90" s="35"/>
      <c r="W90" s="35"/>
      <c r="X90" s="35"/>
      <c r="Y90" s="35"/>
      <c r="Z90" s="35"/>
      <c r="AA90" s="35"/>
      <c r="AB90" s="35"/>
      <c r="AC90" s="35"/>
    </row>
    <row r="91" spans="1:29" s="36" customFormat="1">
      <c r="A91" s="49">
        <v>344001</v>
      </c>
      <c r="B91" s="49" t="s">
        <v>108</v>
      </c>
      <c r="C91" s="22">
        <v>167</v>
      </c>
      <c r="D91" s="23">
        <v>0</v>
      </c>
      <c r="E91" s="23">
        <f>D91/$C91</f>
        <v>0</v>
      </c>
      <c r="F91" s="23">
        <v>0</v>
      </c>
      <c r="G91" s="23">
        <f>F91/$C91</f>
        <v>0</v>
      </c>
      <c r="H91" s="23">
        <v>0</v>
      </c>
      <c r="I91" s="23">
        <f>H91/$C91</f>
        <v>0</v>
      </c>
      <c r="J91" s="23">
        <v>0</v>
      </c>
      <c r="K91" s="23">
        <f>J91/$C91</f>
        <v>0</v>
      </c>
      <c r="L91" s="23">
        <v>179416</v>
      </c>
      <c r="M91" s="23">
        <f>L91/$C91</f>
        <v>1074.3473053892214</v>
      </c>
      <c r="N91" s="23">
        <v>0</v>
      </c>
      <c r="O91" s="23">
        <f>N91/$C91</f>
        <v>0</v>
      </c>
      <c r="P91" s="23">
        <v>10125</v>
      </c>
      <c r="Q91" s="23">
        <f>P91/$C91</f>
        <v>60.628742514970057</v>
      </c>
      <c r="R91" s="23">
        <v>0</v>
      </c>
      <c r="S91" s="23">
        <f>R91/$C91</f>
        <v>0</v>
      </c>
      <c r="T91" s="24">
        <f t="shared" si="18"/>
        <v>189541</v>
      </c>
      <c r="U91" s="23">
        <f t="shared" si="19"/>
        <v>1134.9760479041915</v>
      </c>
      <c r="V91" s="35"/>
      <c r="W91" s="35"/>
      <c r="X91" s="35"/>
      <c r="Y91" s="35"/>
      <c r="Z91" s="35"/>
      <c r="AA91" s="35"/>
      <c r="AB91" s="35"/>
      <c r="AC91" s="35"/>
    </row>
    <row r="92" spans="1:29">
      <c r="A92" s="39"/>
      <c r="B92" s="40" t="s">
        <v>109</v>
      </c>
      <c r="C92" s="50">
        <f>SUM(C80:C91)</f>
        <v>4694</v>
      </c>
      <c r="D92" s="51">
        <f>SUM(D80:D91)</f>
        <v>53893</v>
      </c>
      <c r="E92" s="51">
        <f t="shared" si="10"/>
        <v>11.481252662974009</v>
      </c>
      <c r="F92" s="51">
        <f>SUM(F80:F91)</f>
        <v>58564</v>
      </c>
      <c r="G92" s="51">
        <f t="shared" si="11"/>
        <v>12.476352790796762</v>
      </c>
      <c r="H92" s="51">
        <f>SUM(H80:H91)</f>
        <v>30719</v>
      </c>
      <c r="I92" s="51">
        <f t="shared" si="12"/>
        <v>6.5443118875159776</v>
      </c>
      <c r="J92" s="51">
        <f>SUM(J80:J91)</f>
        <v>2603</v>
      </c>
      <c r="K92" s="51">
        <f t="shared" si="13"/>
        <v>0.55453770771197275</v>
      </c>
      <c r="L92" s="51">
        <f>SUM(L80:L91)</f>
        <v>805054</v>
      </c>
      <c r="M92" s="51">
        <f t="shared" si="14"/>
        <v>171.50703025138475</v>
      </c>
      <c r="N92" s="51">
        <f>SUM(N80:N91)</f>
        <v>897919</v>
      </c>
      <c r="O92" s="51">
        <f t="shared" si="15"/>
        <v>191.2907967618236</v>
      </c>
      <c r="P92" s="51">
        <f>SUM(P80:P91)</f>
        <v>167469</v>
      </c>
      <c r="Q92" s="51">
        <f t="shared" si="16"/>
        <v>35.67724755006391</v>
      </c>
      <c r="R92" s="51">
        <f>SUM(R80:R91)</f>
        <v>183140</v>
      </c>
      <c r="S92" s="51">
        <f t="shared" si="17"/>
        <v>39.015764806135493</v>
      </c>
      <c r="T92" s="52">
        <f>SUM(T80:T91)</f>
        <v>2199361</v>
      </c>
      <c r="U92" s="53">
        <f t="shared" si="19"/>
        <v>468.54729441840647</v>
      </c>
      <c r="V92" s="41"/>
      <c r="W92" s="41"/>
      <c r="X92" s="41"/>
      <c r="Y92" s="41"/>
      <c r="Z92" s="41"/>
      <c r="AA92" s="41"/>
      <c r="AB92" s="43"/>
      <c r="AC92" s="42"/>
    </row>
    <row r="93" spans="1:29">
      <c r="A93" s="30"/>
      <c r="B93" s="45"/>
      <c r="C93" s="31"/>
      <c r="D93" s="45"/>
      <c r="E93" s="45"/>
      <c r="F93" s="45"/>
      <c r="G93" s="46"/>
      <c r="H93" s="45"/>
      <c r="I93" s="45"/>
      <c r="J93" s="45"/>
      <c r="K93" s="46"/>
      <c r="L93" s="45"/>
      <c r="M93" s="45"/>
      <c r="N93" s="45"/>
      <c r="O93" s="46"/>
      <c r="P93" s="45"/>
      <c r="Q93" s="45"/>
      <c r="R93" s="45"/>
      <c r="S93" s="45"/>
      <c r="T93" s="45"/>
      <c r="U93" s="46"/>
      <c r="V93" s="33"/>
      <c r="W93" s="33"/>
      <c r="X93" s="33"/>
      <c r="Y93" s="33"/>
      <c r="Z93" s="33"/>
      <c r="AA93" s="33"/>
      <c r="AB93" s="33"/>
      <c r="AC93" s="33"/>
    </row>
    <row r="94" spans="1:29" s="36" customFormat="1">
      <c r="A94" s="54">
        <v>300001</v>
      </c>
      <c r="B94" s="55" t="s">
        <v>110</v>
      </c>
      <c r="C94" s="13">
        <v>361</v>
      </c>
      <c r="D94" s="14">
        <v>0</v>
      </c>
      <c r="E94" s="14">
        <f t="shared" ref="E94:E148" si="20">D94/$C94</f>
        <v>0</v>
      </c>
      <c r="F94" s="14">
        <v>2037</v>
      </c>
      <c r="G94" s="14">
        <f t="shared" ref="G94:G148" si="21">F94/$C94</f>
        <v>5.6426592797783934</v>
      </c>
      <c r="H94" s="14">
        <v>15805</v>
      </c>
      <c r="I94" s="14">
        <f t="shared" ref="I94:I148" si="22">H94/$C94</f>
        <v>43.78116343490305</v>
      </c>
      <c r="J94" s="14">
        <v>15988</v>
      </c>
      <c r="K94" s="14">
        <f t="shared" ref="K94:K148" si="23">J94/$C94</f>
        <v>44.288088642659282</v>
      </c>
      <c r="L94" s="14">
        <v>81213</v>
      </c>
      <c r="M94" s="14">
        <f t="shared" ref="M94:M148" si="24">L94/$C94</f>
        <v>224.96675900277009</v>
      </c>
      <c r="N94" s="14">
        <v>103000</v>
      </c>
      <c r="O94" s="14">
        <f t="shared" ref="O94:O148" si="25">N94/$C94</f>
        <v>285.31855955678668</v>
      </c>
      <c r="P94" s="14">
        <v>11793</v>
      </c>
      <c r="Q94" s="14">
        <f t="shared" ref="Q94:Q148" si="26">P94/$C94</f>
        <v>32.667590027700832</v>
      </c>
      <c r="R94" s="14">
        <v>0</v>
      </c>
      <c r="S94" s="14">
        <f t="shared" ref="S94:S148" si="27">R94/$C94</f>
        <v>0</v>
      </c>
      <c r="T94" s="15">
        <f t="shared" ref="T94:T147" si="28">D94+F94+H94+J94+L94+N94+P94+R94</f>
        <v>229836</v>
      </c>
      <c r="U94" s="14">
        <f t="shared" ref="U94:U148" si="29">T94/$C94</f>
        <v>636.66481994459832</v>
      </c>
      <c r="V94" s="35"/>
      <c r="W94" s="35"/>
      <c r="X94" s="35"/>
      <c r="Y94" s="35"/>
      <c r="Z94" s="35"/>
      <c r="AA94" s="35"/>
      <c r="AB94" s="35"/>
      <c r="AC94" s="35"/>
    </row>
    <row r="95" spans="1:29" s="36" customFormat="1">
      <c r="A95" s="54">
        <v>300002</v>
      </c>
      <c r="B95" s="55" t="s">
        <v>111</v>
      </c>
      <c r="C95" s="13">
        <v>406</v>
      </c>
      <c r="D95" s="18">
        <v>0</v>
      </c>
      <c r="E95" s="18">
        <f t="shared" si="20"/>
        <v>0</v>
      </c>
      <c r="F95" s="18">
        <v>1817</v>
      </c>
      <c r="G95" s="18">
        <f t="shared" si="21"/>
        <v>4.4753694581280792</v>
      </c>
      <c r="H95" s="18">
        <v>44880</v>
      </c>
      <c r="I95" s="18">
        <f t="shared" si="22"/>
        <v>110.54187192118226</v>
      </c>
      <c r="J95" s="18">
        <v>19126</v>
      </c>
      <c r="K95" s="18">
        <f t="shared" si="23"/>
        <v>47.108374384236456</v>
      </c>
      <c r="L95" s="18">
        <v>178366</v>
      </c>
      <c r="M95" s="18">
        <f t="shared" si="24"/>
        <v>439.32512315270935</v>
      </c>
      <c r="N95" s="18">
        <v>0</v>
      </c>
      <c r="O95" s="18">
        <f t="shared" si="25"/>
        <v>0</v>
      </c>
      <c r="P95" s="18">
        <v>17920</v>
      </c>
      <c r="Q95" s="18">
        <f t="shared" si="26"/>
        <v>44.137931034482762</v>
      </c>
      <c r="R95" s="18">
        <v>0</v>
      </c>
      <c r="S95" s="18">
        <f t="shared" si="27"/>
        <v>0</v>
      </c>
      <c r="T95" s="19">
        <f t="shared" si="28"/>
        <v>262109</v>
      </c>
      <c r="U95" s="18">
        <f t="shared" si="29"/>
        <v>645.5886699507389</v>
      </c>
      <c r="V95" s="35"/>
      <c r="W95" s="35"/>
      <c r="X95" s="35"/>
      <c r="Y95" s="35"/>
      <c r="Z95" s="35"/>
      <c r="AA95" s="35"/>
      <c r="AB95" s="35"/>
      <c r="AC95" s="35"/>
    </row>
    <row r="96" spans="1:29" s="36" customFormat="1">
      <c r="A96" s="54">
        <v>300003</v>
      </c>
      <c r="B96" s="55" t="s">
        <v>112</v>
      </c>
      <c r="C96" s="13">
        <v>387</v>
      </c>
      <c r="D96" s="18">
        <v>0</v>
      </c>
      <c r="E96" s="18">
        <f t="shared" si="20"/>
        <v>0</v>
      </c>
      <c r="F96" s="18">
        <v>1679</v>
      </c>
      <c r="G96" s="18">
        <f t="shared" si="21"/>
        <v>4.3385012919896644</v>
      </c>
      <c r="H96" s="18">
        <v>81117</v>
      </c>
      <c r="I96" s="18">
        <f t="shared" si="22"/>
        <v>209.6046511627907</v>
      </c>
      <c r="J96" s="18">
        <v>17076</v>
      </c>
      <c r="K96" s="18">
        <f t="shared" si="23"/>
        <v>44.124031007751938</v>
      </c>
      <c r="L96" s="18">
        <v>91588</v>
      </c>
      <c r="M96" s="18">
        <f t="shared" si="24"/>
        <v>236.66149870801033</v>
      </c>
      <c r="N96" s="18">
        <v>350</v>
      </c>
      <c r="O96" s="18">
        <f t="shared" si="25"/>
        <v>0.90439276485788112</v>
      </c>
      <c r="P96" s="18">
        <v>11087</v>
      </c>
      <c r="Q96" s="18">
        <f t="shared" si="26"/>
        <v>28.648578811369511</v>
      </c>
      <c r="R96" s="18">
        <v>0</v>
      </c>
      <c r="S96" s="18">
        <f t="shared" si="27"/>
        <v>0</v>
      </c>
      <c r="T96" s="19">
        <f t="shared" si="28"/>
        <v>202897</v>
      </c>
      <c r="U96" s="18">
        <f t="shared" si="29"/>
        <v>524.28165374677008</v>
      </c>
      <c r="V96" s="35"/>
      <c r="W96" s="35"/>
      <c r="X96" s="35"/>
      <c r="Y96" s="35"/>
      <c r="Z96" s="35"/>
      <c r="AA96" s="35"/>
      <c r="AB96" s="35"/>
      <c r="AC96" s="35"/>
    </row>
    <row r="97" spans="1:29" s="36" customFormat="1">
      <c r="A97" s="56">
        <v>300004</v>
      </c>
      <c r="B97" s="57" t="s">
        <v>113</v>
      </c>
      <c r="C97" s="13">
        <v>386</v>
      </c>
      <c r="D97" s="18">
        <v>0</v>
      </c>
      <c r="E97" s="18">
        <f t="shared" si="20"/>
        <v>0</v>
      </c>
      <c r="F97" s="18">
        <v>2030</v>
      </c>
      <c r="G97" s="18">
        <f t="shared" si="21"/>
        <v>5.2590673575129534</v>
      </c>
      <c r="H97" s="18">
        <v>63922</v>
      </c>
      <c r="I97" s="18">
        <f t="shared" si="22"/>
        <v>165.60103626943004</v>
      </c>
      <c r="J97" s="18">
        <v>19806</v>
      </c>
      <c r="K97" s="18">
        <f t="shared" si="23"/>
        <v>51.310880829015545</v>
      </c>
      <c r="L97" s="18">
        <v>102641</v>
      </c>
      <c r="M97" s="18">
        <f t="shared" si="24"/>
        <v>265.90932642487047</v>
      </c>
      <c r="N97" s="18">
        <v>0</v>
      </c>
      <c r="O97" s="18">
        <f t="shared" si="25"/>
        <v>0</v>
      </c>
      <c r="P97" s="18">
        <v>8054</v>
      </c>
      <c r="Q97" s="18">
        <f t="shared" si="26"/>
        <v>20.865284974093264</v>
      </c>
      <c r="R97" s="18">
        <v>0</v>
      </c>
      <c r="S97" s="18">
        <f t="shared" si="27"/>
        <v>0</v>
      </c>
      <c r="T97" s="19">
        <f t="shared" si="28"/>
        <v>196453</v>
      </c>
      <c r="U97" s="18">
        <f t="shared" si="29"/>
        <v>508.94559585492226</v>
      </c>
      <c r="V97" s="35"/>
      <c r="W97" s="35"/>
      <c r="X97" s="35"/>
      <c r="Y97" s="35"/>
      <c r="Z97" s="35"/>
      <c r="AA97" s="35"/>
      <c r="AB97" s="35"/>
      <c r="AC97" s="35"/>
    </row>
    <row r="98" spans="1:29" s="61" customFormat="1">
      <c r="A98" s="58">
        <v>366001</v>
      </c>
      <c r="B98" s="59" t="s">
        <v>114</v>
      </c>
      <c r="C98" s="22">
        <v>61</v>
      </c>
      <c r="D98" s="23">
        <v>1570</v>
      </c>
      <c r="E98" s="23">
        <f t="shared" si="20"/>
        <v>25.737704918032787</v>
      </c>
      <c r="F98" s="23">
        <v>1778</v>
      </c>
      <c r="G98" s="23">
        <f t="shared" si="21"/>
        <v>29.147540983606557</v>
      </c>
      <c r="H98" s="23">
        <v>9583</v>
      </c>
      <c r="I98" s="23">
        <f t="shared" si="22"/>
        <v>157.09836065573771</v>
      </c>
      <c r="J98" s="23">
        <v>400</v>
      </c>
      <c r="K98" s="23">
        <f t="shared" si="23"/>
        <v>6.557377049180328</v>
      </c>
      <c r="L98" s="23"/>
      <c r="M98" s="23">
        <f t="shared" si="24"/>
        <v>0</v>
      </c>
      <c r="N98" s="23">
        <v>67202</v>
      </c>
      <c r="O98" s="23">
        <f t="shared" si="25"/>
        <v>1101.672131147541</v>
      </c>
      <c r="P98" s="23">
        <v>133035</v>
      </c>
      <c r="Q98" s="23">
        <f t="shared" si="26"/>
        <v>2180.9016393442621</v>
      </c>
      <c r="R98" s="23">
        <v>20079</v>
      </c>
      <c r="S98" s="23">
        <f t="shared" si="27"/>
        <v>329.1639344262295</v>
      </c>
      <c r="T98" s="24">
        <f t="shared" si="28"/>
        <v>233647</v>
      </c>
      <c r="U98" s="23">
        <f t="shared" si="29"/>
        <v>3830.2786885245901</v>
      </c>
      <c r="V98" s="60"/>
      <c r="W98" s="60"/>
      <c r="X98" s="60"/>
      <c r="Y98" s="60"/>
      <c r="Z98" s="60"/>
      <c r="AA98" s="60"/>
      <c r="AB98" s="60"/>
      <c r="AC98" s="60"/>
    </row>
    <row r="99" spans="1:29" s="36" customFormat="1">
      <c r="A99" s="56">
        <v>367001</v>
      </c>
      <c r="B99" s="57" t="s">
        <v>115</v>
      </c>
      <c r="C99" s="13">
        <v>374</v>
      </c>
      <c r="D99" s="18">
        <v>0</v>
      </c>
      <c r="E99" s="18">
        <f t="shared" si="20"/>
        <v>0</v>
      </c>
      <c r="F99" s="18">
        <v>19566</v>
      </c>
      <c r="G99" s="18">
        <f t="shared" si="21"/>
        <v>52.315508021390372</v>
      </c>
      <c r="H99" s="18">
        <v>130558</v>
      </c>
      <c r="I99" s="18">
        <f t="shared" si="22"/>
        <v>349.08556149732618</v>
      </c>
      <c r="J99" s="18">
        <v>0</v>
      </c>
      <c r="K99" s="18">
        <f t="shared" si="23"/>
        <v>0</v>
      </c>
      <c r="L99" s="18">
        <v>236</v>
      </c>
      <c r="M99" s="18">
        <f t="shared" si="24"/>
        <v>0.63101604278074863</v>
      </c>
      <c r="N99" s="18">
        <v>0</v>
      </c>
      <c r="O99" s="18">
        <f t="shared" si="25"/>
        <v>0</v>
      </c>
      <c r="P99" s="18">
        <v>0</v>
      </c>
      <c r="Q99" s="18">
        <f t="shared" si="26"/>
        <v>0</v>
      </c>
      <c r="R99" s="18">
        <v>0</v>
      </c>
      <c r="S99" s="18">
        <f t="shared" si="27"/>
        <v>0</v>
      </c>
      <c r="T99" s="19">
        <f t="shared" si="28"/>
        <v>150360</v>
      </c>
      <c r="U99" s="18">
        <f t="shared" si="29"/>
        <v>402.03208556149735</v>
      </c>
      <c r="V99" s="35"/>
      <c r="W99" s="35"/>
      <c r="X99" s="35"/>
      <c r="Y99" s="35"/>
      <c r="Z99" s="35"/>
      <c r="AA99" s="35"/>
      <c r="AB99" s="35"/>
      <c r="AC99" s="35"/>
    </row>
    <row r="100" spans="1:29" s="36" customFormat="1">
      <c r="A100" s="56">
        <v>368001</v>
      </c>
      <c r="B100" s="57" t="s">
        <v>116</v>
      </c>
      <c r="C100" s="13">
        <v>139</v>
      </c>
      <c r="D100" s="18">
        <v>0</v>
      </c>
      <c r="E100" s="18">
        <f t="shared" si="20"/>
        <v>0</v>
      </c>
      <c r="F100" s="18">
        <v>3076</v>
      </c>
      <c r="G100" s="18">
        <f t="shared" si="21"/>
        <v>22.129496402877699</v>
      </c>
      <c r="H100" s="18">
        <v>47648</v>
      </c>
      <c r="I100" s="18">
        <f t="shared" si="22"/>
        <v>342.79136690647482</v>
      </c>
      <c r="J100" s="18">
        <v>0</v>
      </c>
      <c r="K100" s="18">
        <f t="shared" si="23"/>
        <v>0</v>
      </c>
      <c r="L100" s="18">
        <v>6940</v>
      </c>
      <c r="M100" s="18">
        <f t="shared" si="24"/>
        <v>49.928057553956833</v>
      </c>
      <c r="N100" s="18">
        <v>0</v>
      </c>
      <c r="O100" s="18">
        <f t="shared" si="25"/>
        <v>0</v>
      </c>
      <c r="P100" s="18">
        <v>2669</v>
      </c>
      <c r="Q100" s="18">
        <f t="shared" si="26"/>
        <v>19.201438848920862</v>
      </c>
      <c r="R100" s="18">
        <v>0</v>
      </c>
      <c r="S100" s="18">
        <f t="shared" si="27"/>
        <v>0</v>
      </c>
      <c r="T100" s="19">
        <f t="shared" si="28"/>
        <v>60333</v>
      </c>
      <c r="U100" s="18">
        <f t="shared" si="29"/>
        <v>434.0503597122302</v>
      </c>
      <c r="V100" s="35"/>
      <c r="W100" s="35"/>
      <c r="X100" s="35"/>
      <c r="Y100" s="35"/>
      <c r="Z100" s="35"/>
      <c r="AA100" s="35"/>
      <c r="AB100" s="35"/>
      <c r="AC100" s="35"/>
    </row>
    <row r="101" spans="1:29" s="36" customFormat="1">
      <c r="A101" s="56">
        <v>369001</v>
      </c>
      <c r="B101" s="57" t="s">
        <v>117</v>
      </c>
      <c r="C101" s="13">
        <v>580</v>
      </c>
      <c r="D101" s="18">
        <v>0</v>
      </c>
      <c r="E101" s="18">
        <f t="shared" si="20"/>
        <v>0</v>
      </c>
      <c r="F101" s="18">
        <v>13177</v>
      </c>
      <c r="G101" s="18">
        <f t="shared" si="21"/>
        <v>22.718965517241379</v>
      </c>
      <c r="H101" s="18">
        <v>53481</v>
      </c>
      <c r="I101" s="18">
        <f t="shared" si="22"/>
        <v>92.208620689655177</v>
      </c>
      <c r="J101" s="18">
        <v>2463</v>
      </c>
      <c r="K101" s="18">
        <f t="shared" si="23"/>
        <v>4.2465517241379311</v>
      </c>
      <c r="L101" s="18">
        <v>236467</v>
      </c>
      <c r="M101" s="18">
        <f t="shared" si="24"/>
        <v>407.70172413793102</v>
      </c>
      <c r="N101" s="18">
        <v>0</v>
      </c>
      <c r="O101" s="18">
        <f t="shared" si="25"/>
        <v>0</v>
      </c>
      <c r="P101" s="18">
        <v>10710</v>
      </c>
      <c r="Q101" s="18">
        <f t="shared" si="26"/>
        <v>18.46551724137931</v>
      </c>
      <c r="R101" s="18">
        <v>0</v>
      </c>
      <c r="S101" s="18">
        <f t="shared" si="27"/>
        <v>0</v>
      </c>
      <c r="T101" s="19">
        <f t="shared" si="28"/>
        <v>316298</v>
      </c>
      <c r="U101" s="18">
        <f t="shared" si="29"/>
        <v>545.34137931034479</v>
      </c>
      <c r="V101" s="35"/>
      <c r="W101" s="35"/>
      <c r="X101" s="35"/>
      <c r="Y101" s="35"/>
      <c r="Z101" s="35"/>
      <c r="AA101" s="35"/>
      <c r="AB101" s="35"/>
      <c r="AC101" s="35"/>
    </row>
    <row r="102" spans="1:29" s="36" customFormat="1">
      <c r="A102" s="56">
        <v>369002</v>
      </c>
      <c r="B102" s="62" t="s">
        <v>118</v>
      </c>
      <c r="C102" s="13">
        <v>638</v>
      </c>
      <c r="D102" s="18">
        <v>9083</v>
      </c>
      <c r="E102" s="18">
        <f t="shared" si="20"/>
        <v>14.236677115987462</v>
      </c>
      <c r="F102" s="18">
        <v>7887</v>
      </c>
      <c r="G102" s="18">
        <f t="shared" si="21"/>
        <v>12.362068965517242</v>
      </c>
      <c r="H102" s="18">
        <v>55156</v>
      </c>
      <c r="I102" s="18">
        <f t="shared" si="22"/>
        <v>86.451410658307211</v>
      </c>
      <c r="J102" s="18">
        <v>5244</v>
      </c>
      <c r="K102" s="18">
        <f t="shared" si="23"/>
        <v>8.2194357366771165</v>
      </c>
      <c r="L102" s="18">
        <v>130757</v>
      </c>
      <c r="M102" s="18">
        <f t="shared" si="24"/>
        <v>204.94827586206895</v>
      </c>
      <c r="N102" s="18">
        <v>0</v>
      </c>
      <c r="O102" s="18">
        <f t="shared" si="25"/>
        <v>0</v>
      </c>
      <c r="P102" s="18">
        <v>25821</v>
      </c>
      <c r="Q102" s="18">
        <f t="shared" si="26"/>
        <v>40.471786833855802</v>
      </c>
      <c r="R102" s="18">
        <v>0</v>
      </c>
      <c r="S102" s="18">
        <f t="shared" si="27"/>
        <v>0</v>
      </c>
      <c r="T102" s="19">
        <f t="shared" si="28"/>
        <v>233948</v>
      </c>
      <c r="U102" s="18">
        <f t="shared" si="29"/>
        <v>366.68965517241378</v>
      </c>
      <c r="V102" s="35"/>
      <c r="W102" s="35"/>
      <c r="X102" s="35"/>
      <c r="Y102" s="35"/>
      <c r="Z102" s="35"/>
      <c r="AA102" s="35"/>
      <c r="AB102" s="35"/>
      <c r="AC102" s="35"/>
    </row>
    <row r="103" spans="1:29" s="61" customFormat="1">
      <c r="A103" s="63">
        <v>371001</v>
      </c>
      <c r="B103" s="64" t="s">
        <v>119</v>
      </c>
      <c r="C103" s="22">
        <v>444</v>
      </c>
      <c r="D103" s="23">
        <v>9173</v>
      </c>
      <c r="E103" s="23">
        <f t="shared" si="20"/>
        <v>20.65990990990991</v>
      </c>
      <c r="F103" s="23">
        <v>7594</v>
      </c>
      <c r="G103" s="23">
        <f t="shared" si="21"/>
        <v>17.103603603603602</v>
      </c>
      <c r="H103" s="23">
        <v>56720</v>
      </c>
      <c r="I103" s="23">
        <f t="shared" si="22"/>
        <v>127.74774774774775</v>
      </c>
      <c r="J103" s="23">
        <v>3500</v>
      </c>
      <c r="K103" s="23">
        <f t="shared" si="23"/>
        <v>7.8828828828828827</v>
      </c>
      <c r="L103" s="23">
        <v>62414</v>
      </c>
      <c r="M103" s="23">
        <f t="shared" si="24"/>
        <v>140.57207207207207</v>
      </c>
      <c r="N103" s="23">
        <v>0</v>
      </c>
      <c r="O103" s="23">
        <f t="shared" si="25"/>
        <v>0</v>
      </c>
      <c r="P103" s="23">
        <v>19946</v>
      </c>
      <c r="Q103" s="23">
        <f t="shared" si="26"/>
        <v>44.923423423423422</v>
      </c>
      <c r="R103" s="23">
        <v>0</v>
      </c>
      <c r="S103" s="23">
        <f t="shared" si="27"/>
        <v>0</v>
      </c>
      <c r="T103" s="24">
        <f t="shared" si="28"/>
        <v>159347</v>
      </c>
      <c r="U103" s="23">
        <f t="shared" si="29"/>
        <v>358.88963963963965</v>
      </c>
      <c r="V103" s="60"/>
      <c r="W103" s="60"/>
      <c r="X103" s="60"/>
      <c r="Y103" s="60"/>
      <c r="Z103" s="60"/>
      <c r="AA103" s="60"/>
      <c r="AB103" s="60"/>
      <c r="AC103" s="60"/>
    </row>
    <row r="104" spans="1:29" s="36" customFormat="1">
      <c r="A104" s="54">
        <v>372001</v>
      </c>
      <c r="B104" s="55" t="s">
        <v>120</v>
      </c>
      <c r="C104" s="13">
        <v>446</v>
      </c>
      <c r="D104" s="18">
        <v>0</v>
      </c>
      <c r="E104" s="18">
        <f t="shared" si="20"/>
        <v>0</v>
      </c>
      <c r="F104" s="18">
        <v>0</v>
      </c>
      <c r="G104" s="18">
        <f t="shared" si="21"/>
        <v>0</v>
      </c>
      <c r="H104" s="18">
        <v>185470</v>
      </c>
      <c r="I104" s="18">
        <f t="shared" si="22"/>
        <v>415.85201793721973</v>
      </c>
      <c r="J104" s="18">
        <v>0</v>
      </c>
      <c r="K104" s="18">
        <f t="shared" si="23"/>
        <v>0</v>
      </c>
      <c r="L104" s="18">
        <v>169</v>
      </c>
      <c r="M104" s="18">
        <f t="shared" si="24"/>
        <v>0.37892376681614348</v>
      </c>
      <c r="N104" s="18">
        <v>0</v>
      </c>
      <c r="O104" s="18">
        <f t="shared" si="25"/>
        <v>0</v>
      </c>
      <c r="P104" s="18">
        <v>8396</v>
      </c>
      <c r="Q104" s="18">
        <f t="shared" si="26"/>
        <v>18.825112107623319</v>
      </c>
      <c r="R104" s="18">
        <v>0</v>
      </c>
      <c r="S104" s="18">
        <f t="shared" si="27"/>
        <v>0</v>
      </c>
      <c r="T104" s="19">
        <f t="shared" si="28"/>
        <v>194035</v>
      </c>
      <c r="U104" s="18">
        <f t="shared" si="29"/>
        <v>435.05605381165918</v>
      </c>
      <c r="V104" s="35"/>
      <c r="W104" s="35"/>
      <c r="X104" s="35"/>
      <c r="Y104" s="35"/>
      <c r="Z104" s="35"/>
      <c r="AA104" s="35"/>
      <c r="AB104" s="35"/>
      <c r="AC104" s="35"/>
    </row>
    <row r="105" spans="1:29" s="36" customFormat="1">
      <c r="A105" s="54">
        <v>373001</v>
      </c>
      <c r="B105" s="55" t="s">
        <v>121</v>
      </c>
      <c r="C105" s="13">
        <v>241</v>
      </c>
      <c r="D105" s="18">
        <v>0</v>
      </c>
      <c r="E105" s="18">
        <f t="shared" si="20"/>
        <v>0</v>
      </c>
      <c r="F105" s="18">
        <v>2356</v>
      </c>
      <c r="G105" s="18">
        <f t="shared" si="21"/>
        <v>9.775933609958507</v>
      </c>
      <c r="H105" s="18">
        <v>35789</v>
      </c>
      <c r="I105" s="18">
        <f t="shared" si="22"/>
        <v>148.50207468879668</v>
      </c>
      <c r="J105" s="18">
        <v>2042</v>
      </c>
      <c r="K105" s="18">
        <f t="shared" si="23"/>
        <v>8.4730290456431536</v>
      </c>
      <c r="L105" s="18">
        <v>48417</v>
      </c>
      <c r="M105" s="18">
        <f t="shared" si="24"/>
        <v>200.90041493775934</v>
      </c>
      <c r="N105" s="18">
        <v>102000</v>
      </c>
      <c r="O105" s="18">
        <f t="shared" si="25"/>
        <v>423.23651452282155</v>
      </c>
      <c r="P105" s="18">
        <v>11045</v>
      </c>
      <c r="Q105" s="18">
        <f t="shared" si="26"/>
        <v>45.829875518672196</v>
      </c>
      <c r="R105" s="18">
        <v>0</v>
      </c>
      <c r="S105" s="18">
        <f t="shared" si="27"/>
        <v>0</v>
      </c>
      <c r="T105" s="19">
        <f t="shared" si="28"/>
        <v>201649</v>
      </c>
      <c r="U105" s="18">
        <f t="shared" si="29"/>
        <v>836.71784232365144</v>
      </c>
      <c r="V105" s="35"/>
      <c r="W105" s="35"/>
      <c r="X105" s="35"/>
      <c r="Y105" s="35"/>
      <c r="Z105" s="35"/>
      <c r="AA105" s="35"/>
      <c r="AB105" s="35"/>
      <c r="AC105" s="35"/>
    </row>
    <row r="106" spans="1:29" s="36" customFormat="1">
      <c r="A106" s="54">
        <v>374001</v>
      </c>
      <c r="B106" s="55" t="s">
        <v>122</v>
      </c>
      <c r="C106" s="13">
        <v>330</v>
      </c>
      <c r="D106" s="18">
        <v>0</v>
      </c>
      <c r="E106" s="18">
        <f t="shared" si="20"/>
        <v>0</v>
      </c>
      <c r="F106" s="18">
        <v>6549</v>
      </c>
      <c r="G106" s="18">
        <f t="shared" si="21"/>
        <v>19.845454545454544</v>
      </c>
      <c r="H106" s="18">
        <v>86080</v>
      </c>
      <c r="I106" s="18">
        <f t="shared" si="22"/>
        <v>260.84848484848487</v>
      </c>
      <c r="J106" s="18">
        <v>12869</v>
      </c>
      <c r="K106" s="18">
        <f t="shared" si="23"/>
        <v>38.9969696969697</v>
      </c>
      <c r="L106" s="18">
        <v>85434</v>
      </c>
      <c r="M106" s="18">
        <f t="shared" si="24"/>
        <v>258.89090909090908</v>
      </c>
      <c r="N106" s="18">
        <v>62050</v>
      </c>
      <c r="O106" s="18">
        <f t="shared" si="25"/>
        <v>188.03030303030303</v>
      </c>
      <c r="P106" s="18">
        <v>12819</v>
      </c>
      <c r="Q106" s="18">
        <f t="shared" si="26"/>
        <v>38.845454545454544</v>
      </c>
      <c r="R106" s="18">
        <v>0</v>
      </c>
      <c r="S106" s="18">
        <f t="shared" si="27"/>
        <v>0</v>
      </c>
      <c r="T106" s="19">
        <f t="shared" si="28"/>
        <v>265801</v>
      </c>
      <c r="U106" s="18">
        <f t="shared" si="29"/>
        <v>805.4575757575758</v>
      </c>
      <c r="V106" s="35"/>
      <c r="W106" s="35"/>
      <c r="X106" s="35"/>
      <c r="Y106" s="35"/>
      <c r="Z106" s="35"/>
      <c r="AA106" s="35"/>
      <c r="AB106" s="35"/>
      <c r="AC106" s="35"/>
    </row>
    <row r="107" spans="1:29" s="36" customFormat="1">
      <c r="A107" s="54">
        <v>375001</v>
      </c>
      <c r="B107" s="55" t="s">
        <v>123</v>
      </c>
      <c r="C107" s="13">
        <v>198</v>
      </c>
      <c r="D107" s="18">
        <v>0</v>
      </c>
      <c r="E107" s="18">
        <f t="shared" si="20"/>
        <v>0</v>
      </c>
      <c r="F107" s="18">
        <v>823</v>
      </c>
      <c r="G107" s="18">
        <f t="shared" si="21"/>
        <v>4.1565656565656566</v>
      </c>
      <c r="H107" s="18">
        <v>40551</v>
      </c>
      <c r="I107" s="18">
        <f t="shared" si="22"/>
        <v>204.80303030303031</v>
      </c>
      <c r="J107" s="18">
        <v>33495</v>
      </c>
      <c r="K107" s="18">
        <f t="shared" si="23"/>
        <v>169.16666666666666</v>
      </c>
      <c r="L107" s="18">
        <v>50317</v>
      </c>
      <c r="M107" s="18">
        <f t="shared" si="24"/>
        <v>254.12626262626262</v>
      </c>
      <c r="N107" s="18">
        <v>0</v>
      </c>
      <c r="O107" s="18">
        <f t="shared" si="25"/>
        <v>0</v>
      </c>
      <c r="P107" s="18">
        <v>6374</v>
      </c>
      <c r="Q107" s="18">
        <f t="shared" si="26"/>
        <v>32.19191919191919</v>
      </c>
      <c r="R107" s="18">
        <v>0</v>
      </c>
      <c r="S107" s="18">
        <f t="shared" si="27"/>
        <v>0</v>
      </c>
      <c r="T107" s="19">
        <f t="shared" si="28"/>
        <v>131560</v>
      </c>
      <c r="U107" s="18">
        <f t="shared" si="29"/>
        <v>664.44444444444446</v>
      </c>
      <c r="V107" s="35"/>
      <c r="W107" s="35"/>
      <c r="X107" s="35"/>
      <c r="Y107" s="35"/>
      <c r="Z107" s="35"/>
      <c r="AA107" s="35"/>
      <c r="AB107" s="35"/>
      <c r="AC107" s="35"/>
    </row>
    <row r="108" spans="1:29" s="61" customFormat="1">
      <c r="A108" s="63">
        <v>376001</v>
      </c>
      <c r="B108" s="64" t="s">
        <v>124</v>
      </c>
      <c r="C108" s="22">
        <v>194</v>
      </c>
      <c r="D108" s="23">
        <v>0</v>
      </c>
      <c r="E108" s="23">
        <f t="shared" si="20"/>
        <v>0</v>
      </c>
      <c r="F108" s="23">
        <v>1972</v>
      </c>
      <c r="G108" s="23">
        <f t="shared" si="21"/>
        <v>10.164948453608247</v>
      </c>
      <c r="H108" s="23">
        <v>35251</v>
      </c>
      <c r="I108" s="23">
        <f t="shared" si="22"/>
        <v>181.70618556701032</v>
      </c>
      <c r="J108" s="23">
        <v>9225</v>
      </c>
      <c r="K108" s="23">
        <f t="shared" si="23"/>
        <v>47.551546391752581</v>
      </c>
      <c r="L108" s="23">
        <v>17032</v>
      </c>
      <c r="M108" s="23">
        <f t="shared" si="24"/>
        <v>87.793814432989691</v>
      </c>
      <c r="N108" s="23">
        <v>0</v>
      </c>
      <c r="O108" s="23">
        <f t="shared" si="25"/>
        <v>0</v>
      </c>
      <c r="P108" s="23">
        <v>16114</v>
      </c>
      <c r="Q108" s="23">
        <f t="shared" si="26"/>
        <v>83.0618556701031</v>
      </c>
      <c r="R108" s="23">
        <v>4900</v>
      </c>
      <c r="S108" s="23">
        <f t="shared" si="27"/>
        <v>25.257731958762886</v>
      </c>
      <c r="T108" s="24">
        <f t="shared" si="28"/>
        <v>84494</v>
      </c>
      <c r="U108" s="23">
        <f t="shared" si="29"/>
        <v>435.53608247422682</v>
      </c>
      <c r="V108" s="60"/>
      <c r="W108" s="60"/>
      <c r="X108" s="60"/>
      <c r="Y108" s="60"/>
      <c r="Z108" s="60"/>
      <c r="AA108" s="60"/>
      <c r="AB108" s="60"/>
      <c r="AC108" s="60"/>
    </row>
    <row r="109" spans="1:29" s="36" customFormat="1">
      <c r="A109" s="54">
        <v>377001</v>
      </c>
      <c r="B109" s="55" t="s">
        <v>125</v>
      </c>
      <c r="C109" s="13">
        <v>265</v>
      </c>
      <c r="D109" s="18">
        <v>0</v>
      </c>
      <c r="E109" s="18">
        <f t="shared" si="20"/>
        <v>0</v>
      </c>
      <c r="F109" s="18">
        <v>0</v>
      </c>
      <c r="G109" s="18">
        <f t="shared" si="21"/>
        <v>0</v>
      </c>
      <c r="H109" s="18">
        <v>128040</v>
      </c>
      <c r="I109" s="18">
        <f t="shared" si="22"/>
        <v>483.16981132075472</v>
      </c>
      <c r="J109" s="18">
        <v>0</v>
      </c>
      <c r="K109" s="18">
        <f t="shared" si="23"/>
        <v>0</v>
      </c>
      <c r="L109" s="18">
        <v>203432</v>
      </c>
      <c r="M109" s="18">
        <f t="shared" si="24"/>
        <v>767.66792452830191</v>
      </c>
      <c r="N109" s="18">
        <v>6273</v>
      </c>
      <c r="O109" s="18">
        <f t="shared" si="25"/>
        <v>23.671698113207547</v>
      </c>
      <c r="P109" s="18">
        <v>60350</v>
      </c>
      <c r="Q109" s="18">
        <f t="shared" si="26"/>
        <v>227.73584905660377</v>
      </c>
      <c r="R109" s="18">
        <v>0</v>
      </c>
      <c r="S109" s="18">
        <f t="shared" si="27"/>
        <v>0</v>
      </c>
      <c r="T109" s="19">
        <f t="shared" si="28"/>
        <v>398095</v>
      </c>
      <c r="U109" s="18">
        <f t="shared" si="29"/>
        <v>1502.2452830188679</v>
      </c>
      <c r="V109" s="35"/>
      <c r="W109" s="35"/>
      <c r="X109" s="35"/>
      <c r="Y109" s="35"/>
      <c r="Z109" s="35"/>
      <c r="AA109" s="35"/>
      <c r="AB109" s="35"/>
      <c r="AC109" s="35"/>
    </row>
    <row r="110" spans="1:29" s="36" customFormat="1">
      <c r="A110" s="54">
        <v>377002</v>
      </c>
      <c r="B110" s="55" t="s">
        <v>126</v>
      </c>
      <c r="C110" s="13">
        <v>265</v>
      </c>
      <c r="D110" s="18">
        <v>0</v>
      </c>
      <c r="E110" s="18">
        <f t="shared" si="20"/>
        <v>0</v>
      </c>
      <c r="F110" s="18">
        <v>0</v>
      </c>
      <c r="G110" s="18">
        <f t="shared" si="21"/>
        <v>0</v>
      </c>
      <c r="H110" s="18">
        <v>124007</v>
      </c>
      <c r="I110" s="18">
        <f t="shared" si="22"/>
        <v>467.95094339622642</v>
      </c>
      <c r="J110" s="18">
        <v>0</v>
      </c>
      <c r="K110" s="18">
        <f t="shared" si="23"/>
        <v>0</v>
      </c>
      <c r="L110" s="18">
        <v>116756</v>
      </c>
      <c r="M110" s="18">
        <f t="shared" si="24"/>
        <v>440.588679245283</v>
      </c>
      <c r="N110" s="18">
        <v>5558</v>
      </c>
      <c r="O110" s="18">
        <f t="shared" si="25"/>
        <v>20.973584905660378</v>
      </c>
      <c r="P110" s="18">
        <v>24208</v>
      </c>
      <c r="Q110" s="18">
        <f t="shared" si="26"/>
        <v>91.350943396226413</v>
      </c>
      <c r="R110" s="18">
        <v>0</v>
      </c>
      <c r="S110" s="18">
        <f t="shared" si="27"/>
        <v>0</v>
      </c>
      <c r="T110" s="19">
        <f t="shared" si="28"/>
        <v>270529</v>
      </c>
      <c r="U110" s="18">
        <f t="shared" si="29"/>
        <v>1020.8641509433962</v>
      </c>
      <c r="V110" s="35"/>
      <c r="W110" s="35"/>
      <c r="X110" s="35"/>
      <c r="Y110" s="35"/>
      <c r="Z110" s="35"/>
      <c r="AA110" s="35"/>
      <c r="AB110" s="35"/>
      <c r="AC110" s="35"/>
    </row>
    <row r="111" spans="1:29" s="36" customFormat="1">
      <c r="A111" s="54">
        <v>377003</v>
      </c>
      <c r="B111" s="55" t="s">
        <v>127</v>
      </c>
      <c r="C111" s="13">
        <v>301</v>
      </c>
      <c r="D111" s="18">
        <v>0</v>
      </c>
      <c r="E111" s="18">
        <f t="shared" si="20"/>
        <v>0</v>
      </c>
      <c r="F111" s="18">
        <v>0</v>
      </c>
      <c r="G111" s="18">
        <f t="shared" si="21"/>
        <v>0</v>
      </c>
      <c r="H111" s="18">
        <v>89591</v>
      </c>
      <c r="I111" s="18">
        <f t="shared" si="22"/>
        <v>297.64451827242527</v>
      </c>
      <c r="J111" s="18">
        <v>0</v>
      </c>
      <c r="K111" s="18">
        <f t="shared" si="23"/>
        <v>0</v>
      </c>
      <c r="L111" s="18">
        <v>139758</v>
      </c>
      <c r="M111" s="18">
        <f t="shared" si="24"/>
        <v>464.31229235880397</v>
      </c>
      <c r="N111" s="18">
        <v>3950</v>
      </c>
      <c r="O111" s="18">
        <f t="shared" si="25"/>
        <v>13.122923588039868</v>
      </c>
      <c r="P111" s="18">
        <v>21005</v>
      </c>
      <c r="Q111" s="18">
        <f t="shared" si="26"/>
        <v>69.784053156146186</v>
      </c>
      <c r="R111" s="18">
        <v>0</v>
      </c>
      <c r="S111" s="18">
        <f t="shared" si="27"/>
        <v>0</v>
      </c>
      <c r="T111" s="19">
        <f t="shared" si="28"/>
        <v>254304</v>
      </c>
      <c r="U111" s="18">
        <f t="shared" si="29"/>
        <v>844.86378737541531</v>
      </c>
      <c r="V111" s="35"/>
      <c r="W111" s="35"/>
      <c r="X111" s="35"/>
      <c r="Y111" s="35"/>
      <c r="Z111" s="35"/>
      <c r="AA111" s="35"/>
      <c r="AB111" s="35"/>
      <c r="AC111" s="35"/>
    </row>
    <row r="112" spans="1:29" s="36" customFormat="1">
      <c r="A112" s="54">
        <v>377004</v>
      </c>
      <c r="B112" s="55" t="s">
        <v>128</v>
      </c>
      <c r="C112" s="13">
        <v>383</v>
      </c>
      <c r="D112" s="18">
        <v>0</v>
      </c>
      <c r="E112" s="18">
        <f t="shared" si="20"/>
        <v>0</v>
      </c>
      <c r="F112" s="18">
        <v>0</v>
      </c>
      <c r="G112" s="18">
        <f t="shared" si="21"/>
        <v>0</v>
      </c>
      <c r="H112" s="18">
        <v>77759</v>
      </c>
      <c r="I112" s="18">
        <f t="shared" si="22"/>
        <v>203.02610966057441</v>
      </c>
      <c r="J112" s="18">
        <v>0</v>
      </c>
      <c r="K112" s="18">
        <f t="shared" si="23"/>
        <v>0</v>
      </c>
      <c r="L112" s="18">
        <v>127423</v>
      </c>
      <c r="M112" s="18">
        <f t="shared" si="24"/>
        <v>332.6971279373368</v>
      </c>
      <c r="N112" s="18">
        <v>6914</v>
      </c>
      <c r="O112" s="18">
        <f t="shared" si="25"/>
        <v>18.052219321148826</v>
      </c>
      <c r="P112" s="18">
        <v>0</v>
      </c>
      <c r="Q112" s="18">
        <f t="shared" si="26"/>
        <v>0</v>
      </c>
      <c r="R112" s="18">
        <v>0</v>
      </c>
      <c r="S112" s="18">
        <f t="shared" si="27"/>
        <v>0</v>
      </c>
      <c r="T112" s="19">
        <f t="shared" si="28"/>
        <v>212096</v>
      </c>
      <c r="U112" s="18">
        <f t="shared" si="29"/>
        <v>553.77545691906005</v>
      </c>
      <c r="V112" s="35"/>
      <c r="W112" s="35"/>
      <c r="X112" s="35"/>
      <c r="Y112" s="35"/>
      <c r="Z112" s="35"/>
      <c r="AA112" s="35"/>
      <c r="AB112" s="35"/>
      <c r="AC112" s="35"/>
    </row>
    <row r="113" spans="1:29" s="61" customFormat="1">
      <c r="A113" s="63">
        <v>377005</v>
      </c>
      <c r="B113" s="64" t="s">
        <v>129</v>
      </c>
      <c r="C113" s="22">
        <v>402</v>
      </c>
      <c r="D113" s="23">
        <v>0</v>
      </c>
      <c r="E113" s="23">
        <f t="shared" si="20"/>
        <v>0</v>
      </c>
      <c r="F113" s="23">
        <v>0</v>
      </c>
      <c r="G113" s="23">
        <f t="shared" si="21"/>
        <v>0</v>
      </c>
      <c r="H113" s="23">
        <v>83682</v>
      </c>
      <c r="I113" s="23">
        <f t="shared" si="22"/>
        <v>208.16417910447763</v>
      </c>
      <c r="J113" s="23">
        <v>0</v>
      </c>
      <c r="K113" s="23">
        <f t="shared" si="23"/>
        <v>0</v>
      </c>
      <c r="L113" s="23">
        <v>178914</v>
      </c>
      <c r="M113" s="23">
        <f t="shared" si="24"/>
        <v>445.05970149253733</v>
      </c>
      <c r="N113" s="23">
        <v>5862</v>
      </c>
      <c r="O113" s="23">
        <f t="shared" si="25"/>
        <v>14.582089552238806</v>
      </c>
      <c r="P113" s="23">
        <v>58961</v>
      </c>
      <c r="Q113" s="23">
        <f t="shared" si="26"/>
        <v>146.66915422885572</v>
      </c>
      <c r="R113" s="23">
        <v>0</v>
      </c>
      <c r="S113" s="23">
        <f t="shared" si="27"/>
        <v>0</v>
      </c>
      <c r="T113" s="24">
        <f t="shared" si="28"/>
        <v>327419</v>
      </c>
      <c r="U113" s="23">
        <f t="shared" si="29"/>
        <v>814.4751243781094</v>
      </c>
      <c r="V113" s="60"/>
      <c r="W113" s="60"/>
      <c r="X113" s="60"/>
      <c r="Y113" s="60"/>
      <c r="Z113" s="60"/>
      <c r="AA113" s="60"/>
      <c r="AB113" s="60"/>
      <c r="AC113" s="60"/>
    </row>
    <row r="114" spans="1:29" s="36" customFormat="1">
      <c r="A114" s="54">
        <v>379001</v>
      </c>
      <c r="B114" s="55" t="s">
        <v>130</v>
      </c>
      <c r="C114" s="13">
        <v>221</v>
      </c>
      <c r="D114" s="18">
        <v>0</v>
      </c>
      <c r="E114" s="18">
        <f t="shared" si="20"/>
        <v>0</v>
      </c>
      <c r="F114" s="18">
        <v>0</v>
      </c>
      <c r="G114" s="18">
        <f t="shared" si="21"/>
        <v>0</v>
      </c>
      <c r="H114" s="18">
        <v>0</v>
      </c>
      <c r="I114" s="18">
        <f t="shared" si="22"/>
        <v>0</v>
      </c>
      <c r="J114" s="18">
        <v>0</v>
      </c>
      <c r="K114" s="18">
        <f t="shared" si="23"/>
        <v>0</v>
      </c>
      <c r="L114" s="18">
        <v>7112</v>
      </c>
      <c r="M114" s="18">
        <f t="shared" si="24"/>
        <v>32.180995475113122</v>
      </c>
      <c r="N114" s="18">
        <v>0</v>
      </c>
      <c r="O114" s="18">
        <f t="shared" si="25"/>
        <v>0</v>
      </c>
      <c r="P114" s="18">
        <v>2822</v>
      </c>
      <c r="Q114" s="18">
        <f t="shared" si="26"/>
        <v>12.76923076923077</v>
      </c>
      <c r="R114" s="18">
        <v>0</v>
      </c>
      <c r="S114" s="18">
        <f t="shared" si="27"/>
        <v>0</v>
      </c>
      <c r="T114" s="19">
        <f t="shared" si="28"/>
        <v>9934</v>
      </c>
      <c r="U114" s="18">
        <f t="shared" si="29"/>
        <v>44.950226244343888</v>
      </c>
      <c r="V114" s="35"/>
      <c r="W114" s="35"/>
      <c r="X114" s="35"/>
      <c r="Y114" s="35"/>
      <c r="Z114" s="35"/>
      <c r="AA114" s="35"/>
      <c r="AB114" s="35"/>
      <c r="AC114" s="35"/>
    </row>
    <row r="115" spans="1:29" s="36" customFormat="1">
      <c r="A115" s="54">
        <v>380001</v>
      </c>
      <c r="B115" s="55" t="s">
        <v>131</v>
      </c>
      <c r="C115" s="13">
        <v>361</v>
      </c>
      <c r="D115" s="18">
        <v>0</v>
      </c>
      <c r="E115" s="18">
        <f t="shared" si="20"/>
        <v>0</v>
      </c>
      <c r="F115" s="18">
        <v>0</v>
      </c>
      <c r="G115" s="18">
        <f t="shared" si="21"/>
        <v>0</v>
      </c>
      <c r="H115" s="18">
        <v>12090</v>
      </c>
      <c r="I115" s="18">
        <f t="shared" si="22"/>
        <v>33.490304709141277</v>
      </c>
      <c r="J115" s="18">
        <v>0</v>
      </c>
      <c r="K115" s="18">
        <f t="shared" si="23"/>
        <v>0</v>
      </c>
      <c r="L115" s="18">
        <v>461626</v>
      </c>
      <c r="M115" s="18">
        <f t="shared" si="24"/>
        <v>1278.7423822714682</v>
      </c>
      <c r="N115" s="18">
        <v>0</v>
      </c>
      <c r="O115" s="18">
        <f t="shared" si="25"/>
        <v>0</v>
      </c>
      <c r="P115" s="18">
        <v>805</v>
      </c>
      <c r="Q115" s="18">
        <f t="shared" si="26"/>
        <v>2.229916897506925</v>
      </c>
      <c r="R115" s="18">
        <v>0</v>
      </c>
      <c r="S115" s="18">
        <f t="shared" si="27"/>
        <v>0</v>
      </c>
      <c r="T115" s="19">
        <f t="shared" si="28"/>
        <v>474521</v>
      </c>
      <c r="U115" s="18">
        <f t="shared" si="29"/>
        <v>1314.4626038781164</v>
      </c>
      <c r="V115" s="35"/>
      <c r="W115" s="35"/>
      <c r="X115" s="35"/>
      <c r="Y115" s="35"/>
      <c r="Z115" s="35"/>
      <c r="AA115" s="35"/>
      <c r="AB115" s="35"/>
      <c r="AC115" s="35"/>
    </row>
    <row r="116" spans="1:29" s="36" customFormat="1">
      <c r="A116" s="54">
        <v>381001</v>
      </c>
      <c r="B116" s="55" t="s">
        <v>132</v>
      </c>
      <c r="C116" s="13">
        <v>219</v>
      </c>
      <c r="D116" s="18">
        <v>0</v>
      </c>
      <c r="E116" s="18">
        <f t="shared" si="20"/>
        <v>0</v>
      </c>
      <c r="F116" s="18">
        <v>2287</v>
      </c>
      <c r="G116" s="18">
        <f t="shared" si="21"/>
        <v>10.442922374429223</v>
      </c>
      <c r="H116" s="18">
        <v>31261</v>
      </c>
      <c r="I116" s="18">
        <f t="shared" si="22"/>
        <v>142.74429223744292</v>
      </c>
      <c r="J116" s="18">
        <v>12770</v>
      </c>
      <c r="K116" s="18">
        <f t="shared" si="23"/>
        <v>58.310502283105023</v>
      </c>
      <c r="L116" s="18">
        <v>39109</v>
      </c>
      <c r="M116" s="18">
        <f t="shared" si="24"/>
        <v>178.57990867579909</v>
      </c>
      <c r="N116" s="18">
        <v>0</v>
      </c>
      <c r="O116" s="18">
        <f t="shared" si="25"/>
        <v>0</v>
      </c>
      <c r="P116" s="18">
        <v>322</v>
      </c>
      <c r="Q116" s="18">
        <f t="shared" si="26"/>
        <v>1.4703196347031964</v>
      </c>
      <c r="R116" s="18">
        <v>0</v>
      </c>
      <c r="S116" s="18">
        <f t="shared" si="27"/>
        <v>0</v>
      </c>
      <c r="T116" s="19">
        <f t="shared" si="28"/>
        <v>85749</v>
      </c>
      <c r="U116" s="18">
        <f t="shared" si="29"/>
        <v>391.54794520547944</v>
      </c>
      <c r="V116" s="35"/>
      <c r="W116" s="35"/>
      <c r="X116" s="35"/>
      <c r="Y116" s="35"/>
      <c r="Z116" s="35"/>
      <c r="AA116" s="35"/>
      <c r="AB116" s="35"/>
      <c r="AC116" s="35"/>
    </row>
    <row r="117" spans="1:29" s="36" customFormat="1">
      <c r="A117" s="54">
        <v>382001</v>
      </c>
      <c r="B117" s="55" t="s">
        <v>133</v>
      </c>
      <c r="C117" s="13">
        <v>210</v>
      </c>
      <c r="D117" s="18">
        <v>0</v>
      </c>
      <c r="E117" s="18">
        <f t="shared" si="20"/>
        <v>0</v>
      </c>
      <c r="F117" s="18">
        <v>3162</v>
      </c>
      <c r="G117" s="18">
        <f t="shared" si="21"/>
        <v>15.057142857142857</v>
      </c>
      <c r="H117" s="18">
        <v>59297</v>
      </c>
      <c r="I117" s="18">
        <f t="shared" si="22"/>
        <v>282.36666666666667</v>
      </c>
      <c r="J117" s="18">
        <v>1749</v>
      </c>
      <c r="K117" s="18">
        <f t="shared" si="23"/>
        <v>8.3285714285714292</v>
      </c>
      <c r="L117" s="18">
        <v>4870</v>
      </c>
      <c r="M117" s="18">
        <f t="shared" si="24"/>
        <v>23.19047619047619</v>
      </c>
      <c r="N117" s="18">
        <v>0</v>
      </c>
      <c r="O117" s="18">
        <f t="shared" si="25"/>
        <v>0</v>
      </c>
      <c r="P117" s="18">
        <v>6624</v>
      </c>
      <c r="Q117" s="18">
        <f t="shared" si="26"/>
        <v>31.542857142857144</v>
      </c>
      <c r="R117" s="18">
        <v>0</v>
      </c>
      <c r="S117" s="18">
        <f t="shared" si="27"/>
        <v>0</v>
      </c>
      <c r="T117" s="19">
        <f t="shared" si="28"/>
        <v>75702</v>
      </c>
      <c r="U117" s="18">
        <f t="shared" si="29"/>
        <v>360.48571428571427</v>
      </c>
      <c r="V117" s="35"/>
      <c r="W117" s="35"/>
      <c r="X117" s="35"/>
      <c r="Y117" s="35"/>
      <c r="Z117" s="35"/>
      <c r="AA117" s="35"/>
      <c r="AB117" s="35"/>
      <c r="AC117" s="35"/>
    </row>
    <row r="118" spans="1:29" s="61" customFormat="1">
      <c r="A118" s="63">
        <v>383001</v>
      </c>
      <c r="B118" s="64" t="s">
        <v>134</v>
      </c>
      <c r="C118" s="22">
        <v>248</v>
      </c>
      <c r="D118" s="23">
        <v>0</v>
      </c>
      <c r="E118" s="23">
        <f t="shared" si="20"/>
        <v>0</v>
      </c>
      <c r="F118" s="23">
        <v>6683</v>
      </c>
      <c r="G118" s="23">
        <f t="shared" si="21"/>
        <v>26.947580645161292</v>
      </c>
      <c r="H118" s="23">
        <v>52976</v>
      </c>
      <c r="I118" s="23">
        <f t="shared" si="22"/>
        <v>213.61290322580646</v>
      </c>
      <c r="J118" s="23">
        <v>4597</v>
      </c>
      <c r="K118" s="23">
        <f t="shared" si="23"/>
        <v>18.536290322580644</v>
      </c>
      <c r="L118" s="23">
        <v>64900</v>
      </c>
      <c r="M118" s="23">
        <f t="shared" si="24"/>
        <v>261.69354838709677</v>
      </c>
      <c r="N118" s="23">
        <v>0</v>
      </c>
      <c r="O118" s="23">
        <f t="shared" si="25"/>
        <v>0</v>
      </c>
      <c r="P118" s="23">
        <v>7477</v>
      </c>
      <c r="Q118" s="23">
        <f t="shared" si="26"/>
        <v>30.149193548387096</v>
      </c>
      <c r="R118" s="23">
        <v>0</v>
      </c>
      <c r="S118" s="23">
        <f t="shared" si="27"/>
        <v>0</v>
      </c>
      <c r="T118" s="24">
        <f t="shared" si="28"/>
        <v>136633</v>
      </c>
      <c r="U118" s="23">
        <f t="shared" si="29"/>
        <v>550.93951612903231</v>
      </c>
      <c r="V118" s="60"/>
      <c r="W118" s="60"/>
      <c r="X118" s="60"/>
      <c r="Y118" s="60"/>
      <c r="Z118" s="60"/>
      <c r="AA118" s="60"/>
      <c r="AB118" s="60"/>
      <c r="AC118" s="60"/>
    </row>
    <row r="119" spans="1:29" s="36" customFormat="1">
      <c r="A119" s="54">
        <v>384001</v>
      </c>
      <c r="B119" s="55" t="s">
        <v>135</v>
      </c>
      <c r="C119" s="13">
        <v>533</v>
      </c>
      <c r="D119" s="18">
        <v>0</v>
      </c>
      <c r="E119" s="18">
        <f t="shared" si="20"/>
        <v>0</v>
      </c>
      <c r="F119" s="18">
        <v>0</v>
      </c>
      <c r="G119" s="18">
        <f t="shared" si="21"/>
        <v>0</v>
      </c>
      <c r="H119" s="18">
        <v>0</v>
      </c>
      <c r="I119" s="18">
        <f t="shared" si="22"/>
        <v>0</v>
      </c>
      <c r="J119" s="18">
        <v>0</v>
      </c>
      <c r="K119" s="18">
        <f t="shared" si="23"/>
        <v>0</v>
      </c>
      <c r="L119" s="18">
        <v>106007</v>
      </c>
      <c r="M119" s="18">
        <f t="shared" si="24"/>
        <v>198.88742964352721</v>
      </c>
      <c r="N119" s="18">
        <v>0</v>
      </c>
      <c r="O119" s="18">
        <f t="shared" si="25"/>
        <v>0</v>
      </c>
      <c r="P119" s="18">
        <v>1361</v>
      </c>
      <c r="Q119" s="18">
        <f t="shared" si="26"/>
        <v>2.5534709193245777</v>
      </c>
      <c r="R119" s="18">
        <v>0</v>
      </c>
      <c r="S119" s="18">
        <f t="shared" si="27"/>
        <v>0</v>
      </c>
      <c r="T119" s="19">
        <f t="shared" si="28"/>
        <v>107368</v>
      </c>
      <c r="U119" s="18">
        <f t="shared" si="29"/>
        <v>201.44090056285179</v>
      </c>
      <c r="V119" s="35"/>
      <c r="W119" s="35"/>
      <c r="X119" s="35"/>
      <c r="Y119" s="35"/>
      <c r="Z119" s="35"/>
      <c r="AA119" s="35"/>
      <c r="AB119" s="35"/>
      <c r="AC119" s="35"/>
    </row>
    <row r="120" spans="1:29" s="36" customFormat="1">
      <c r="A120" s="54">
        <v>385001</v>
      </c>
      <c r="B120" s="55" t="s">
        <v>136</v>
      </c>
      <c r="C120" s="13">
        <v>604</v>
      </c>
      <c r="D120" s="18">
        <v>0</v>
      </c>
      <c r="E120" s="18">
        <f t="shared" si="20"/>
        <v>0</v>
      </c>
      <c r="F120" s="18">
        <v>4623</v>
      </c>
      <c r="G120" s="18">
        <f t="shared" si="21"/>
        <v>7.6539735099337749</v>
      </c>
      <c r="H120" s="18">
        <v>0</v>
      </c>
      <c r="I120" s="18">
        <f t="shared" si="22"/>
        <v>0</v>
      </c>
      <c r="J120" s="18">
        <v>0</v>
      </c>
      <c r="K120" s="18">
        <f t="shared" si="23"/>
        <v>0</v>
      </c>
      <c r="L120" s="18">
        <v>53638</v>
      </c>
      <c r="M120" s="18">
        <f t="shared" si="24"/>
        <v>88.80463576158941</v>
      </c>
      <c r="N120" s="18">
        <v>0</v>
      </c>
      <c r="O120" s="18">
        <f t="shared" si="25"/>
        <v>0</v>
      </c>
      <c r="P120" s="18">
        <v>114331</v>
      </c>
      <c r="Q120" s="18">
        <f t="shared" si="26"/>
        <v>189.28973509933775</v>
      </c>
      <c r="R120" s="18">
        <v>0</v>
      </c>
      <c r="S120" s="18">
        <f t="shared" si="27"/>
        <v>0</v>
      </c>
      <c r="T120" s="19">
        <f t="shared" si="28"/>
        <v>172592</v>
      </c>
      <c r="U120" s="18">
        <f t="shared" si="29"/>
        <v>285.74834437086093</v>
      </c>
      <c r="V120" s="35"/>
      <c r="W120" s="35"/>
      <c r="X120" s="35"/>
      <c r="Y120" s="35"/>
      <c r="Z120" s="35"/>
      <c r="AA120" s="35"/>
      <c r="AB120" s="35"/>
      <c r="AC120" s="35"/>
    </row>
    <row r="121" spans="1:29" s="36" customFormat="1">
      <c r="A121" s="54">
        <v>387001</v>
      </c>
      <c r="B121" s="55" t="s">
        <v>137</v>
      </c>
      <c r="C121" s="13">
        <v>597</v>
      </c>
      <c r="D121" s="18">
        <v>0</v>
      </c>
      <c r="E121" s="18">
        <f t="shared" si="20"/>
        <v>0</v>
      </c>
      <c r="F121" s="18">
        <v>12649</v>
      </c>
      <c r="G121" s="18">
        <f t="shared" si="21"/>
        <v>21.187604690117254</v>
      </c>
      <c r="H121" s="18">
        <v>143734</v>
      </c>
      <c r="I121" s="18">
        <f t="shared" si="22"/>
        <v>240.76046901172529</v>
      </c>
      <c r="J121" s="18">
        <v>0</v>
      </c>
      <c r="K121" s="18">
        <f t="shared" si="23"/>
        <v>0</v>
      </c>
      <c r="L121" s="18">
        <v>44293</v>
      </c>
      <c r="M121" s="18">
        <f t="shared" si="24"/>
        <v>74.192629815745391</v>
      </c>
      <c r="N121" s="18">
        <v>0</v>
      </c>
      <c r="O121" s="18">
        <f t="shared" si="25"/>
        <v>0</v>
      </c>
      <c r="P121" s="18">
        <v>0</v>
      </c>
      <c r="Q121" s="18">
        <f t="shared" si="26"/>
        <v>0</v>
      </c>
      <c r="R121" s="18">
        <v>0</v>
      </c>
      <c r="S121" s="18">
        <f t="shared" si="27"/>
        <v>0</v>
      </c>
      <c r="T121" s="19">
        <f t="shared" si="28"/>
        <v>200676</v>
      </c>
      <c r="U121" s="18">
        <f t="shared" si="29"/>
        <v>336.14070351758795</v>
      </c>
      <c r="V121" s="35"/>
      <c r="W121" s="35"/>
      <c r="X121" s="35"/>
      <c r="Y121" s="35"/>
      <c r="Z121" s="35"/>
      <c r="AA121" s="35"/>
      <c r="AB121" s="35"/>
      <c r="AC121" s="35"/>
    </row>
    <row r="122" spans="1:29" s="36" customFormat="1">
      <c r="A122" s="54">
        <v>388001</v>
      </c>
      <c r="B122" s="55" t="s">
        <v>138</v>
      </c>
      <c r="C122" s="13">
        <v>562</v>
      </c>
      <c r="D122" s="18">
        <v>3</v>
      </c>
      <c r="E122" s="18">
        <f t="shared" si="20"/>
        <v>5.3380782918149468E-3</v>
      </c>
      <c r="F122" s="18">
        <v>13136</v>
      </c>
      <c r="G122" s="18">
        <f t="shared" si="21"/>
        <v>23.373665480427047</v>
      </c>
      <c r="H122" s="18">
        <v>170785</v>
      </c>
      <c r="I122" s="18">
        <f t="shared" si="22"/>
        <v>303.88790035587186</v>
      </c>
      <c r="J122" s="18">
        <v>31407</v>
      </c>
      <c r="K122" s="18">
        <f t="shared" si="23"/>
        <v>55.884341637010678</v>
      </c>
      <c r="L122" s="18">
        <v>96939</v>
      </c>
      <c r="M122" s="18">
        <f t="shared" si="24"/>
        <v>172.48932384341637</v>
      </c>
      <c r="N122" s="18">
        <v>0</v>
      </c>
      <c r="O122" s="18">
        <f t="shared" si="25"/>
        <v>0</v>
      </c>
      <c r="P122" s="18">
        <v>0</v>
      </c>
      <c r="Q122" s="18">
        <f t="shared" si="26"/>
        <v>0</v>
      </c>
      <c r="R122" s="18">
        <v>0</v>
      </c>
      <c r="S122" s="18">
        <f t="shared" si="27"/>
        <v>0</v>
      </c>
      <c r="T122" s="19">
        <f t="shared" si="28"/>
        <v>312270</v>
      </c>
      <c r="U122" s="18">
        <f t="shared" si="29"/>
        <v>555.64056939501779</v>
      </c>
      <c r="V122" s="35"/>
      <c r="W122" s="35"/>
      <c r="X122" s="35"/>
      <c r="Y122" s="35"/>
      <c r="Z122" s="35"/>
      <c r="AA122" s="35"/>
      <c r="AB122" s="35"/>
      <c r="AC122" s="35"/>
    </row>
    <row r="123" spans="1:29" s="61" customFormat="1">
      <c r="A123" s="63">
        <v>389001</v>
      </c>
      <c r="B123" s="64" t="s">
        <v>139</v>
      </c>
      <c r="C123" s="22">
        <v>591</v>
      </c>
      <c r="D123" s="23">
        <v>0</v>
      </c>
      <c r="E123" s="23">
        <f t="shared" si="20"/>
        <v>0</v>
      </c>
      <c r="F123" s="23">
        <v>6751</v>
      </c>
      <c r="G123" s="23">
        <f t="shared" si="21"/>
        <v>11.423011844331642</v>
      </c>
      <c r="H123" s="23">
        <v>114200</v>
      </c>
      <c r="I123" s="23">
        <f t="shared" si="22"/>
        <v>193.23181049069373</v>
      </c>
      <c r="J123" s="23">
        <v>0</v>
      </c>
      <c r="K123" s="23">
        <f t="shared" si="23"/>
        <v>0</v>
      </c>
      <c r="L123" s="23">
        <v>271218</v>
      </c>
      <c r="M123" s="23">
        <f t="shared" si="24"/>
        <v>458.91370558375633</v>
      </c>
      <c r="N123" s="23">
        <v>0</v>
      </c>
      <c r="O123" s="23">
        <f t="shared" si="25"/>
        <v>0</v>
      </c>
      <c r="P123" s="23">
        <v>13155</v>
      </c>
      <c r="Q123" s="23">
        <f t="shared" si="26"/>
        <v>22.258883248730964</v>
      </c>
      <c r="R123" s="23">
        <v>0</v>
      </c>
      <c r="S123" s="23">
        <f t="shared" si="27"/>
        <v>0</v>
      </c>
      <c r="T123" s="24">
        <f t="shared" si="28"/>
        <v>405324</v>
      </c>
      <c r="U123" s="23">
        <f t="shared" si="29"/>
        <v>685.82741116751265</v>
      </c>
      <c r="V123" s="60"/>
      <c r="W123" s="60"/>
      <c r="X123" s="60"/>
      <c r="Y123" s="60"/>
      <c r="Z123" s="60"/>
      <c r="AA123" s="60"/>
      <c r="AB123" s="60"/>
      <c r="AC123" s="60"/>
    </row>
    <row r="124" spans="1:29" s="36" customFormat="1">
      <c r="A124" s="54">
        <v>389002</v>
      </c>
      <c r="B124" s="55" t="s">
        <v>140</v>
      </c>
      <c r="C124" s="13">
        <v>447</v>
      </c>
      <c r="D124" s="18">
        <v>6421</v>
      </c>
      <c r="E124" s="18">
        <f t="shared" si="20"/>
        <v>14.364653243847874</v>
      </c>
      <c r="F124" s="18">
        <v>6531</v>
      </c>
      <c r="G124" s="18">
        <f t="shared" si="21"/>
        <v>14.610738255033556</v>
      </c>
      <c r="H124" s="18">
        <v>176614</v>
      </c>
      <c r="I124" s="18">
        <f t="shared" si="22"/>
        <v>395.1096196868009</v>
      </c>
      <c r="J124" s="18">
        <v>0</v>
      </c>
      <c r="K124" s="18">
        <f t="shared" si="23"/>
        <v>0</v>
      </c>
      <c r="L124" s="18">
        <v>219537</v>
      </c>
      <c r="M124" s="18">
        <f t="shared" si="24"/>
        <v>491.13422818791946</v>
      </c>
      <c r="N124" s="18">
        <v>4242</v>
      </c>
      <c r="O124" s="18">
        <f t="shared" si="25"/>
        <v>9.4899328859060397</v>
      </c>
      <c r="P124" s="18">
        <v>8144</v>
      </c>
      <c r="Q124" s="18">
        <f t="shared" si="26"/>
        <v>18.219239373601791</v>
      </c>
      <c r="R124" s="18">
        <v>0</v>
      </c>
      <c r="S124" s="18">
        <f t="shared" si="27"/>
        <v>0</v>
      </c>
      <c r="T124" s="19">
        <f t="shared" si="28"/>
        <v>421489</v>
      </c>
      <c r="U124" s="18">
        <f t="shared" si="29"/>
        <v>942.92841163310959</v>
      </c>
      <c r="V124" s="35"/>
      <c r="W124" s="35"/>
      <c r="X124" s="35"/>
      <c r="Y124" s="35"/>
      <c r="Z124" s="35"/>
      <c r="AA124" s="35"/>
      <c r="AB124" s="35"/>
      <c r="AC124" s="35"/>
    </row>
    <row r="125" spans="1:29" s="36" customFormat="1">
      <c r="A125" s="54">
        <v>390001</v>
      </c>
      <c r="B125" s="55" t="s">
        <v>141</v>
      </c>
      <c r="C125" s="13">
        <v>659</v>
      </c>
      <c r="D125" s="18">
        <v>14965</v>
      </c>
      <c r="E125" s="18">
        <f t="shared" si="20"/>
        <v>22.708649468892261</v>
      </c>
      <c r="F125" s="18">
        <v>9055</v>
      </c>
      <c r="G125" s="18">
        <f t="shared" si="21"/>
        <v>13.740515933232169</v>
      </c>
      <c r="H125" s="18">
        <v>174620</v>
      </c>
      <c r="I125" s="18">
        <f t="shared" si="22"/>
        <v>264.97723823975718</v>
      </c>
      <c r="J125" s="18">
        <v>17543</v>
      </c>
      <c r="K125" s="18">
        <f t="shared" si="23"/>
        <v>26.620637329286797</v>
      </c>
      <c r="L125" s="18">
        <v>125441</v>
      </c>
      <c r="M125" s="18">
        <f t="shared" si="24"/>
        <v>190.35053110773899</v>
      </c>
      <c r="N125" s="18">
        <v>419255</v>
      </c>
      <c r="O125" s="18">
        <f t="shared" si="25"/>
        <v>636.19878603945369</v>
      </c>
      <c r="P125" s="18">
        <v>0</v>
      </c>
      <c r="Q125" s="18">
        <f t="shared" si="26"/>
        <v>0</v>
      </c>
      <c r="R125" s="18">
        <v>0</v>
      </c>
      <c r="S125" s="18">
        <f t="shared" si="27"/>
        <v>0</v>
      </c>
      <c r="T125" s="19">
        <f t="shared" si="28"/>
        <v>760879</v>
      </c>
      <c r="U125" s="18">
        <f t="shared" si="29"/>
        <v>1154.5963581183612</v>
      </c>
      <c r="V125" s="35"/>
      <c r="W125" s="35"/>
      <c r="X125" s="35"/>
      <c r="Y125" s="35"/>
      <c r="Z125" s="35"/>
      <c r="AA125" s="35"/>
      <c r="AB125" s="35"/>
      <c r="AC125" s="35"/>
    </row>
    <row r="126" spans="1:29" s="36" customFormat="1">
      <c r="A126" s="54">
        <v>391001</v>
      </c>
      <c r="B126" s="55" t="s">
        <v>142</v>
      </c>
      <c r="C126" s="13">
        <v>745</v>
      </c>
      <c r="D126" s="18">
        <v>0</v>
      </c>
      <c r="E126" s="18">
        <f t="shared" si="20"/>
        <v>0</v>
      </c>
      <c r="F126" s="18">
        <v>7158</v>
      </c>
      <c r="G126" s="18">
        <f t="shared" si="21"/>
        <v>9.6080536912751686</v>
      </c>
      <c r="H126" s="18">
        <v>1200</v>
      </c>
      <c r="I126" s="18">
        <f t="shared" si="22"/>
        <v>1.6107382550335569</v>
      </c>
      <c r="J126" s="18">
        <v>8000</v>
      </c>
      <c r="K126" s="18">
        <f t="shared" si="23"/>
        <v>10.738255033557047</v>
      </c>
      <c r="L126" s="18">
        <v>52528</v>
      </c>
      <c r="M126" s="18">
        <f t="shared" si="24"/>
        <v>70.507382550335564</v>
      </c>
      <c r="N126" s="18">
        <v>0</v>
      </c>
      <c r="O126" s="18">
        <f t="shared" si="25"/>
        <v>0</v>
      </c>
      <c r="P126" s="18">
        <v>0</v>
      </c>
      <c r="Q126" s="18">
        <f t="shared" si="26"/>
        <v>0</v>
      </c>
      <c r="R126" s="18">
        <v>0</v>
      </c>
      <c r="S126" s="18">
        <f t="shared" si="27"/>
        <v>0</v>
      </c>
      <c r="T126" s="19">
        <f t="shared" si="28"/>
        <v>68886</v>
      </c>
      <c r="U126" s="18">
        <f t="shared" si="29"/>
        <v>92.464429530201343</v>
      </c>
      <c r="V126" s="35"/>
      <c r="W126" s="35"/>
      <c r="X126" s="35"/>
      <c r="Y126" s="35"/>
      <c r="Z126" s="35"/>
      <c r="AA126" s="35"/>
      <c r="AB126" s="35"/>
      <c r="AC126" s="35"/>
    </row>
    <row r="127" spans="1:29" s="36" customFormat="1">
      <c r="A127" s="54">
        <v>392001</v>
      </c>
      <c r="B127" s="55" t="s">
        <v>143</v>
      </c>
      <c r="C127" s="13">
        <v>407</v>
      </c>
      <c r="D127" s="18">
        <v>0</v>
      </c>
      <c r="E127" s="18">
        <f t="shared" si="20"/>
        <v>0</v>
      </c>
      <c r="F127" s="18">
        <v>6832</v>
      </c>
      <c r="G127" s="18">
        <f t="shared" si="21"/>
        <v>16.786240786240786</v>
      </c>
      <c r="H127" s="18">
        <v>126000</v>
      </c>
      <c r="I127" s="18">
        <f t="shared" si="22"/>
        <v>309.58230958230956</v>
      </c>
      <c r="J127" s="18">
        <v>0</v>
      </c>
      <c r="K127" s="18">
        <f t="shared" si="23"/>
        <v>0</v>
      </c>
      <c r="L127" s="18">
        <v>184578</v>
      </c>
      <c r="M127" s="18">
        <f t="shared" si="24"/>
        <v>453.5085995085995</v>
      </c>
      <c r="N127" s="18">
        <v>0</v>
      </c>
      <c r="O127" s="18">
        <f t="shared" si="25"/>
        <v>0</v>
      </c>
      <c r="P127" s="18">
        <v>0</v>
      </c>
      <c r="Q127" s="18">
        <f t="shared" si="26"/>
        <v>0</v>
      </c>
      <c r="R127" s="18">
        <v>0</v>
      </c>
      <c r="S127" s="18">
        <f t="shared" si="27"/>
        <v>0</v>
      </c>
      <c r="T127" s="19">
        <f t="shared" si="28"/>
        <v>317410</v>
      </c>
      <c r="U127" s="18">
        <f t="shared" si="29"/>
        <v>779.87714987714992</v>
      </c>
      <c r="V127" s="35"/>
      <c r="W127" s="35"/>
      <c r="X127" s="35"/>
      <c r="Y127" s="35"/>
      <c r="Z127" s="35"/>
      <c r="AA127" s="35"/>
      <c r="AB127" s="35"/>
      <c r="AC127" s="35"/>
    </row>
    <row r="128" spans="1:29" s="61" customFormat="1">
      <c r="A128" s="63">
        <v>393001</v>
      </c>
      <c r="B128" s="64" t="s">
        <v>144</v>
      </c>
      <c r="C128" s="22">
        <v>795</v>
      </c>
      <c r="D128" s="23">
        <v>0</v>
      </c>
      <c r="E128" s="23">
        <f t="shared" si="20"/>
        <v>0</v>
      </c>
      <c r="F128" s="23">
        <v>9215</v>
      </c>
      <c r="G128" s="23">
        <f t="shared" si="21"/>
        <v>11.591194968553459</v>
      </c>
      <c r="H128" s="23">
        <v>145571</v>
      </c>
      <c r="I128" s="23">
        <f t="shared" si="22"/>
        <v>183.10817610062892</v>
      </c>
      <c r="J128" s="23">
        <v>0</v>
      </c>
      <c r="K128" s="23">
        <f t="shared" si="23"/>
        <v>0</v>
      </c>
      <c r="L128" s="23">
        <v>111329</v>
      </c>
      <c r="M128" s="23">
        <f t="shared" si="24"/>
        <v>140.03647798742139</v>
      </c>
      <c r="N128" s="23">
        <v>11426</v>
      </c>
      <c r="O128" s="23">
        <f t="shared" si="25"/>
        <v>14.372327044025157</v>
      </c>
      <c r="P128" s="23">
        <v>41543</v>
      </c>
      <c r="Q128" s="23">
        <f t="shared" si="26"/>
        <v>52.255345911949682</v>
      </c>
      <c r="R128" s="23">
        <v>0</v>
      </c>
      <c r="S128" s="23">
        <f t="shared" si="27"/>
        <v>0</v>
      </c>
      <c r="T128" s="24">
        <f t="shared" si="28"/>
        <v>319084</v>
      </c>
      <c r="U128" s="23">
        <f t="shared" si="29"/>
        <v>401.36352201257864</v>
      </c>
      <c r="V128" s="60"/>
      <c r="W128" s="60"/>
      <c r="X128" s="60"/>
      <c r="Y128" s="60"/>
      <c r="Z128" s="60"/>
      <c r="AA128" s="60"/>
      <c r="AB128" s="60"/>
      <c r="AC128" s="60"/>
    </row>
    <row r="129" spans="1:29" s="36" customFormat="1">
      <c r="A129" s="54">
        <v>393002</v>
      </c>
      <c r="B129" s="55" t="s">
        <v>145</v>
      </c>
      <c r="C129" s="13">
        <v>398</v>
      </c>
      <c r="D129" s="18">
        <v>0</v>
      </c>
      <c r="E129" s="18">
        <f t="shared" si="20"/>
        <v>0</v>
      </c>
      <c r="F129" s="18">
        <v>5029</v>
      </c>
      <c r="G129" s="18">
        <f t="shared" si="21"/>
        <v>12.635678391959798</v>
      </c>
      <c r="H129" s="18">
        <v>99801</v>
      </c>
      <c r="I129" s="18">
        <f t="shared" si="22"/>
        <v>250.75628140703517</v>
      </c>
      <c r="J129" s="18">
        <v>0</v>
      </c>
      <c r="K129" s="18">
        <f t="shared" si="23"/>
        <v>0</v>
      </c>
      <c r="L129" s="18">
        <v>103475</v>
      </c>
      <c r="M129" s="18">
        <f t="shared" si="24"/>
        <v>259.98743718592965</v>
      </c>
      <c r="N129" s="18">
        <v>277</v>
      </c>
      <c r="O129" s="18">
        <f t="shared" si="25"/>
        <v>0.6959798994974874</v>
      </c>
      <c r="P129" s="18">
        <v>6949</v>
      </c>
      <c r="Q129" s="18">
        <f t="shared" si="26"/>
        <v>17.459798994974875</v>
      </c>
      <c r="R129" s="18"/>
      <c r="S129" s="18">
        <f t="shared" si="27"/>
        <v>0</v>
      </c>
      <c r="T129" s="19">
        <f t="shared" si="28"/>
        <v>215531</v>
      </c>
      <c r="U129" s="18">
        <f t="shared" si="29"/>
        <v>541.535175879397</v>
      </c>
      <c r="V129" s="35"/>
      <c r="W129" s="35"/>
      <c r="X129" s="35"/>
      <c r="Y129" s="35"/>
      <c r="Z129" s="35"/>
      <c r="AA129" s="35"/>
      <c r="AB129" s="35"/>
      <c r="AC129" s="35"/>
    </row>
    <row r="130" spans="1:29" s="36" customFormat="1">
      <c r="A130" s="54">
        <v>394003</v>
      </c>
      <c r="B130" s="55" t="s">
        <v>146</v>
      </c>
      <c r="C130" s="13">
        <v>561</v>
      </c>
      <c r="D130" s="18">
        <v>0</v>
      </c>
      <c r="E130" s="18">
        <f t="shared" si="20"/>
        <v>0</v>
      </c>
      <c r="F130" s="18">
        <v>9756</v>
      </c>
      <c r="G130" s="18">
        <f t="shared" si="21"/>
        <v>17.390374331550802</v>
      </c>
      <c r="H130" s="18">
        <v>0</v>
      </c>
      <c r="I130" s="18">
        <f t="shared" si="22"/>
        <v>0</v>
      </c>
      <c r="J130" s="18">
        <v>0</v>
      </c>
      <c r="K130" s="18">
        <f t="shared" si="23"/>
        <v>0</v>
      </c>
      <c r="L130" s="18">
        <v>112358</v>
      </c>
      <c r="M130" s="18">
        <f t="shared" si="24"/>
        <v>200.28163992869875</v>
      </c>
      <c r="N130" s="18">
        <v>0</v>
      </c>
      <c r="O130" s="18">
        <f t="shared" si="25"/>
        <v>0</v>
      </c>
      <c r="P130" s="18">
        <v>30460</v>
      </c>
      <c r="Q130" s="18">
        <f t="shared" si="26"/>
        <v>54.29590017825312</v>
      </c>
      <c r="R130" s="18">
        <v>0</v>
      </c>
      <c r="S130" s="18">
        <f t="shared" si="27"/>
        <v>0</v>
      </c>
      <c r="T130" s="19">
        <f t="shared" si="28"/>
        <v>152574</v>
      </c>
      <c r="U130" s="18">
        <f t="shared" si="29"/>
        <v>271.96791443850265</v>
      </c>
      <c r="V130" s="35"/>
      <c r="W130" s="35"/>
      <c r="X130" s="35"/>
      <c r="Y130" s="35"/>
      <c r="Z130" s="35"/>
      <c r="AA130" s="35"/>
      <c r="AB130" s="35"/>
      <c r="AC130" s="35"/>
    </row>
    <row r="131" spans="1:29" s="36" customFormat="1">
      <c r="A131" s="54">
        <v>395001</v>
      </c>
      <c r="B131" s="55" t="s">
        <v>147</v>
      </c>
      <c r="C131" s="13">
        <v>628</v>
      </c>
      <c r="D131" s="18">
        <v>0</v>
      </c>
      <c r="E131" s="18">
        <f t="shared" si="20"/>
        <v>0</v>
      </c>
      <c r="F131" s="18">
        <v>8864</v>
      </c>
      <c r="G131" s="18">
        <f t="shared" si="21"/>
        <v>14.114649681528663</v>
      </c>
      <c r="H131" s="18">
        <v>122248</v>
      </c>
      <c r="I131" s="18">
        <f t="shared" si="22"/>
        <v>194.66242038216561</v>
      </c>
      <c r="J131" s="18">
        <v>786</v>
      </c>
      <c r="K131" s="18">
        <f t="shared" si="23"/>
        <v>1.2515923566878981</v>
      </c>
      <c r="L131" s="18">
        <v>126272</v>
      </c>
      <c r="M131" s="18">
        <f t="shared" si="24"/>
        <v>201.0700636942675</v>
      </c>
      <c r="N131" s="18">
        <v>15280</v>
      </c>
      <c r="O131" s="18">
        <f t="shared" si="25"/>
        <v>24.331210191082803</v>
      </c>
      <c r="P131" s="18">
        <v>14815</v>
      </c>
      <c r="Q131" s="18">
        <f t="shared" si="26"/>
        <v>23.590764331210192</v>
      </c>
      <c r="R131" s="18">
        <v>0</v>
      </c>
      <c r="S131" s="18">
        <f t="shared" si="27"/>
        <v>0</v>
      </c>
      <c r="T131" s="19">
        <f t="shared" si="28"/>
        <v>288265</v>
      </c>
      <c r="U131" s="18">
        <f t="shared" si="29"/>
        <v>459.02070063694265</v>
      </c>
      <c r="V131" s="35"/>
      <c r="W131" s="35"/>
      <c r="X131" s="35"/>
      <c r="Y131" s="35"/>
      <c r="Z131" s="35"/>
      <c r="AA131" s="35"/>
      <c r="AB131" s="35"/>
      <c r="AC131" s="35"/>
    </row>
    <row r="132" spans="1:29" s="36" customFormat="1">
      <c r="A132" s="54">
        <v>395002</v>
      </c>
      <c r="B132" s="55" t="s">
        <v>148</v>
      </c>
      <c r="C132" s="13">
        <v>595</v>
      </c>
      <c r="D132" s="18">
        <v>0</v>
      </c>
      <c r="E132" s="18">
        <f t="shared" si="20"/>
        <v>0</v>
      </c>
      <c r="F132" s="18">
        <v>9556</v>
      </c>
      <c r="G132" s="18">
        <f t="shared" si="21"/>
        <v>16.060504201680672</v>
      </c>
      <c r="H132" s="18">
        <v>118118</v>
      </c>
      <c r="I132" s="18">
        <f t="shared" si="22"/>
        <v>198.51764705882354</v>
      </c>
      <c r="J132" s="18">
        <v>13770</v>
      </c>
      <c r="K132" s="18">
        <f t="shared" si="23"/>
        <v>23.142857142857142</v>
      </c>
      <c r="L132" s="18">
        <v>101463</v>
      </c>
      <c r="M132" s="18">
        <f t="shared" si="24"/>
        <v>170.52605042016808</v>
      </c>
      <c r="N132" s="18">
        <v>10591</v>
      </c>
      <c r="O132" s="18">
        <f t="shared" si="25"/>
        <v>17.8</v>
      </c>
      <c r="P132" s="18">
        <v>9538</v>
      </c>
      <c r="Q132" s="18">
        <f t="shared" si="26"/>
        <v>16.030252100840336</v>
      </c>
      <c r="R132" s="18">
        <v>0</v>
      </c>
      <c r="S132" s="18">
        <f t="shared" si="27"/>
        <v>0</v>
      </c>
      <c r="T132" s="19">
        <f t="shared" si="28"/>
        <v>263036</v>
      </c>
      <c r="U132" s="18">
        <f t="shared" si="29"/>
        <v>442.07731092436973</v>
      </c>
      <c r="V132" s="35"/>
      <c r="W132" s="35"/>
      <c r="X132" s="35"/>
      <c r="Y132" s="35"/>
      <c r="Z132" s="35"/>
      <c r="AA132" s="35"/>
      <c r="AB132" s="35"/>
      <c r="AC132" s="35"/>
    </row>
    <row r="133" spans="1:29" s="61" customFormat="1">
      <c r="A133" s="63">
        <v>395003</v>
      </c>
      <c r="B133" s="64" t="s">
        <v>149</v>
      </c>
      <c r="C133" s="22">
        <v>506</v>
      </c>
      <c r="D133" s="23">
        <v>0</v>
      </c>
      <c r="E133" s="23">
        <f t="shared" si="20"/>
        <v>0</v>
      </c>
      <c r="F133" s="23">
        <v>4416</v>
      </c>
      <c r="G133" s="23">
        <f t="shared" si="21"/>
        <v>8.7272727272727266</v>
      </c>
      <c r="H133" s="23">
        <v>226193</v>
      </c>
      <c r="I133" s="23">
        <f t="shared" si="22"/>
        <v>447.02173913043481</v>
      </c>
      <c r="J133" s="23">
        <v>8506</v>
      </c>
      <c r="K133" s="23">
        <f t="shared" si="23"/>
        <v>16.810276679841898</v>
      </c>
      <c r="L133" s="23">
        <v>311012</v>
      </c>
      <c r="M133" s="23">
        <f t="shared" si="24"/>
        <v>614.6482213438735</v>
      </c>
      <c r="N133" s="23">
        <v>25525</v>
      </c>
      <c r="O133" s="23">
        <f t="shared" si="25"/>
        <v>50.444664031620555</v>
      </c>
      <c r="P133" s="23">
        <v>20430</v>
      </c>
      <c r="Q133" s="23">
        <f t="shared" si="26"/>
        <v>40.375494071146242</v>
      </c>
      <c r="R133" s="23">
        <v>0</v>
      </c>
      <c r="S133" s="23">
        <f t="shared" si="27"/>
        <v>0</v>
      </c>
      <c r="T133" s="24">
        <f t="shared" si="28"/>
        <v>596082</v>
      </c>
      <c r="U133" s="23">
        <f t="shared" si="29"/>
        <v>1178.0276679841897</v>
      </c>
      <c r="V133" s="60"/>
      <c r="W133" s="60"/>
      <c r="X133" s="60"/>
      <c r="Y133" s="60"/>
      <c r="Z133" s="60"/>
      <c r="AA133" s="60"/>
      <c r="AB133" s="60"/>
      <c r="AC133" s="60"/>
    </row>
    <row r="134" spans="1:29" s="36" customFormat="1">
      <c r="A134" s="54">
        <v>395004</v>
      </c>
      <c r="B134" s="55" t="s">
        <v>150</v>
      </c>
      <c r="C134" s="13">
        <v>557</v>
      </c>
      <c r="D134" s="18">
        <v>0</v>
      </c>
      <c r="E134" s="18">
        <f t="shared" si="20"/>
        <v>0</v>
      </c>
      <c r="F134" s="18">
        <v>11536</v>
      </c>
      <c r="G134" s="18">
        <f t="shared" si="21"/>
        <v>20.710951526032314</v>
      </c>
      <c r="H134" s="18">
        <v>183909</v>
      </c>
      <c r="I134" s="18">
        <f t="shared" si="22"/>
        <v>330.17773788150805</v>
      </c>
      <c r="J134" s="18">
        <v>1701</v>
      </c>
      <c r="K134" s="18">
        <f t="shared" si="23"/>
        <v>3.0538599640933572</v>
      </c>
      <c r="L134" s="18">
        <v>190667</v>
      </c>
      <c r="M134" s="18">
        <f t="shared" si="24"/>
        <v>342.310592459605</v>
      </c>
      <c r="N134" s="18">
        <v>19129</v>
      </c>
      <c r="O134" s="18">
        <f t="shared" si="25"/>
        <v>34.342908438061045</v>
      </c>
      <c r="P134" s="18">
        <v>9486</v>
      </c>
      <c r="Q134" s="18">
        <f t="shared" si="26"/>
        <v>17.03052064631957</v>
      </c>
      <c r="R134" s="18">
        <v>0</v>
      </c>
      <c r="S134" s="18">
        <f t="shared" si="27"/>
        <v>0</v>
      </c>
      <c r="T134" s="19">
        <f t="shared" si="28"/>
        <v>416428</v>
      </c>
      <c r="U134" s="18">
        <f t="shared" si="29"/>
        <v>747.62657091561937</v>
      </c>
      <c r="V134" s="35"/>
      <c r="W134" s="35"/>
      <c r="X134" s="35"/>
      <c r="Y134" s="35"/>
      <c r="Z134" s="35"/>
      <c r="AA134" s="35"/>
      <c r="AB134" s="35"/>
      <c r="AC134" s="35"/>
    </row>
    <row r="135" spans="1:29" s="36" customFormat="1">
      <c r="A135" s="54">
        <v>395005</v>
      </c>
      <c r="B135" s="55" t="s">
        <v>151</v>
      </c>
      <c r="C135" s="13">
        <v>874</v>
      </c>
      <c r="D135" s="18">
        <v>0</v>
      </c>
      <c r="E135" s="18">
        <f t="shared" si="20"/>
        <v>0</v>
      </c>
      <c r="F135" s="18">
        <v>10479</v>
      </c>
      <c r="G135" s="18">
        <f t="shared" si="21"/>
        <v>11.989702517162472</v>
      </c>
      <c r="H135" s="18">
        <v>97325</v>
      </c>
      <c r="I135" s="18">
        <f t="shared" si="22"/>
        <v>111.3558352402746</v>
      </c>
      <c r="J135" s="18">
        <v>1309</v>
      </c>
      <c r="K135" s="18">
        <f t="shared" si="23"/>
        <v>1.4977116704805491</v>
      </c>
      <c r="L135" s="18">
        <v>109335</v>
      </c>
      <c r="M135" s="18">
        <f t="shared" si="24"/>
        <v>125.09725400457666</v>
      </c>
      <c r="N135" s="18">
        <v>15942</v>
      </c>
      <c r="O135" s="18">
        <f t="shared" si="25"/>
        <v>18.240274599542335</v>
      </c>
      <c r="P135" s="18">
        <v>14246</v>
      </c>
      <c r="Q135" s="18">
        <f t="shared" si="26"/>
        <v>16.299771167048053</v>
      </c>
      <c r="R135" s="18">
        <v>0</v>
      </c>
      <c r="S135" s="18">
        <f t="shared" si="27"/>
        <v>0</v>
      </c>
      <c r="T135" s="19">
        <f t="shared" si="28"/>
        <v>248636</v>
      </c>
      <c r="U135" s="18">
        <f t="shared" si="29"/>
        <v>284.48054919908469</v>
      </c>
      <c r="V135" s="35"/>
      <c r="W135" s="35"/>
      <c r="X135" s="35"/>
      <c r="Y135" s="35"/>
      <c r="Z135" s="35"/>
      <c r="AA135" s="35"/>
      <c r="AB135" s="35"/>
      <c r="AC135" s="35"/>
    </row>
    <row r="136" spans="1:29" s="36" customFormat="1">
      <c r="A136" s="54">
        <v>395006</v>
      </c>
      <c r="B136" s="55" t="s">
        <v>152</v>
      </c>
      <c r="C136" s="13">
        <v>500</v>
      </c>
      <c r="D136" s="18">
        <v>0</v>
      </c>
      <c r="E136" s="18">
        <f t="shared" si="20"/>
        <v>0</v>
      </c>
      <c r="F136" s="18">
        <v>9646</v>
      </c>
      <c r="G136" s="18">
        <f t="shared" si="21"/>
        <v>19.292000000000002</v>
      </c>
      <c r="H136" s="18">
        <v>92925</v>
      </c>
      <c r="I136" s="18">
        <f t="shared" si="22"/>
        <v>185.85</v>
      </c>
      <c r="J136" s="18">
        <v>8658</v>
      </c>
      <c r="K136" s="18">
        <f t="shared" si="23"/>
        <v>17.315999999999999</v>
      </c>
      <c r="L136" s="18">
        <v>115346</v>
      </c>
      <c r="M136" s="18">
        <f t="shared" si="24"/>
        <v>230.69200000000001</v>
      </c>
      <c r="N136" s="18">
        <v>17295</v>
      </c>
      <c r="O136" s="18">
        <f t="shared" si="25"/>
        <v>34.590000000000003</v>
      </c>
      <c r="P136" s="18">
        <v>17445</v>
      </c>
      <c r="Q136" s="18">
        <f t="shared" si="26"/>
        <v>34.89</v>
      </c>
      <c r="R136" s="18">
        <v>0</v>
      </c>
      <c r="S136" s="18">
        <f t="shared" si="27"/>
        <v>0</v>
      </c>
      <c r="T136" s="19">
        <f t="shared" si="28"/>
        <v>261315</v>
      </c>
      <c r="U136" s="18">
        <f t="shared" si="29"/>
        <v>522.63</v>
      </c>
      <c r="V136" s="35"/>
      <c r="W136" s="35"/>
      <c r="X136" s="35"/>
      <c r="Y136" s="35"/>
      <c r="Z136" s="35"/>
      <c r="AA136" s="35"/>
      <c r="AB136" s="35"/>
      <c r="AC136" s="35"/>
    </row>
    <row r="137" spans="1:29" s="36" customFormat="1">
      <c r="A137" s="54">
        <v>395007</v>
      </c>
      <c r="B137" s="55" t="s">
        <v>153</v>
      </c>
      <c r="C137" s="13">
        <v>330</v>
      </c>
      <c r="D137" s="18">
        <v>0</v>
      </c>
      <c r="E137" s="18">
        <f t="shared" si="20"/>
        <v>0</v>
      </c>
      <c r="F137" s="18">
        <v>9235</v>
      </c>
      <c r="G137" s="18">
        <f t="shared" si="21"/>
        <v>27.984848484848484</v>
      </c>
      <c r="H137" s="18">
        <v>99360</v>
      </c>
      <c r="I137" s="18">
        <f t="shared" si="22"/>
        <v>301.09090909090907</v>
      </c>
      <c r="J137" s="18">
        <v>1701</v>
      </c>
      <c r="K137" s="18">
        <f t="shared" si="23"/>
        <v>5.1545454545454543</v>
      </c>
      <c r="L137" s="18">
        <v>120299</v>
      </c>
      <c r="M137" s="18">
        <f t="shared" si="24"/>
        <v>364.54242424242426</v>
      </c>
      <c r="N137" s="18">
        <v>13957</v>
      </c>
      <c r="O137" s="18">
        <f t="shared" si="25"/>
        <v>42.293939393939397</v>
      </c>
      <c r="P137" s="18">
        <v>8865</v>
      </c>
      <c r="Q137" s="18">
        <f t="shared" si="26"/>
        <v>26.863636363636363</v>
      </c>
      <c r="R137" s="18">
        <v>0</v>
      </c>
      <c r="S137" s="18">
        <f t="shared" si="27"/>
        <v>0</v>
      </c>
      <c r="T137" s="19">
        <f t="shared" si="28"/>
        <v>253417</v>
      </c>
      <c r="U137" s="18">
        <f t="shared" si="29"/>
        <v>767.93030303030298</v>
      </c>
      <c r="V137" s="35"/>
      <c r="W137" s="35"/>
      <c r="X137" s="35"/>
      <c r="Y137" s="35"/>
      <c r="Z137" s="35"/>
      <c r="AA137" s="35"/>
      <c r="AB137" s="35"/>
      <c r="AC137" s="35"/>
    </row>
    <row r="138" spans="1:29" s="61" customFormat="1">
      <c r="A138" s="63">
        <v>397001</v>
      </c>
      <c r="B138" s="64" t="s">
        <v>154</v>
      </c>
      <c r="C138" s="22">
        <v>405</v>
      </c>
      <c r="D138" s="23">
        <v>0</v>
      </c>
      <c r="E138" s="23">
        <f t="shared" si="20"/>
        <v>0</v>
      </c>
      <c r="F138" s="23">
        <v>6850</v>
      </c>
      <c r="G138" s="23">
        <f t="shared" si="21"/>
        <v>16.913580246913579</v>
      </c>
      <c r="H138" s="23">
        <v>50</v>
      </c>
      <c r="I138" s="23">
        <f t="shared" si="22"/>
        <v>0.12345679012345678</v>
      </c>
      <c r="J138" s="23">
        <v>11917</v>
      </c>
      <c r="K138" s="23">
        <f t="shared" si="23"/>
        <v>29.424691358024692</v>
      </c>
      <c r="L138" s="23">
        <v>28735</v>
      </c>
      <c r="M138" s="23">
        <f t="shared" si="24"/>
        <v>70.950617283950621</v>
      </c>
      <c r="N138" s="23">
        <v>0</v>
      </c>
      <c r="O138" s="23">
        <f t="shared" si="25"/>
        <v>0</v>
      </c>
      <c r="P138" s="23">
        <v>1529</v>
      </c>
      <c r="Q138" s="23">
        <f t="shared" si="26"/>
        <v>3.7753086419753088</v>
      </c>
      <c r="R138" s="23">
        <v>0</v>
      </c>
      <c r="S138" s="23">
        <f t="shared" si="27"/>
        <v>0</v>
      </c>
      <c r="T138" s="24">
        <f t="shared" si="28"/>
        <v>49081</v>
      </c>
      <c r="U138" s="23">
        <f t="shared" si="29"/>
        <v>121.18765432098765</v>
      </c>
      <c r="V138" s="60"/>
      <c r="W138" s="60"/>
      <c r="X138" s="60"/>
      <c r="Y138" s="60"/>
      <c r="Z138" s="60"/>
      <c r="AA138" s="60"/>
      <c r="AB138" s="60"/>
      <c r="AC138" s="60"/>
    </row>
    <row r="139" spans="1:29" s="36" customFormat="1">
      <c r="A139" s="54">
        <v>398001</v>
      </c>
      <c r="B139" s="55" t="s">
        <v>155</v>
      </c>
      <c r="C139" s="13">
        <v>348</v>
      </c>
      <c r="D139" s="18">
        <v>0</v>
      </c>
      <c r="E139" s="18">
        <f t="shared" si="20"/>
        <v>0</v>
      </c>
      <c r="F139" s="18">
        <v>11813</v>
      </c>
      <c r="G139" s="18">
        <f t="shared" si="21"/>
        <v>33.945402298850574</v>
      </c>
      <c r="H139" s="18">
        <v>0</v>
      </c>
      <c r="I139" s="18">
        <f t="shared" si="22"/>
        <v>0</v>
      </c>
      <c r="J139" s="18">
        <v>2760</v>
      </c>
      <c r="K139" s="18">
        <f t="shared" si="23"/>
        <v>7.931034482758621</v>
      </c>
      <c r="L139" s="18">
        <v>20775</v>
      </c>
      <c r="M139" s="18">
        <f t="shared" si="24"/>
        <v>59.698275862068968</v>
      </c>
      <c r="N139" s="18">
        <v>0</v>
      </c>
      <c r="O139" s="18">
        <f t="shared" si="25"/>
        <v>0</v>
      </c>
      <c r="P139" s="18">
        <v>27076</v>
      </c>
      <c r="Q139" s="18">
        <f t="shared" si="26"/>
        <v>77.804597701149419</v>
      </c>
      <c r="R139" s="18">
        <v>0</v>
      </c>
      <c r="S139" s="18">
        <f t="shared" si="27"/>
        <v>0</v>
      </c>
      <c r="T139" s="19">
        <f t="shared" si="28"/>
        <v>62424</v>
      </c>
      <c r="U139" s="18">
        <f t="shared" si="29"/>
        <v>179.37931034482759</v>
      </c>
      <c r="V139" s="35"/>
      <c r="W139" s="35"/>
      <c r="X139" s="35"/>
      <c r="Y139" s="35"/>
      <c r="Z139" s="35"/>
      <c r="AA139" s="35"/>
      <c r="AB139" s="35"/>
      <c r="AC139" s="35"/>
    </row>
    <row r="140" spans="1:29" s="36" customFormat="1">
      <c r="A140" s="54">
        <v>398002</v>
      </c>
      <c r="B140" s="55" t="s">
        <v>156</v>
      </c>
      <c r="C140" s="13">
        <v>506</v>
      </c>
      <c r="D140" s="18">
        <v>0</v>
      </c>
      <c r="E140" s="18">
        <f t="shared" si="20"/>
        <v>0</v>
      </c>
      <c r="F140" s="18">
        <v>4773</v>
      </c>
      <c r="G140" s="18">
        <f t="shared" si="21"/>
        <v>9.4328063241106719</v>
      </c>
      <c r="H140" s="18">
        <v>0</v>
      </c>
      <c r="I140" s="18">
        <f t="shared" si="22"/>
        <v>0</v>
      </c>
      <c r="J140" s="18">
        <v>0</v>
      </c>
      <c r="K140" s="18">
        <f t="shared" si="23"/>
        <v>0</v>
      </c>
      <c r="L140" s="18">
        <v>91201</v>
      </c>
      <c r="M140" s="18">
        <f t="shared" si="24"/>
        <v>180.2391304347826</v>
      </c>
      <c r="N140" s="18">
        <v>0</v>
      </c>
      <c r="O140" s="18">
        <f t="shared" si="25"/>
        <v>0</v>
      </c>
      <c r="P140" s="18">
        <v>44354</v>
      </c>
      <c r="Q140" s="18">
        <f t="shared" si="26"/>
        <v>87.656126482213438</v>
      </c>
      <c r="R140" s="18">
        <v>0</v>
      </c>
      <c r="S140" s="18">
        <f t="shared" si="27"/>
        <v>0</v>
      </c>
      <c r="T140" s="19">
        <f t="shared" si="28"/>
        <v>140328</v>
      </c>
      <c r="U140" s="18">
        <f t="shared" si="29"/>
        <v>277.32806324110675</v>
      </c>
      <c r="V140" s="35"/>
      <c r="W140" s="35"/>
      <c r="X140" s="35"/>
      <c r="Y140" s="35"/>
      <c r="Z140" s="35"/>
      <c r="AA140" s="35"/>
      <c r="AB140" s="35"/>
      <c r="AC140" s="35"/>
    </row>
    <row r="141" spans="1:29" s="36" customFormat="1">
      <c r="A141" s="54">
        <v>398003</v>
      </c>
      <c r="B141" s="55" t="s">
        <v>157</v>
      </c>
      <c r="C141" s="13">
        <v>387</v>
      </c>
      <c r="D141" s="18">
        <v>0</v>
      </c>
      <c r="E141" s="18">
        <f t="shared" si="20"/>
        <v>0</v>
      </c>
      <c r="F141" s="18">
        <v>4890</v>
      </c>
      <c r="G141" s="18">
        <f t="shared" si="21"/>
        <v>12.635658914728682</v>
      </c>
      <c r="H141" s="18">
        <v>0</v>
      </c>
      <c r="I141" s="18">
        <f t="shared" si="22"/>
        <v>0</v>
      </c>
      <c r="J141" s="18">
        <v>1242</v>
      </c>
      <c r="K141" s="18">
        <f t="shared" si="23"/>
        <v>3.2093023255813953</v>
      </c>
      <c r="L141" s="18">
        <v>30627</v>
      </c>
      <c r="M141" s="18">
        <f t="shared" si="24"/>
        <v>79.139534883720927</v>
      </c>
      <c r="N141" s="18">
        <v>45595</v>
      </c>
      <c r="O141" s="18">
        <f t="shared" si="25"/>
        <v>117.81653746770026</v>
      </c>
      <c r="P141" s="18">
        <v>34822</v>
      </c>
      <c r="Q141" s="18">
        <f t="shared" si="26"/>
        <v>89.979328165374682</v>
      </c>
      <c r="R141" s="18">
        <v>0</v>
      </c>
      <c r="S141" s="18">
        <f t="shared" si="27"/>
        <v>0</v>
      </c>
      <c r="T141" s="19">
        <f t="shared" si="28"/>
        <v>117176</v>
      </c>
      <c r="U141" s="18">
        <f t="shared" si="29"/>
        <v>302.78036175710594</v>
      </c>
      <c r="V141" s="35"/>
      <c r="W141" s="35"/>
      <c r="X141" s="35"/>
      <c r="Y141" s="35"/>
      <c r="Z141" s="35"/>
      <c r="AA141" s="35"/>
      <c r="AB141" s="35"/>
      <c r="AC141" s="35"/>
    </row>
    <row r="142" spans="1:29" s="36" customFormat="1">
      <c r="A142" s="54">
        <v>398004</v>
      </c>
      <c r="B142" s="55" t="s">
        <v>158</v>
      </c>
      <c r="C142" s="13">
        <v>301</v>
      </c>
      <c r="D142" s="18">
        <v>379</v>
      </c>
      <c r="E142" s="18">
        <f t="shared" si="20"/>
        <v>1.2591362126245846</v>
      </c>
      <c r="F142" s="18">
        <v>4547</v>
      </c>
      <c r="G142" s="18">
        <f t="shared" si="21"/>
        <v>15.106312292358805</v>
      </c>
      <c r="H142" s="18">
        <v>0</v>
      </c>
      <c r="I142" s="18">
        <f t="shared" si="22"/>
        <v>0</v>
      </c>
      <c r="J142" s="18">
        <v>1242</v>
      </c>
      <c r="K142" s="18">
        <f t="shared" si="23"/>
        <v>4.1262458471760795</v>
      </c>
      <c r="L142" s="18">
        <v>25279</v>
      </c>
      <c r="M142" s="18">
        <f t="shared" si="24"/>
        <v>83.983388704318941</v>
      </c>
      <c r="N142" s="18">
        <v>64731</v>
      </c>
      <c r="O142" s="18">
        <f t="shared" si="25"/>
        <v>215.05315614617939</v>
      </c>
      <c r="P142" s="18">
        <v>17380</v>
      </c>
      <c r="Q142" s="18">
        <f t="shared" si="26"/>
        <v>57.740863787375417</v>
      </c>
      <c r="R142" s="18">
        <v>0</v>
      </c>
      <c r="S142" s="18">
        <f t="shared" si="27"/>
        <v>0</v>
      </c>
      <c r="T142" s="19">
        <f t="shared" si="28"/>
        <v>113558</v>
      </c>
      <c r="U142" s="18">
        <f t="shared" si="29"/>
        <v>377.26910299003322</v>
      </c>
      <c r="V142" s="35"/>
      <c r="W142" s="35"/>
      <c r="X142" s="35"/>
      <c r="Y142" s="35"/>
      <c r="Z142" s="35"/>
      <c r="AA142" s="35"/>
      <c r="AB142" s="35"/>
      <c r="AC142" s="35"/>
    </row>
    <row r="143" spans="1:29" s="61" customFormat="1">
      <c r="A143" s="58">
        <v>398005</v>
      </c>
      <c r="B143" s="59" t="s">
        <v>159</v>
      </c>
      <c r="C143" s="22">
        <v>142</v>
      </c>
      <c r="D143" s="23">
        <v>0</v>
      </c>
      <c r="E143" s="23">
        <f t="shared" si="20"/>
        <v>0</v>
      </c>
      <c r="F143" s="23">
        <v>2620</v>
      </c>
      <c r="G143" s="23">
        <f t="shared" si="21"/>
        <v>18.450704225352112</v>
      </c>
      <c r="H143" s="23">
        <v>0</v>
      </c>
      <c r="I143" s="23">
        <f t="shared" si="22"/>
        <v>0</v>
      </c>
      <c r="J143" s="23">
        <v>2461</v>
      </c>
      <c r="K143" s="23">
        <f t="shared" si="23"/>
        <v>17.330985915492956</v>
      </c>
      <c r="L143" s="23">
        <v>25885</v>
      </c>
      <c r="M143" s="23">
        <f t="shared" si="24"/>
        <v>182.28873239436621</v>
      </c>
      <c r="N143" s="23">
        <v>0</v>
      </c>
      <c r="O143" s="23">
        <f t="shared" si="25"/>
        <v>0</v>
      </c>
      <c r="P143" s="23">
        <v>23558</v>
      </c>
      <c r="Q143" s="23">
        <f t="shared" si="26"/>
        <v>165.90140845070422</v>
      </c>
      <c r="R143" s="23">
        <v>0</v>
      </c>
      <c r="S143" s="23">
        <f t="shared" si="27"/>
        <v>0</v>
      </c>
      <c r="T143" s="24">
        <f t="shared" si="28"/>
        <v>54524</v>
      </c>
      <c r="U143" s="23">
        <f t="shared" si="29"/>
        <v>383.97183098591552</v>
      </c>
      <c r="V143" s="60"/>
      <c r="W143" s="60"/>
      <c r="X143" s="60"/>
      <c r="Y143" s="60"/>
      <c r="Z143" s="60"/>
      <c r="AA143" s="60"/>
      <c r="AB143" s="60"/>
      <c r="AC143" s="60"/>
    </row>
    <row r="144" spans="1:29" s="36" customFormat="1">
      <c r="A144" s="56">
        <v>398006</v>
      </c>
      <c r="B144" s="57" t="s">
        <v>160</v>
      </c>
      <c r="C144" s="13">
        <v>110</v>
      </c>
      <c r="D144" s="18">
        <v>0</v>
      </c>
      <c r="E144" s="18">
        <f t="shared" si="20"/>
        <v>0</v>
      </c>
      <c r="F144" s="18">
        <v>2915</v>
      </c>
      <c r="G144" s="18">
        <f t="shared" si="21"/>
        <v>26.5</v>
      </c>
      <c r="H144" s="18">
        <v>0</v>
      </c>
      <c r="I144" s="18">
        <f t="shared" si="22"/>
        <v>0</v>
      </c>
      <c r="J144" s="18">
        <v>2461</v>
      </c>
      <c r="K144" s="18">
        <f t="shared" si="23"/>
        <v>22.372727272727271</v>
      </c>
      <c r="L144" s="18">
        <v>8250</v>
      </c>
      <c r="M144" s="18">
        <f t="shared" si="24"/>
        <v>75</v>
      </c>
      <c r="N144" s="18">
        <v>0</v>
      </c>
      <c r="O144" s="18">
        <f t="shared" si="25"/>
        <v>0</v>
      </c>
      <c r="P144" s="18">
        <v>0</v>
      </c>
      <c r="Q144" s="18">
        <f t="shared" si="26"/>
        <v>0</v>
      </c>
      <c r="R144" s="18">
        <v>0</v>
      </c>
      <c r="S144" s="18">
        <f t="shared" si="27"/>
        <v>0</v>
      </c>
      <c r="T144" s="19">
        <f t="shared" si="28"/>
        <v>13626</v>
      </c>
      <c r="U144" s="18">
        <f t="shared" si="29"/>
        <v>123.87272727272727</v>
      </c>
      <c r="V144" s="35"/>
      <c r="W144" s="35"/>
      <c r="X144" s="35"/>
      <c r="Y144" s="35"/>
      <c r="Z144" s="35"/>
      <c r="AA144" s="35"/>
      <c r="AB144" s="35"/>
      <c r="AC144" s="35"/>
    </row>
    <row r="145" spans="1:29" s="36" customFormat="1">
      <c r="A145" s="54">
        <v>399001</v>
      </c>
      <c r="B145" s="55" t="s">
        <v>161</v>
      </c>
      <c r="C145" s="13">
        <v>484</v>
      </c>
      <c r="D145" s="18">
        <v>0</v>
      </c>
      <c r="E145" s="18">
        <f t="shared" si="20"/>
        <v>0</v>
      </c>
      <c r="F145" s="18">
        <v>0</v>
      </c>
      <c r="G145" s="18">
        <f t="shared" si="21"/>
        <v>0</v>
      </c>
      <c r="H145" s="18">
        <v>46238</v>
      </c>
      <c r="I145" s="18">
        <f t="shared" si="22"/>
        <v>95.533057851239676</v>
      </c>
      <c r="J145" s="18">
        <v>0</v>
      </c>
      <c r="K145" s="18">
        <f t="shared" si="23"/>
        <v>0</v>
      </c>
      <c r="L145" s="18">
        <v>167044</v>
      </c>
      <c r="M145" s="18">
        <f t="shared" si="24"/>
        <v>345.1322314049587</v>
      </c>
      <c r="N145" s="18">
        <v>0</v>
      </c>
      <c r="O145" s="18">
        <f t="shared" si="25"/>
        <v>0</v>
      </c>
      <c r="P145" s="18">
        <v>0</v>
      </c>
      <c r="Q145" s="18">
        <f t="shared" si="26"/>
        <v>0</v>
      </c>
      <c r="R145" s="18">
        <v>0</v>
      </c>
      <c r="S145" s="18">
        <f t="shared" si="27"/>
        <v>0</v>
      </c>
      <c r="T145" s="19">
        <f t="shared" si="28"/>
        <v>213282</v>
      </c>
      <c r="U145" s="18">
        <f t="shared" si="29"/>
        <v>440.66528925619832</v>
      </c>
      <c r="V145" s="35"/>
      <c r="W145" s="35"/>
      <c r="X145" s="35"/>
      <c r="Y145" s="35"/>
      <c r="Z145" s="35"/>
      <c r="AA145" s="35"/>
      <c r="AB145" s="35"/>
      <c r="AC145" s="35"/>
    </row>
    <row r="146" spans="1:29" s="36" customFormat="1">
      <c r="A146" s="54">
        <v>399002</v>
      </c>
      <c r="B146" s="55" t="s">
        <v>162</v>
      </c>
      <c r="C146" s="13">
        <v>323</v>
      </c>
      <c r="D146" s="18">
        <v>0</v>
      </c>
      <c r="E146" s="18">
        <f t="shared" si="20"/>
        <v>0</v>
      </c>
      <c r="F146" s="18">
        <v>0</v>
      </c>
      <c r="G146" s="18">
        <f t="shared" si="21"/>
        <v>0</v>
      </c>
      <c r="H146" s="18">
        <v>111917</v>
      </c>
      <c r="I146" s="18">
        <f t="shared" si="22"/>
        <v>346.49226006191952</v>
      </c>
      <c r="J146" s="18">
        <v>0</v>
      </c>
      <c r="K146" s="18">
        <f t="shared" si="23"/>
        <v>0</v>
      </c>
      <c r="L146" s="18">
        <v>48525</v>
      </c>
      <c r="M146" s="18">
        <f t="shared" si="24"/>
        <v>150.23219814241486</v>
      </c>
      <c r="N146" s="18">
        <v>0</v>
      </c>
      <c r="O146" s="18">
        <f t="shared" si="25"/>
        <v>0</v>
      </c>
      <c r="P146" s="18">
        <v>0</v>
      </c>
      <c r="Q146" s="18">
        <f t="shared" si="26"/>
        <v>0</v>
      </c>
      <c r="R146" s="18">
        <v>0</v>
      </c>
      <c r="S146" s="18">
        <f t="shared" si="27"/>
        <v>0</v>
      </c>
      <c r="T146" s="19">
        <f t="shared" si="28"/>
        <v>160442</v>
      </c>
      <c r="U146" s="18">
        <f t="shared" si="29"/>
        <v>496.72445820433438</v>
      </c>
      <c r="V146" s="35"/>
      <c r="W146" s="35"/>
      <c r="X146" s="35"/>
      <c r="Y146" s="35"/>
      <c r="Z146" s="35"/>
      <c r="AA146" s="35"/>
      <c r="AB146" s="35"/>
      <c r="AC146" s="35"/>
    </row>
    <row r="147" spans="1:29" s="36" customFormat="1">
      <c r="A147" s="58">
        <v>399004</v>
      </c>
      <c r="B147" s="59" t="s">
        <v>163</v>
      </c>
      <c r="C147" s="22">
        <v>398</v>
      </c>
      <c r="D147" s="23">
        <v>0</v>
      </c>
      <c r="E147" s="23">
        <f t="shared" si="20"/>
        <v>0</v>
      </c>
      <c r="F147" s="23">
        <v>0</v>
      </c>
      <c r="G147" s="23">
        <f t="shared" si="21"/>
        <v>0</v>
      </c>
      <c r="H147" s="23">
        <v>123417</v>
      </c>
      <c r="I147" s="23">
        <f t="shared" si="22"/>
        <v>310.0929648241206</v>
      </c>
      <c r="J147" s="23">
        <v>0</v>
      </c>
      <c r="K147" s="23">
        <f t="shared" si="23"/>
        <v>0</v>
      </c>
      <c r="L147" s="23">
        <v>51326</v>
      </c>
      <c r="M147" s="23">
        <f t="shared" si="24"/>
        <v>128.95979899497488</v>
      </c>
      <c r="N147" s="23">
        <v>0</v>
      </c>
      <c r="O147" s="23">
        <f t="shared" si="25"/>
        <v>0</v>
      </c>
      <c r="P147" s="23">
        <v>0</v>
      </c>
      <c r="Q147" s="23">
        <f t="shared" si="26"/>
        <v>0</v>
      </c>
      <c r="R147" s="23">
        <v>0</v>
      </c>
      <c r="S147" s="23">
        <f t="shared" si="27"/>
        <v>0</v>
      </c>
      <c r="T147" s="24">
        <f t="shared" si="28"/>
        <v>174743</v>
      </c>
      <c r="U147" s="23">
        <f t="shared" si="29"/>
        <v>439.0527638190955</v>
      </c>
      <c r="V147" s="35"/>
      <c r="W147" s="35"/>
      <c r="X147" s="35"/>
      <c r="Y147" s="35"/>
      <c r="Z147" s="35"/>
      <c r="AA147" s="35"/>
      <c r="AB147" s="35"/>
      <c r="AC147" s="35"/>
    </row>
    <row r="148" spans="1:29">
      <c r="A148" s="39"/>
      <c r="B148" s="40" t="s">
        <v>164</v>
      </c>
      <c r="C148" s="50">
        <f>SUM(C94:C147)</f>
        <v>22353</v>
      </c>
      <c r="D148" s="65">
        <f>SUM(D94:D147)</f>
        <v>41594</v>
      </c>
      <c r="E148" s="65">
        <f t="shared" si="20"/>
        <v>1.8607793137386481</v>
      </c>
      <c r="F148" s="65">
        <f>SUM(F94:F147)</f>
        <v>277348</v>
      </c>
      <c r="G148" s="65">
        <f t="shared" si="21"/>
        <v>12.407641032523598</v>
      </c>
      <c r="H148" s="65">
        <f>SUM(H94:H147)</f>
        <v>3974939</v>
      </c>
      <c r="I148" s="65">
        <f t="shared" si="22"/>
        <v>177.82575045855143</v>
      </c>
      <c r="J148" s="65">
        <f>SUM(J94:J147)</f>
        <v>275814</v>
      </c>
      <c r="K148" s="65">
        <f t="shared" si="23"/>
        <v>12.339014897329218</v>
      </c>
      <c r="L148" s="65">
        <f>SUM(L94:L147)</f>
        <v>5489273</v>
      </c>
      <c r="M148" s="65">
        <f t="shared" si="24"/>
        <v>245.57209323133361</v>
      </c>
      <c r="N148" s="65">
        <f>SUM(N94:N147)</f>
        <v>1026404</v>
      </c>
      <c r="O148" s="65">
        <f t="shared" si="25"/>
        <v>45.917952847492508</v>
      </c>
      <c r="P148" s="65">
        <f>SUM(P94:P147)</f>
        <v>937844</v>
      </c>
      <c r="Q148" s="65">
        <f t="shared" si="26"/>
        <v>41.956068536661746</v>
      </c>
      <c r="R148" s="65">
        <f>SUM(R94:R147)</f>
        <v>24979</v>
      </c>
      <c r="S148" s="65">
        <f t="shared" si="27"/>
        <v>1.11747863821411</v>
      </c>
      <c r="T148" s="66">
        <f>SUM(T94:T147)</f>
        <v>12048195</v>
      </c>
      <c r="U148" s="65">
        <f t="shared" si="29"/>
        <v>538.99677895584489</v>
      </c>
      <c r="V148" s="41"/>
      <c r="W148" s="41"/>
      <c r="X148" s="41"/>
      <c r="Y148" s="41"/>
      <c r="Z148" s="41"/>
      <c r="AA148" s="41"/>
      <c r="AB148" s="43"/>
      <c r="AC148" s="41"/>
    </row>
    <row r="149" spans="1:29">
      <c r="A149" s="44"/>
      <c r="B149" s="45"/>
      <c r="C149" s="31"/>
      <c r="D149" s="31"/>
      <c r="E149" s="31"/>
      <c r="F149" s="31"/>
      <c r="G149" s="32"/>
      <c r="H149" s="31"/>
      <c r="I149" s="31"/>
      <c r="J149" s="31"/>
      <c r="K149" s="32"/>
      <c r="L149" s="31"/>
      <c r="M149" s="31"/>
      <c r="N149" s="31"/>
      <c r="O149" s="32"/>
      <c r="P149" s="31"/>
      <c r="Q149" s="31"/>
      <c r="R149" s="31"/>
      <c r="S149" s="31"/>
      <c r="T149" s="31"/>
      <c r="U149" s="32"/>
      <c r="V149" s="33"/>
      <c r="W149" s="33"/>
      <c r="X149" s="33"/>
      <c r="Y149" s="33"/>
      <c r="Z149" s="33"/>
      <c r="AA149" s="33"/>
      <c r="AB149" s="33"/>
      <c r="AC149" s="33"/>
    </row>
    <row r="150" spans="1:29" s="36" customFormat="1">
      <c r="A150" s="63" t="s">
        <v>165</v>
      </c>
      <c r="B150" s="64" t="s">
        <v>166</v>
      </c>
      <c r="C150" s="22">
        <v>339</v>
      </c>
      <c r="D150" s="23">
        <v>0</v>
      </c>
      <c r="E150" s="23">
        <f>D150/$C150</f>
        <v>0</v>
      </c>
      <c r="F150" s="23">
        <v>0</v>
      </c>
      <c r="G150" s="23">
        <f>F150/$C150</f>
        <v>0</v>
      </c>
      <c r="H150" s="23">
        <v>0</v>
      </c>
      <c r="I150" s="23">
        <f>H150/$C150</f>
        <v>0</v>
      </c>
      <c r="J150" s="23">
        <v>0</v>
      </c>
      <c r="K150" s="23">
        <f>J150/$C150</f>
        <v>0</v>
      </c>
      <c r="L150" s="23">
        <v>5108</v>
      </c>
      <c r="M150" s="23">
        <f>L150/$C150</f>
        <v>15.067846607669617</v>
      </c>
      <c r="N150" s="23">
        <v>0</v>
      </c>
      <c r="O150" s="23">
        <f>N150/$C150</f>
        <v>0</v>
      </c>
      <c r="P150" s="23">
        <v>0</v>
      </c>
      <c r="Q150" s="23">
        <f>P150/$C150</f>
        <v>0</v>
      </c>
      <c r="R150" s="23">
        <v>0</v>
      </c>
      <c r="S150" s="23">
        <f>R150/$C150</f>
        <v>0</v>
      </c>
      <c r="T150" s="24">
        <f>D150+F150+H150+J150+L150+N150+P150+R150</f>
        <v>5108</v>
      </c>
      <c r="U150" s="23">
        <f>T150/$C150</f>
        <v>15.067846607669617</v>
      </c>
      <c r="V150" s="35"/>
      <c r="W150" s="35"/>
      <c r="X150" s="35"/>
      <c r="Y150" s="35"/>
      <c r="Z150" s="35"/>
      <c r="AA150" s="35"/>
      <c r="AB150" s="35"/>
      <c r="AC150" s="35"/>
    </row>
    <row r="151" spans="1:29">
      <c r="A151" s="39"/>
      <c r="B151" s="40" t="s">
        <v>167</v>
      </c>
      <c r="C151" s="50">
        <f>SUM(C150)</f>
        <v>339</v>
      </c>
      <c r="D151" s="67">
        <f>SUM(D150)</f>
        <v>0</v>
      </c>
      <c r="E151" s="65">
        <f>D151/$C151</f>
        <v>0</v>
      </c>
      <c r="F151" s="65">
        <f>SUM(F150)</f>
        <v>0</v>
      </c>
      <c r="G151" s="65">
        <f>F151/$C151</f>
        <v>0</v>
      </c>
      <c r="H151" s="65">
        <f>SUM(H150)</f>
        <v>0</v>
      </c>
      <c r="I151" s="65">
        <f>H151/$C151</f>
        <v>0</v>
      </c>
      <c r="J151" s="65">
        <f>SUM(J150)</f>
        <v>0</v>
      </c>
      <c r="K151" s="65">
        <f>J151/$C151</f>
        <v>0</v>
      </c>
      <c r="L151" s="65">
        <f>SUM(L150)</f>
        <v>5108</v>
      </c>
      <c r="M151" s="65">
        <f>L151/$C151</f>
        <v>15.067846607669617</v>
      </c>
      <c r="N151" s="65">
        <f>SUM(N150)</f>
        <v>0</v>
      </c>
      <c r="O151" s="65">
        <f>N151/$C151</f>
        <v>0</v>
      </c>
      <c r="P151" s="65">
        <f>SUM(P150)</f>
        <v>0</v>
      </c>
      <c r="Q151" s="65">
        <f>P151/$C151</f>
        <v>0</v>
      </c>
      <c r="R151" s="65">
        <f>SUM(R150)</f>
        <v>0</v>
      </c>
      <c r="S151" s="65">
        <f>R151/$C151</f>
        <v>0</v>
      </c>
      <c r="T151" s="66">
        <f>SUM(T150)</f>
        <v>5108</v>
      </c>
      <c r="U151" s="65">
        <f>T151/$C151</f>
        <v>15.067846607669617</v>
      </c>
      <c r="V151" s="41"/>
      <c r="W151" s="41"/>
      <c r="X151" s="41"/>
      <c r="Y151" s="41"/>
      <c r="Z151" s="41"/>
      <c r="AA151" s="41"/>
      <c r="AB151" s="43"/>
      <c r="AC151" s="41"/>
    </row>
    <row r="152" spans="1:29">
      <c r="A152" s="44"/>
      <c r="B152" s="45"/>
      <c r="C152" s="31"/>
      <c r="D152" s="31"/>
      <c r="E152" s="31"/>
      <c r="F152" s="31"/>
      <c r="G152" s="32"/>
      <c r="H152" s="31"/>
      <c r="I152" s="31"/>
      <c r="J152" s="31"/>
      <c r="K152" s="32"/>
      <c r="L152" s="31"/>
      <c r="M152" s="31"/>
      <c r="N152" s="31"/>
      <c r="O152" s="32"/>
      <c r="P152" s="31"/>
      <c r="Q152" s="31"/>
      <c r="R152" s="31"/>
      <c r="S152" s="31"/>
      <c r="T152" s="31"/>
      <c r="U152" s="32"/>
      <c r="V152" s="33"/>
      <c r="W152" s="33"/>
      <c r="X152" s="33"/>
      <c r="Y152" s="33"/>
      <c r="Z152" s="33"/>
      <c r="AA152" s="33"/>
      <c r="AB152" s="33"/>
      <c r="AC152" s="33"/>
    </row>
    <row r="153" spans="1:29" ht="13.5" thickBot="1">
      <c r="A153" s="68"/>
      <c r="B153" s="69" t="s">
        <v>168</v>
      </c>
      <c r="C153" s="70">
        <f>C148+C92+C78+C74+C151</f>
        <v>695278</v>
      </c>
      <c r="D153" s="71">
        <f>D148+D92+D78+D74+D151</f>
        <v>8844360</v>
      </c>
      <c r="E153" s="71">
        <f>D153/$C153</f>
        <v>12.720609597887464</v>
      </c>
      <c r="F153" s="71">
        <f>F148+F92+F78+F74+F151</f>
        <v>7224392</v>
      </c>
      <c r="G153" s="71">
        <f>F153/$C153</f>
        <v>10.390652372144668</v>
      </c>
      <c r="H153" s="71">
        <f>H148+H92+H78+H74+H151</f>
        <v>13986639</v>
      </c>
      <c r="I153" s="71">
        <f>H153/$C153</f>
        <v>20.116613786140221</v>
      </c>
      <c r="J153" s="71">
        <f>J148+J92+J78+J74+J151</f>
        <v>12275221</v>
      </c>
      <c r="K153" s="71">
        <f>J153/$C153</f>
        <v>17.655126438633179</v>
      </c>
      <c r="L153" s="71">
        <f>L148+L92+L78+L74+L151</f>
        <v>137046458</v>
      </c>
      <c r="M153" s="71">
        <f>L153/$C153</f>
        <v>197.11030407980692</v>
      </c>
      <c r="N153" s="71">
        <f>N148+N92+N78+N74+N151</f>
        <v>15378480</v>
      </c>
      <c r="O153" s="71">
        <f>N153/$C153</f>
        <v>22.118461967730894</v>
      </c>
      <c r="P153" s="71">
        <f>P148+P92+P78+P74+P151</f>
        <v>28579236</v>
      </c>
      <c r="Q153" s="71">
        <f>P153/$C153</f>
        <v>41.104760973308515</v>
      </c>
      <c r="R153" s="71">
        <f>R148+R92+R78+R74+R151</f>
        <v>490472915</v>
      </c>
      <c r="S153" s="71">
        <f>R153/$C153</f>
        <v>705.43425076012761</v>
      </c>
      <c r="T153" s="72">
        <f>T148+T92+T78+T74+T151</f>
        <v>713807701</v>
      </c>
      <c r="U153" s="71">
        <f>T153/$C153</f>
        <v>1026.6507799757794</v>
      </c>
      <c r="V153" s="41"/>
      <c r="W153" s="41"/>
      <c r="X153" s="41"/>
      <c r="Y153" s="41"/>
      <c r="Z153" s="41"/>
      <c r="AA153" s="41"/>
      <c r="AB153" s="41"/>
      <c r="AC153" s="41"/>
    </row>
    <row r="154" spans="1:29" ht="13.5" thickTop="1"/>
    <row r="155" spans="1:29" ht="25.5" customHeight="1">
      <c r="D155" s="75"/>
      <c r="E155" s="75"/>
      <c r="F155" s="75"/>
      <c r="G155" s="73"/>
      <c r="H155" s="75"/>
      <c r="I155" s="75"/>
      <c r="J155" s="75"/>
      <c r="K155" s="73"/>
      <c r="L155" s="75"/>
      <c r="M155" s="75"/>
      <c r="N155" s="75"/>
      <c r="O155" s="73"/>
      <c r="P155" s="75"/>
      <c r="Q155" s="75"/>
      <c r="R155" s="75"/>
      <c r="S155" s="73"/>
    </row>
    <row r="156" spans="1:29" ht="27.75" customHeight="1">
      <c r="D156" s="76" t="s">
        <v>169</v>
      </c>
      <c r="E156" s="76"/>
      <c r="F156" s="76"/>
      <c r="G156" s="73"/>
      <c r="H156" s="76" t="s">
        <v>169</v>
      </c>
      <c r="I156" s="76"/>
      <c r="J156" s="76"/>
      <c r="K156" s="73"/>
      <c r="L156" s="76" t="s">
        <v>169</v>
      </c>
      <c r="M156" s="76"/>
      <c r="N156" s="76"/>
      <c r="O156" s="73"/>
      <c r="P156" s="76" t="s">
        <v>169</v>
      </c>
      <c r="Q156" s="76"/>
      <c r="R156" s="76"/>
      <c r="S156" s="77"/>
    </row>
    <row r="158" spans="1:29">
      <c r="D158" s="74"/>
      <c r="F158" s="74"/>
      <c r="H158" s="74"/>
      <c r="J158" s="74"/>
      <c r="L158" s="74"/>
      <c r="N158" s="74"/>
      <c r="P158" s="74"/>
      <c r="R158" s="74"/>
      <c r="T158" s="74"/>
    </row>
  </sheetData>
  <mergeCells count="15">
    <mergeCell ref="A1:B2"/>
    <mergeCell ref="D1:G1"/>
    <mergeCell ref="H1:K1"/>
    <mergeCell ref="L1:O1"/>
    <mergeCell ref="P1:U1"/>
    <mergeCell ref="C2:C3"/>
    <mergeCell ref="T2:T3"/>
    <mergeCell ref="D155:F155"/>
    <mergeCell ref="H155:J155"/>
    <mergeCell ref="L155:N155"/>
    <mergeCell ref="P155:R155"/>
    <mergeCell ref="D156:F156"/>
    <mergeCell ref="H156:J156"/>
    <mergeCell ref="L156:N156"/>
    <mergeCell ref="P156:S156"/>
  </mergeCells>
  <printOptions horizontalCentered="1"/>
  <pageMargins left="0.25" right="0.25" top="0.65" bottom="0.5" header="0.33" footer="0.5"/>
  <pageSetup paperSize="5" scale="79" orientation="portrait" r:id="rId1"/>
  <headerFooter alignWithMargins="0"/>
  <rowBreaks count="1" manualBreakCount="1">
    <brk id="75" max="20" man="1"/>
  </rowBreaks>
  <colBreaks count="3" manualBreakCount="3">
    <brk id="7" max="133" man="1"/>
    <brk id="11" max="133" man="1"/>
    <brk id="15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Pur Prop Services - 400</vt:lpstr>
      <vt:lpstr>'Pur Prop Services - 400'!Print_Area</vt:lpstr>
      <vt:lpstr>'Pur Prop Services - 400'!Print_Titles</vt:lpstr>
    </vt:vector>
  </TitlesOfParts>
  <Company>LDOE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ldoe</cp:lastModifiedBy>
  <dcterms:created xsi:type="dcterms:W3CDTF">2012-07-03T18:47:50Z</dcterms:created>
  <dcterms:modified xsi:type="dcterms:W3CDTF">2012-07-03T19:05:15Z</dcterms:modified>
</cp:coreProperties>
</file>