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15" windowHeight="5340" tabRatio="599" activeTab="0"/>
  </bookViews>
  <sheets>
    <sheet name="Other Uses of Funds - 900" sheetId="1" r:id="rId1"/>
  </sheets>
  <externalReferences>
    <externalReference r:id="rId4"/>
  </externalReferences>
  <definedNames>
    <definedName name="_xlnm.Print_Area" localSheetId="0">'Other Uses of Funds - 900'!$A$1:$N$147</definedName>
    <definedName name="_xlnm.Print_Titles" localSheetId="0">'Other Uses of Funds - 900'!$A:$C,'Other Uses of Funds - 900'!$1:$3</definedName>
  </definedNames>
  <calcPr fullCalcOnLoad="1"/>
</workbook>
</file>

<file path=xl/sharedStrings.xml><?xml version="1.0" encoding="utf-8"?>
<sst xmlns="http://schemas.openxmlformats.org/spreadsheetml/2006/main" count="169" uniqueCount="155">
  <si>
    <t>LEA</t>
  </si>
  <si>
    <t>DISTRICT</t>
  </si>
  <si>
    <t>Per Pupil</t>
  </si>
  <si>
    <t>Object Code 910</t>
  </si>
  <si>
    <t>Redemption of Principal</t>
  </si>
  <si>
    <t>Object Code 915</t>
  </si>
  <si>
    <t>Payments to Escrow Agent</t>
  </si>
  <si>
    <t>Total Other Uses of Funds Expenditures</t>
  </si>
  <si>
    <t>Object Code 932</t>
  </si>
  <si>
    <t>Object Code 933</t>
  </si>
  <si>
    <t>Operating Transfers Out</t>
  </si>
  <si>
    <t>Indirect Costs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</si>
  <si>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</si>
  <si>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</si>
  <si>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</si>
  <si>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</si>
  <si>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</si>
  <si>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</si>
  <si>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</si>
  <si>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</si>
  <si>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</si>
  <si>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</si>
  <si>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</si>
  <si>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</si>
  <si>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</si>
  <si>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</si>
  <si>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</si>
  <si>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</si>
  <si>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</si>
  <si>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</si>
  <si>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</si>
  <si>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</si>
  <si>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</si>
  <si>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</si>
  <si>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</si>
  <si>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Livingston Parish School Board</t>
  </si>
  <si>
    <t>Madison Parish School Board</t>
  </si>
  <si>
    <t>Morehouse Parish School Board</t>
  </si>
  <si>
    <t>Natchitoches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</si>
  <si>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</si>
  <si>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</si>
  <si>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</si>
  <si>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</si>
  <si>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</si>
  <si>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</si>
  <si>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</si>
  <si>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</si>
  <si>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</si>
  <si>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</si>
  <si>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</si>
  <si>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</si>
  <si>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</si>
  <si>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</si>
  <si>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</si>
  <si>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</si>
  <si>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</si>
  <si>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</si>
  <si>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</si>
  <si>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</si>
  <si>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 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</si>
  <si>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</si>
  <si>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</si>
  <si>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</si>
  <si>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</si>
  <si>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</si>
  <si>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</si>
  <si>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</si>
  <si>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</si>
  <si>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</si>
  <si>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</si>
  <si>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</si>
  <si>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</si>
  <si>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</si>
  <si>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</si>
  <si>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</si>
  <si>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</si>
  <si>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</si>
  <si>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</si>
  <si>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</si>
  <si>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</si>
  <si>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</si>
  <si>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</si>
  <si>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</si>
  <si>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Sophie B. Wright (SUNO)</t>
  </si>
  <si>
    <t>Edward Phillips (KIPP)</t>
  </si>
  <si>
    <t>McDonogh #15 (KIPP)</t>
  </si>
  <si>
    <t>Samuel J. Green (MSA)</t>
  </si>
  <si>
    <t>Total State</t>
  </si>
  <si>
    <t>Other Uses of Funds - 
Expenditures by Object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</si>
  <si>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</si>
  <si>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</si>
  <si>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</si>
  <si>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</si>
  <si>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</si>
  <si>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</si>
  <si>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</si>
  <si>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</si>
  <si>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</si>
  <si>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</si>
  <si>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Children's Charter</t>
  </si>
  <si>
    <t>KIPP Central City Primary</t>
  </si>
  <si>
    <t>Oct.  2008 Elementary Secondary Membership</t>
  </si>
  <si>
    <t>Glen Oaks Middle (ADVANCE BR)</t>
  </si>
  <si>
    <t>Prescott Middle School (ADVANCE BR)</t>
  </si>
  <si>
    <t>Pointe Coupee Central High (ADVANCE BR)</t>
  </si>
  <si>
    <t>Capitol Pre-College Academy for Boys (100 BLACK MEN)</t>
  </si>
  <si>
    <t>Capitol Pre-College Academy for Girls (100 BLACK MEN)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</si>
  <si>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</si>
  <si>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</si>
  <si>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</si>
  <si>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</si>
  <si>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</si>
  <si>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</si>
  <si>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East Baton Rouge Parish School Board *</t>
  </si>
  <si>
    <t>Pointe Coupee Parish School Board *</t>
  </si>
  <si>
    <t>Includes KPC 51115, 51120, 51130 under Other Uses of Funds.</t>
  </si>
  <si>
    <t>Total Type 5 Charter Schools</t>
  </si>
  <si>
    <t>D'Arbonne Woods Charter School</t>
  </si>
  <si>
    <t>Madison Preparatory Academy</t>
  </si>
  <si>
    <t>Thurgood Marshall Early College High School</t>
  </si>
  <si>
    <t>Linear Leadership Academy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</si>
  <si>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</si>
  <si>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</si>
  <si>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</si>
  <si>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</si>
  <si>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</si>
  <si>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</si>
  <si>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Dalton Elementary School</t>
  </si>
  <si>
    <t>Lanier Elementary School</t>
  </si>
  <si>
    <t>Kenilworth Science &amp; Technology School</t>
  </si>
  <si>
    <t>2009-2010</t>
  </si>
  <si>
    <t>Caddo Parish School Board *</t>
  </si>
  <si>
    <t>Lincoln Parish School Board *</t>
  </si>
  <si>
    <t>Ouachita Parish School Board *</t>
  </si>
  <si>
    <t>Union Parish School Board *</t>
  </si>
  <si>
    <t>Zachary Community School Board *</t>
  </si>
  <si>
    <t>City of Baker School Board *</t>
  </si>
  <si>
    <t>Central Community School Board *</t>
  </si>
  <si>
    <t xml:space="preserve">*  The district of prior jurisdiction transferred local revenue to the Recovery School District (RSD) and each RSD school reported it as miscellaneous local revenue. $104,348,797 is subtracted from Orleans Parish, $15,992,296 is subtracted from East Baton Rouge Parish, $1,395,224 is subtracted from Pointe Coupee Parish, $3,307,667 is subtracted from Caddo Parish, $462,753 is subtracted from Union Parish, $21,310 is subtracted from Ouachita Parish,  $2,811 is subtracted from Lincoln Parish, $3,472 is subtracted from Zachary Community, $6,668 is subtracted from City of Baker, and $2,979 is subtracted from Central Community.   </t>
  </si>
  <si>
    <t>Allen Parish School Board **</t>
  </si>
  <si>
    <t>Calcasieu Parish School Board **</t>
  </si>
  <si>
    <t>Cameron Parish School Board **</t>
  </si>
  <si>
    <t>Jefferson Parish School Board **</t>
  </si>
  <si>
    <t>Jefferson Davis Parish School Board **</t>
  </si>
  <si>
    <t>Orleans Parish School Board *,**</t>
  </si>
  <si>
    <t>Plaquemines Parish School Board **</t>
  </si>
  <si>
    <t>St. Bernard Parish School Board **</t>
  </si>
  <si>
    <t>St. Charles Parish School Board **</t>
  </si>
  <si>
    <t>St. Tammany Parish School Board **</t>
  </si>
  <si>
    <t>Terrebonne Parish School Board **</t>
  </si>
  <si>
    <t>Vermilion Parish School Board **</t>
  </si>
  <si>
    <t>City of Bogalusa School Board **</t>
  </si>
  <si>
    <t>Recovery School District (RSD OPERATED) ***</t>
  </si>
  <si>
    <t>*  Includes one-time Hurricane Related expenditures</t>
  </si>
  <si>
    <t>** Excludes one-time Hurricane Related expenditures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</si>
</sst>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_);_(* \(#,##0\);_(* &quot;-&quot;??_);_(@_)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sz val="20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urier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116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5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5" fillId="0" borderId="14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3" fillId="0" borderId="18" xfId="117" applyFont="1" applyFill="1" applyBorder="1" applyAlignment="1">
      <alignment horizontal="right" wrapText="1"/>
      <protection/>
    </xf>
    <xf numFmtId="0" fontId="3" fillId="0" borderId="19" xfId="117" applyFont="1" applyFill="1" applyBorder="1" applyAlignment="1">
      <alignment horizontal="left" wrapText="1"/>
      <protection/>
    </xf>
    <xf numFmtId="0" fontId="2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3" fillId="0" borderId="21" xfId="117" applyFont="1" applyFill="1" applyBorder="1" applyAlignment="1">
      <alignment horizontal="right" wrapText="1"/>
      <protection/>
    </xf>
    <xf numFmtId="0" fontId="3" fillId="0" borderId="11" xfId="117" applyFont="1" applyFill="1" applyBorder="1" applyAlignment="1">
      <alignment horizontal="right" wrapText="1"/>
      <protection/>
    </xf>
    <xf numFmtId="0" fontId="2" fillId="0" borderId="22" xfId="0" applyFont="1" applyBorder="1" applyAlignment="1">
      <alignment/>
    </xf>
    <xf numFmtId="0" fontId="5" fillId="0" borderId="23" xfId="0" applyFont="1" applyBorder="1" applyAlignment="1">
      <alignment horizontal="left"/>
    </xf>
    <xf numFmtId="164" fontId="5" fillId="0" borderId="13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0" fontId="2" fillId="35" borderId="25" xfId="0" applyFont="1" applyFill="1" applyBorder="1" applyAlignment="1">
      <alignment/>
    </xf>
    <xf numFmtId="164" fontId="4" fillId="33" borderId="26" xfId="0" applyNumberFormat="1" applyFont="1" applyFill="1" applyBorder="1" applyAlignment="1">
      <alignment/>
    </xf>
    <xf numFmtId="0" fontId="2" fillId="35" borderId="27" xfId="0" applyFont="1" applyFill="1" applyBorder="1" applyAlignment="1">
      <alignment/>
    </xf>
    <xf numFmtId="164" fontId="5" fillId="0" borderId="11" xfId="0" applyNumberFormat="1" applyFont="1" applyBorder="1" applyAlignment="1">
      <alignment/>
    </xf>
    <xf numFmtId="164" fontId="4" fillId="33" borderId="13" xfId="0" applyNumberFormat="1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1" xfId="117" applyNumberFormat="1" applyFont="1" applyFill="1" applyBorder="1" applyAlignment="1">
      <alignment horizontal="right" wrapText="1"/>
      <protection/>
    </xf>
    <xf numFmtId="164" fontId="3" fillId="36" borderId="11" xfId="117" applyNumberFormat="1" applyFont="1" applyFill="1" applyBorder="1" applyAlignment="1">
      <alignment horizontal="right" wrapText="1"/>
      <protection/>
    </xf>
    <xf numFmtId="0" fontId="3" fillId="0" borderId="21" xfId="117" applyFont="1" applyFill="1" applyBorder="1" applyAlignment="1">
      <alignment wrapText="1"/>
      <protection/>
    </xf>
    <xf numFmtId="164" fontId="3" fillId="0" borderId="21" xfId="117" applyNumberFormat="1" applyFont="1" applyFill="1" applyBorder="1" applyAlignment="1">
      <alignment horizontal="right" wrapText="1"/>
      <protection/>
    </xf>
    <xf numFmtId="164" fontId="3" fillId="36" borderId="21" xfId="117" applyNumberFormat="1" applyFont="1" applyFill="1" applyBorder="1" applyAlignment="1">
      <alignment horizontal="right" wrapText="1"/>
      <protection/>
    </xf>
    <xf numFmtId="0" fontId="6" fillId="0" borderId="0" xfId="0" applyFont="1" applyBorder="1" applyAlignment="1">
      <alignment horizontal="center" vertical="center"/>
    </xf>
    <xf numFmtId="164" fontId="3" fillId="0" borderId="13" xfId="117" applyNumberFormat="1" applyFont="1" applyFill="1" applyBorder="1" applyAlignment="1">
      <alignment horizontal="right" wrapText="1"/>
      <protection/>
    </xf>
    <xf numFmtId="0" fontId="3" fillId="0" borderId="11" xfId="117" applyFont="1" applyFill="1" applyBorder="1" applyAlignment="1">
      <alignment wrapText="1"/>
      <protection/>
    </xf>
    <xf numFmtId="3" fontId="5" fillId="34" borderId="10" xfId="0" applyNumberFormat="1" applyFont="1" applyFill="1" applyBorder="1" applyAlignment="1">
      <alignment/>
    </xf>
    <xf numFmtId="3" fontId="5" fillId="34" borderId="18" xfId="0" applyNumberFormat="1" applyFont="1" applyFill="1" applyBorder="1" applyAlignment="1">
      <alignment/>
    </xf>
    <xf numFmtId="3" fontId="5" fillId="34" borderId="26" xfId="0" applyNumberFormat="1" applyFont="1" applyFill="1" applyBorder="1" applyAlignment="1">
      <alignment/>
    </xf>
    <xf numFmtId="0" fontId="3" fillId="0" borderId="13" xfId="117" applyFont="1" applyFill="1" applyBorder="1" applyAlignment="1">
      <alignment wrapText="1"/>
      <protection/>
    </xf>
    <xf numFmtId="164" fontId="3" fillId="36" borderId="13" xfId="117" applyNumberFormat="1" applyFont="1" applyFill="1" applyBorder="1" applyAlignment="1">
      <alignment horizontal="right" wrapText="1"/>
      <protection/>
    </xf>
    <xf numFmtId="0" fontId="3" fillId="0" borderId="11" xfId="117" applyFont="1" applyFill="1" applyBorder="1" applyAlignment="1">
      <alignment horizontal="left" wrapText="1"/>
      <protection/>
    </xf>
    <xf numFmtId="0" fontId="3" fillId="0" borderId="13" xfId="117" applyFont="1" applyFill="1" applyBorder="1" applyAlignment="1">
      <alignment horizontal="right" wrapText="1"/>
      <protection/>
    </xf>
    <xf numFmtId="164" fontId="4" fillId="33" borderId="12" xfId="0" applyNumberFormat="1" applyFont="1" applyFill="1" applyBorder="1" applyAlignment="1">
      <alignment/>
    </xf>
    <xf numFmtId="164" fontId="5" fillId="0" borderId="28" xfId="0" applyNumberFormat="1" applyFont="1" applyBorder="1" applyAlignment="1">
      <alignment/>
    </xf>
    <xf numFmtId="3" fontId="3" fillId="30" borderId="21" xfId="117" applyNumberFormat="1" applyFont="1" applyFill="1" applyBorder="1" applyAlignment="1">
      <alignment horizontal="right" wrapText="1"/>
      <protection/>
    </xf>
    <xf numFmtId="3" fontId="3" fillId="30" borderId="11" xfId="117" applyNumberFormat="1" applyFont="1" applyFill="1" applyBorder="1" applyAlignment="1">
      <alignment horizontal="right" wrapText="1"/>
      <protection/>
    </xf>
    <xf numFmtId="3" fontId="3" fillId="30" borderId="10" xfId="117" applyNumberFormat="1" applyFont="1" applyFill="1" applyBorder="1" applyAlignment="1">
      <alignment horizontal="right" wrapText="1"/>
      <protection/>
    </xf>
    <xf numFmtId="164" fontId="3" fillId="36" borderId="10" xfId="117" applyNumberFormat="1" applyFont="1" applyFill="1" applyBorder="1" applyAlignment="1">
      <alignment horizontal="right" wrapText="1"/>
      <protection/>
    </xf>
    <xf numFmtId="0" fontId="3" fillId="0" borderId="10" xfId="117" applyFont="1" applyFill="1" applyBorder="1" applyAlignment="1">
      <alignment wrapText="1"/>
      <protection/>
    </xf>
    <xf numFmtId="164" fontId="4" fillId="33" borderId="28" xfId="0" applyNumberFormat="1" applyFont="1" applyFill="1" applyBorder="1" applyAlignment="1">
      <alignment/>
    </xf>
    <xf numFmtId="164" fontId="3" fillId="0" borderId="10" xfId="117" applyNumberFormat="1" applyFont="1" applyFill="1" applyBorder="1" applyAlignment="1">
      <alignment horizontal="right" wrapText="1"/>
      <protection/>
    </xf>
    <xf numFmtId="38" fontId="2" fillId="0" borderId="0" xfId="0" applyNumberFormat="1" applyFont="1" applyFill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38" fontId="2" fillId="0" borderId="0" xfId="97" applyNumberFormat="1" applyFont="1" applyFill="1" applyAlignment="1">
      <alignment horizontal="left" vertical="top" wrapText="1"/>
      <protection/>
    </xf>
    <xf numFmtId="38" fontId="2" fillId="0" borderId="0" xfId="97" applyNumberFormat="1" applyFont="1" applyFill="1" applyAlignment="1">
      <alignment horizontal="left" vertical="center" wrapText="1"/>
      <protection/>
    </xf>
  </cellXfs>
  <cellStyles count="11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1" xfId="60"/>
    <cellStyle name="Normal 12" xfId="61"/>
    <cellStyle name="Normal 13" xfId="62"/>
    <cellStyle name="Normal 14" xfId="63"/>
    <cellStyle name="Normal 15" xfId="64"/>
    <cellStyle name="Normal 16" xfId="65"/>
    <cellStyle name="Normal 16 2" xfId="66"/>
    <cellStyle name="Normal 17" xfId="67"/>
    <cellStyle name="Normal 18" xfId="68"/>
    <cellStyle name="Normal 19" xfId="69"/>
    <cellStyle name="Normal 19 2" xfId="70"/>
    <cellStyle name="Normal 2" xfId="71"/>
    <cellStyle name="Normal 2 2" xfId="72"/>
    <cellStyle name="Normal 2 3" xfId="73"/>
    <cellStyle name="Normal 2 4" xfId="74"/>
    <cellStyle name="Normal 2 5" xfId="75"/>
    <cellStyle name="Normal 20" xfId="76"/>
    <cellStyle name="Normal 21" xfId="77"/>
    <cellStyle name="Normal 22" xfId="78"/>
    <cellStyle name="Normal 23" xfId="79"/>
    <cellStyle name="Normal 24" xfId="80"/>
    <cellStyle name="Normal 25" xfId="81"/>
    <cellStyle name="Normal 26" xfId="82"/>
    <cellStyle name="Normal 27" xfId="83"/>
    <cellStyle name="Normal 28" xfId="84"/>
    <cellStyle name="Normal 29" xfId="85"/>
    <cellStyle name="Normal 3" xfId="86"/>
    <cellStyle name="Normal 3 2" xfId="87"/>
    <cellStyle name="Normal 30" xfId="88"/>
    <cellStyle name="Normal 31" xfId="89"/>
    <cellStyle name="Normal 32" xfId="90"/>
    <cellStyle name="Normal 33" xfId="91"/>
    <cellStyle name="Normal 34" xfId="92"/>
    <cellStyle name="Normal 35" xfId="93"/>
    <cellStyle name="Normal 36" xfId="94"/>
    <cellStyle name="Normal 37" xfId="95"/>
    <cellStyle name="Normal 38" xfId="96"/>
    <cellStyle name="Normal 38 2" xfId="97"/>
    <cellStyle name="Normal 39" xfId="98"/>
    <cellStyle name="Normal 39 2" xfId="99"/>
    <cellStyle name="Normal 4" xfId="100"/>
    <cellStyle name="Normal 4 2" xfId="101"/>
    <cellStyle name="Normal 4 3" xfId="102"/>
    <cellStyle name="Normal 4 4" xfId="103"/>
    <cellStyle name="Normal 4 5" xfId="104"/>
    <cellStyle name="Normal 4 6" xfId="105"/>
    <cellStyle name="Normal 46" xfId="106"/>
    <cellStyle name="Normal 46 2" xfId="107"/>
    <cellStyle name="Normal 47" xfId="108"/>
    <cellStyle name="Normal 5" xfId="109"/>
    <cellStyle name="Normal 6" xfId="110"/>
    <cellStyle name="Normal 7" xfId="111"/>
    <cellStyle name="Normal 7 2" xfId="112"/>
    <cellStyle name="Normal 8" xfId="113"/>
    <cellStyle name="Normal 8 2" xfId="114"/>
    <cellStyle name="Normal 9" xfId="115"/>
    <cellStyle name="Normal_800" xfId="116"/>
    <cellStyle name="Normal_Sheet1" xfId="117"/>
    <cellStyle name="Note" xfId="118"/>
    <cellStyle name="Output" xfId="119"/>
    <cellStyle name="Percent" xfId="120"/>
    <cellStyle name="Title" xfId="121"/>
    <cellStyle name="Total" xfId="122"/>
    <cellStyle name="Warning Text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f\EFS\MFPAdm\MFP%20Accountability_Resource%20Allocation\2009-10%20AFR%20Data%20for%20Resource%20Alloc_May%202012%20Acct%20Report\Resource%20Allocation\Transfers%20of%20Local%20Revenue%20to%20RSD%20and%20Type%202%20Charter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G4">
            <v>3307667</v>
          </cell>
        </row>
        <row r="5">
          <cell r="G5">
            <v>15992296</v>
          </cell>
        </row>
        <row r="6">
          <cell r="G6">
            <v>2811</v>
          </cell>
        </row>
        <row r="7">
          <cell r="G7">
            <v>104348797</v>
          </cell>
        </row>
        <row r="8">
          <cell r="G8">
            <v>21310</v>
          </cell>
        </row>
        <row r="9">
          <cell r="G9">
            <v>1395224</v>
          </cell>
        </row>
        <row r="10">
          <cell r="G10">
            <v>462753</v>
          </cell>
        </row>
        <row r="11">
          <cell r="G11">
            <v>3472</v>
          </cell>
        </row>
        <row r="12">
          <cell r="G12">
            <v>6668</v>
          </cell>
        </row>
        <row r="13">
          <cell r="G13">
            <v>2979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tabSelected="1" view="pageBreakPreview" zoomScale="6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2.75"/>
  <cols>
    <col min="1" max="1" width="8.7109375" style="1" customWidth="1"/>
    <col min="2" max="2" width="44.7109375" style="1" customWidth="1"/>
    <col min="3" max="3" width="14.8515625" style="1" customWidth="1"/>
    <col min="4" max="4" width="17.28125" style="1" customWidth="1"/>
    <col min="5" max="5" width="10.8515625" style="1" customWidth="1"/>
    <col min="6" max="6" width="19.00390625" style="1" customWidth="1"/>
    <col min="7" max="7" width="10.7109375" style="1" customWidth="1"/>
    <col min="8" max="8" width="18.140625" style="1" customWidth="1"/>
    <col min="9" max="9" width="10.8515625" style="1" customWidth="1"/>
    <col min="10" max="10" width="16.7109375" style="1" customWidth="1"/>
    <col min="11" max="11" width="10.8515625" style="1" customWidth="1"/>
    <col min="12" max="12" width="20.28125" style="1" customWidth="1"/>
    <col min="13" max="13" width="10.57421875" style="1" customWidth="1"/>
    <col min="14" max="14" width="19.421875" style="1" customWidth="1"/>
    <col min="15" max="16384" width="9.140625" style="1" customWidth="1"/>
  </cols>
  <sheetData>
    <row r="1" spans="1:14" s="31" customFormat="1" ht="63" customHeight="1">
      <c r="A1" s="58" t="s">
        <v>130</v>
      </c>
      <c r="B1" s="58"/>
      <c r="C1" s="38"/>
      <c r="D1" s="65" t="s">
        <v>88</v>
      </c>
      <c r="E1" s="58"/>
      <c r="F1" s="58"/>
      <c r="G1" s="58"/>
      <c r="H1" s="65" t="s">
        <v>88</v>
      </c>
      <c r="I1" s="65"/>
      <c r="J1" s="65"/>
      <c r="K1" s="65"/>
      <c r="L1" s="65" t="s">
        <v>88</v>
      </c>
      <c r="M1" s="65"/>
      <c r="N1" s="65"/>
    </row>
    <row r="2" spans="1:13" ht="29.25" customHeight="1">
      <c r="A2" s="59"/>
      <c r="B2" s="59"/>
      <c r="C2" s="63" t="s">
        <v>101</v>
      </c>
      <c r="D2" s="7" t="s">
        <v>4</v>
      </c>
      <c r="E2" s="4"/>
      <c r="F2" s="7" t="s">
        <v>6</v>
      </c>
      <c r="G2" s="6"/>
      <c r="H2" s="7" t="s">
        <v>10</v>
      </c>
      <c r="I2" s="4"/>
      <c r="J2" s="7" t="s">
        <v>11</v>
      </c>
      <c r="K2" s="6"/>
      <c r="L2" s="61" t="s">
        <v>7</v>
      </c>
      <c r="M2" s="6"/>
    </row>
    <row r="3" spans="1:13" ht="27" customHeight="1">
      <c r="A3" s="2" t="s">
        <v>0</v>
      </c>
      <c r="B3" s="2" t="s">
        <v>1</v>
      </c>
      <c r="C3" s="64"/>
      <c r="D3" s="3" t="s">
        <v>3</v>
      </c>
      <c r="E3" s="5" t="s">
        <v>2</v>
      </c>
      <c r="F3" s="3" t="s">
        <v>5</v>
      </c>
      <c r="G3" s="5" t="s">
        <v>2</v>
      </c>
      <c r="H3" s="3" t="s">
        <v>8</v>
      </c>
      <c r="I3" s="5" t="s">
        <v>2</v>
      </c>
      <c r="J3" s="3" t="s">
        <v>9</v>
      </c>
      <c r="K3" s="5" t="s">
        <v>2</v>
      </c>
      <c r="L3" s="62"/>
      <c r="M3" s="5" t="s">
        <v>2</v>
      </c>
    </row>
    <row r="4" spans="1:13" ht="12.75">
      <c r="A4" s="44">
        <v>1</v>
      </c>
      <c r="B4" s="44" t="s">
        <v>12</v>
      </c>
      <c r="C4" s="50">
        <v>9424</v>
      </c>
      <c r="D4" s="39">
        <v>710000</v>
      </c>
      <c r="E4" s="39">
        <f>D4/$C4</f>
        <v>75.33955857385399</v>
      </c>
      <c r="F4" s="39">
        <v>0</v>
      </c>
      <c r="G4" s="39">
        <f>F4/$C4</f>
        <v>0</v>
      </c>
      <c r="H4" s="39">
        <v>4760955</v>
      </c>
      <c r="I4" s="39">
        <f>H4/$C4</f>
        <v>505.1947156196944</v>
      </c>
      <c r="J4" s="39">
        <v>507428</v>
      </c>
      <c r="K4" s="39">
        <f>J4/$C4</f>
        <v>53.84422750424448</v>
      </c>
      <c r="L4" s="45">
        <f>D4+F4+H4+J4</f>
        <v>5978383</v>
      </c>
      <c r="M4" s="39">
        <f>L4/$C4</f>
        <v>634.3785016977929</v>
      </c>
    </row>
    <row r="5" spans="1:13" ht="12.75">
      <c r="A5" s="19">
        <v>2</v>
      </c>
      <c r="B5" s="35" t="s">
        <v>139</v>
      </c>
      <c r="C5" s="50">
        <v>4207</v>
      </c>
      <c r="D5" s="36">
        <v>1425000</v>
      </c>
      <c r="E5" s="36">
        <f aca="true" t="shared" si="0" ref="E5:E70">D5/$C5</f>
        <v>338.72117898740197</v>
      </c>
      <c r="F5" s="36">
        <v>0</v>
      </c>
      <c r="G5" s="36">
        <f aca="true" t="shared" si="1" ref="G5:G70">F5/$C5</f>
        <v>0</v>
      </c>
      <c r="H5" s="36">
        <v>1134082</v>
      </c>
      <c r="I5" s="36">
        <f aca="true" t="shared" si="2" ref="I5:I70">H5/$C5</f>
        <v>269.5702400760637</v>
      </c>
      <c r="J5" s="36">
        <v>178238</v>
      </c>
      <c r="K5" s="36">
        <f aca="true" t="shared" si="3" ref="K5:K70">J5/$C5</f>
        <v>42.36700736867126</v>
      </c>
      <c r="L5" s="37">
        <f aca="true" t="shared" si="4" ref="L5:L68">D5+F5+H5+J5</f>
        <v>2737320</v>
      </c>
      <c r="M5" s="36">
        <f aca="true" t="shared" si="5" ref="M5:M70">L5/$C5</f>
        <v>650.6584264321369</v>
      </c>
    </row>
    <row r="6" spans="1:13" ht="12.75">
      <c r="A6" s="19">
        <v>3</v>
      </c>
      <c r="B6" s="35" t="s">
        <v>13</v>
      </c>
      <c r="C6" s="50">
        <v>19496</v>
      </c>
      <c r="D6" s="36">
        <v>5720000</v>
      </c>
      <c r="E6" s="36">
        <f t="shared" si="0"/>
        <v>293.3935166187936</v>
      </c>
      <c r="F6" s="36">
        <v>6636200</v>
      </c>
      <c r="G6" s="36">
        <f t="shared" si="1"/>
        <v>340.387771850636</v>
      </c>
      <c r="H6" s="36">
        <v>507581</v>
      </c>
      <c r="I6" s="36">
        <f t="shared" si="2"/>
        <v>26.035135412392286</v>
      </c>
      <c r="J6" s="36">
        <v>874164</v>
      </c>
      <c r="K6" s="36">
        <f t="shared" si="3"/>
        <v>44.83812064013131</v>
      </c>
      <c r="L6" s="37">
        <f t="shared" si="4"/>
        <v>13737945</v>
      </c>
      <c r="M6" s="36">
        <f t="shared" si="5"/>
        <v>704.6545445219532</v>
      </c>
    </row>
    <row r="7" spans="1:13" ht="12.75">
      <c r="A7" s="19">
        <v>4</v>
      </c>
      <c r="B7" s="35" t="s">
        <v>14</v>
      </c>
      <c r="C7" s="50">
        <v>4018</v>
      </c>
      <c r="D7" s="36">
        <v>324000</v>
      </c>
      <c r="E7" s="36">
        <f t="shared" si="0"/>
        <v>80.63713290194127</v>
      </c>
      <c r="F7" s="36">
        <v>0</v>
      </c>
      <c r="G7" s="36">
        <f t="shared" si="1"/>
        <v>0</v>
      </c>
      <c r="H7" s="36">
        <v>709227</v>
      </c>
      <c r="I7" s="36">
        <f t="shared" si="2"/>
        <v>176.51244400199104</v>
      </c>
      <c r="J7" s="36">
        <v>374872</v>
      </c>
      <c r="K7" s="36">
        <f t="shared" si="3"/>
        <v>93.29815828770532</v>
      </c>
      <c r="L7" s="37">
        <f t="shared" si="4"/>
        <v>1408099</v>
      </c>
      <c r="M7" s="36">
        <f t="shared" si="5"/>
        <v>350.4477351916376</v>
      </c>
    </row>
    <row r="8" spans="1:13" ht="12.75">
      <c r="A8" s="20">
        <v>5</v>
      </c>
      <c r="B8" s="46" t="s">
        <v>15</v>
      </c>
      <c r="C8" s="51">
        <v>6141</v>
      </c>
      <c r="D8" s="33">
        <v>333000</v>
      </c>
      <c r="E8" s="33">
        <f t="shared" si="0"/>
        <v>54.2256961406937</v>
      </c>
      <c r="F8" s="33">
        <v>0</v>
      </c>
      <c r="G8" s="33">
        <f t="shared" si="1"/>
        <v>0</v>
      </c>
      <c r="H8" s="33">
        <v>21777574</v>
      </c>
      <c r="I8" s="33">
        <f t="shared" si="2"/>
        <v>3546.2585898062207</v>
      </c>
      <c r="J8" s="33">
        <v>952120</v>
      </c>
      <c r="K8" s="33">
        <f t="shared" si="3"/>
        <v>155.04315258101286</v>
      </c>
      <c r="L8" s="34">
        <f t="shared" si="4"/>
        <v>23062694</v>
      </c>
      <c r="M8" s="33">
        <f t="shared" si="5"/>
        <v>3755.527438527927</v>
      </c>
    </row>
    <row r="9" spans="1:13" ht="12.75">
      <c r="A9" s="44">
        <v>6</v>
      </c>
      <c r="B9" s="44" t="s">
        <v>16</v>
      </c>
      <c r="C9" s="50">
        <v>6037</v>
      </c>
      <c r="D9" s="39">
        <v>1285000</v>
      </c>
      <c r="E9" s="39">
        <f t="shared" si="0"/>
        <v>212.85406658936557</v>
      </c>
      <c r="F9" s="39">
        <v>0</v>
      </c>
      <c r="G9" s="39">
        <f t="shared" si="1"/>
        <v>0</v>
      </c>
      <c r="H9" s="39">
        <v>851965</v>
      </c>
      <c r="I9" s="39">
        <f t="shared" si="2"/>
        <v>141.12390260062946</v>
      </c>
      <c r="J9" s="39">
        <v>276597</v>
      </c>
      <c r="K9" s="39">
        <f t="shared" si="3"/>
        <v>45.81696206725194</v>
      </c>
      <c r="L9" s="45">
        <f t="shared" si="4"/>
        <v>2413562</v>
      </c>
      <c r="M9" s="39">
        <f t="shared" si="5"/>
        <v>399.79493125724696</v>
      </c>
    </row>
    <row r="10" spans="1:13" ht="12.75">
      <c r="A10" s="19">
        <v>7</v>
      </c>
      <c r="B10" s="35" t="s">
        <v>17</v>
      </c>
      <c r="C10" s="50">
        <v>2286</v>
      </c>
      <c r="D10" s="36">
        <v>994618</v>
      </c>
      <c r="E10" s="36">
        <f t="shared" si="0"/>
        <v>435.0909886264217</v>
      </c>
      <c r="F10" s="36">
        <v>0</v>
      </c>
      <c r="G10" s="36">
        <f t="shared" si="1"/>
        <v>0</v>
      </c>
      <c r="H10" s="36">
        <v>1194716</v>
      </c>
      <c r="I10" s="36">
        <f t="shared" si="2"/>
        <v>522.6229221347331</v>
      </c>
      <c r="J10" s="36">
        <v>235472</v>
      </c>
      <c r="K10" s="36">
        <f t="shared" si="3"/>
        <v>103.00612423447069</v>
      </c>
      <c r="L10" s="37">
        <f t="shared" si="4"/>
        <v>2424806</v>
      </c>
      <c r="M10" s="36">
        <f t="shared" si="5"/>
        <v>1060.7200349956256</v>
      </c>
    </row>
    <row r="11" spans="1:13" ht="12.75">
      <c r="A11" s="19">
        <v>8</v>
      </c>
      <c r="B11" s="35" t="s">
        <v>18</v>
      </c>
      <c r="C11" s="50">
        <v>20258</v>
      </c>
      <c r="D11" s="36">
        <v>5180176</v>
      </c>
      <c r="E11" s="36">
        <f t="shared" si="0"/>
        <v>255.71013920426498</v>
      </c>
      <c r="F11" s="36">
        <v>0</v>
      </c>
      <c r="G11" s="36">
        <f t="shared" si="1"/>
        <v>0</v>
      </c>
      <c r="H11" s="36">
        <v>81646454</v>
      </c>
      <c r="I11" s="36">
        <f t="shared" si="2"/>
        <v>4030.3314246223713</v>
      </c>
      <c r="J11" s="36">
        <v>480628</v>
      </c>
      <c r="K11" s="36">
        <f t="shared" si="3"/>
        <v>23.725343074341</v>
      </c>
      <c r="L11" s="37">
        <f t="shared" si="4"/>
        <v>87307258</v>
      </c>
      <c r="M11" s="36">
        <f t="shared" si="5"/>
        <v>4309.766906900977</v>
      </c>
    </row>
    <row r="12" spans="1:13" ht="12.75">
      <c r="A12" s="19">
        <v>9</v>
      </c>
      <c r="B12" s="35" t="s">
        <v>131</v>
      </c>
      <c r="C12" s="50">
        <v>41757</v>
      </c>
      <c r="D12" s="36">
        <v>6725057</v>
      </c>
      <c r="E12" s="36">
        <f t="shared" si="0"/>
        <v>161.05220681562372</v>
      </c>
      <c r="F12" s="36">
        <v>37000</v>
      </c>
      <c r="G12" s="36">
        <f t="shared" si="1"/>
        <v>0.8860789807696913</v>
      </c>
      <c r="H12" s="36">
        <f>5518248-'[1]Sheet1'!$G$4</f>
        <v>2210581</v>
      </c>
      <c r="I12" s="36">
        <f t="shared" si="2"/>
        <v>52.939171875374186</v>
      </c>
      <c r="J12" s="36">
        <v>2729010</v>
      </c>
      <c r="K12" s="36">
        <f t="shared" si="3"/>
        <v>65.35455133271068</v>
      </c>
      <c r="L12" s="37">
        <f t="shared" si="4"/>
        <v>11701648</v>
      </c>
      <c r="M12" s="36">
        <f t="shared" si="5"/>
        <v>280.2320090044783</v>
      </c>
    </row>
    <row r="13" spans="1:13" ht="12.75">
      <c r="A13" s="20">
        <v>10</v>
      </c>
      <c r="B13" s="46" t="s">
        <v>140</v>
      </c>
      <c r="C13" s="51">
        <v>32905</v>
      </c>
      <c r="D13" s="33">
        <v>17387871</v>
      </c>
      <c r="E13" s="33">
        <f t="shared" si="0"/>
        <v>528.4264093602796</v>
      </c>
      <c r="F13" s="33">
        <v>26482764</v>
      </c>
      <c r="G13" s="33">
        <f t="shared" si="1"/>
        <v>804.8249202248899</v>
      </c>
      <c r="H13" s="33">
        <v>7142972</v>
      </c>
      <c r="I13" s="33">
        <f t="shared" si="2"/>
        <v>217.07862027047562</v>
      </c>
      <c r="J13" s="33">
        <v>1313873</v>
      </c>
      <c r="K13" s="33">
        <f t="shared" si="3"/>
        <v>39.92928126424555</v>
      </c>
      <c r="L13" s="34">
        <f t="shared" si="4"/>
        <v>52327480</v>
      </c>
      <c r="M13" s="33">
        <f t="shared" si="5"/>
        <v>1590.2592311198905</v>
      </c>
    </row>
    <row r="14" spans="1:13" ht="12.75">
      <c r="A14" s="44">
        <v>11</v>
      </c>
      <c r="B14" s="44" t="s">
        <v>19</v>
      </c>
      <c r="C14" s="50">
        <v>1711</v>
      </c>
      <c r="D14" s="39">
        <v>687727</v>
      </c>
      <c r="E14" s="39">
        <f t="shared" si="0"/>
        <v>401.9444769140853</v>
      </c>
      <c r="F14" s="39">
        <v>0</v>
      </c>
      <c r="G14" s="39">
        <f t="shared" si="1"/>
        <v>0</v>
      </c>
      <c r="H14" s="39">
        <v>0</v>
      </c>
      <c r="I14" s="39">
        <f t="shared" si="2"/>
        <v>0</v>
      </c>
      <c r="J14" s="39">
        <v>132573</v>
      </c>
      <c r="K14" s="39">
        <f t="shared" si="3"/>
        <v>77.48275862068965</v>
      </c>
      <c r="L14" s="45">
        <f t="shared" si="4"/>
        <v>820300</v>
      </c>
      <c r="M14" s="39">
        <f t="shared" si="5"/>
        <v>479.427235534775</v>
      </c>
    </row>
    <row r="15" spans="1:13" ht="12.75">
      <c r="A15" s="19">
        <v>12</v>
      </c>
      <c r="B15" s="35" t="s">
        <v>141</v>
      </c>
      <c r="C15" s="50">
        <v>1321</v>
      </c>
      <c r="D15" s="36">
        <v>1115000</v>
      </c>
      <c r="E15" s="36">
        <f t="shared" si="0"/>
        <v>844.0575321725966</v>
      </c>
      <c r="F15" s="36">
        <v>0</v>
      </c>
      <c r="G15" s="36">
        <f t="shared" si="1"/>
        <v>0</v>
      </c>
      <c r="H15" s="36">
        <v>6720792</v>
      </c>
      <c r="I15" s="36">
        <f t="shared" si="2"/>
        <v>5087.6548069644205</v>
      </c>
      <c r="J15" s="36">
        <v>17009</v>
      </c>
      <c r="K15" s="36">
        <f t="shared" si="3"/>
        <v>12.875851627554884</v>
      </c>
      <c r="L15" s="37">
        <f t="shared" si="4"/>
        <v>7852801</v>
      </c>
      <c r="M15" s="36">
        <f t="shared" si="5"/>
        <v>5944.588190764573</v>
      </c>
    </row>
    <row r="16" spans="1:13" ht="12.75">
      <c r="A16" s="19">
        <v>13</v>
      </c>
      <c r="B16" s="35" t="s">
        <v>20</v>
      </c>
      <c r="C16" s="50">
        <v>1621</v>
      </c>
      <c r="D16" s="36">
        <v>114182</v>
      </c>
      <c r="E16" s="36">
        <f t="shared" si="0"/>
        <v>70.43923504009871</v>
      </c>
      <c r="F16" s="36">
        <v>600</v>
      </c>
      <c r="G16" s="36">
        <f t="shared" si="1"/>
        <v>0.3701418877236274</v>
      </c>
      <c r="H16" s="36">
        <v>173137</v>
      </c>
      <c r="I16" s="36">
        <f t="shared" si="2"/>
        <v>106.80876002467613</v>
      </c>
      <c r="J16" s="36">
        <v>249837</v>
      </c>
      <c r="K16" s="36">
        <f t="shared" si="3"/>
        <v>154.12523133867984</v>
      </c>
      <c r="L16" s="37">
        <f t="shared" si="4"/>
        <v>537756</v>
      </c>
      <c r="M16" s="36">
        <f t="shared" si="5"/>
        <v>331.7433682911783</v>
      </c>
    </row>
    <row r="17" spans="1:13" ht="12.75">
      <c r="A17" s="19">
        <v>14</v>
      </c>
      <c r="B17" s="35" t="s">
        <v>21</v>
      </c>
      <c r="C17" s="50">
        <v>2200</v>
      </c>
      <c r="D17" s="36">
        <v>880430</v>
      </c>
      <c r="E17" s="36">
        <f t="shared" si="0"/>
        <v>400.19545454545454</v>
      </c>
      <c r="F17" s="36">
        <v>0</v>
      </c>
      <c r="G17" s="36">
        <f t="shared" si="1"/>
        <v>0</v>
      </c>
      <c r="H17" s="36">
        <v>5779534</v>
      </c>
      <c r="I17" s="36">
        <f t="shared" si="2"/>
        <v>2627.0609090909093</v>
      </c>
      <c r="J17" s="36">
        <v>131858</v>
      </c>
      <c r="K17" s="36">
        <f t="shared" si="3"/>
        <v>59.93545454545455</v>
      </c>
      <c r="L17" s="37">
        <f t="shared" si="4"/>
        <v>6791822</v>
      </c>
      <c r="M17" s="36">
        <f t="shared" si="5"/>
        <v>3087.1918181818182</v>
      </c>
    </row>
    <row r="18" spans="1:13" ht="12.75">
      <c r="A18" s="20">
        <v>15</v>
      </c>
      <c r="B18" s="46" t="s">
        <v>22</v>
      </c>
      <c r="C18" s="51">
        <v>3911</v>
      </c>
      <c r="D18" s="33">
        <v>557071</v>
      </c>
      <c r="E18" s="33">
        <f t="shared" si="0"/>
        <v>142.43697264126823</v>
      </c>
      <c r="F18" s="33">
        <v>0</v>
      </c>
      <c r="G18" s="33">
        <f t="shared" si="1"/>
        <v>0</v>
      </c>
      <c r="H18" s="33">
        <v>5677526</v>
      </c>
      <c r="I18" s="33">
        <f t="shared" si="2"/>
        <v>1451.6814114037331</v>
      </c>
      <c r="J18" s="33">
        <v>198551</v>
      </c>
      <c r="K18" s="33">
        <f t="shared" si="3"/>
        <v>50.76732293531066</v>
      </c>
      <c r="L18" s="34">
        <f t="shared" si="4"/>
        <v>6433148</v>
      </c>
      <c r="M18" s="33">
        <f t="shared" si="5"/>
        <v>1644.8857069803119</v>
      </c>
    </row>
    <row r="19" spans="1:13" ht="12.75">
      <c r="A19" s="44">
        <v>16</v>
      </c>
      <c r="B19" s="44" t="s">
        <v>23</v>
      </c>
      <c r="C19" s="50">
        <v>4884</v>
      </c>
      <c r="D19" s="39">
        <v>1407000</v>
      </c>
      <c r="E19" s="39">
        <f t="shared" si="0"/>
        <v>288.0835380835381</v>
      </c>
      <c r="F19" s="39">
        <v>0</v>
      </c>
      <c r="G19" s="39">
        <f t="shared" si="1"/>
        <v>0</v>
      </c>
      <c r="H19" s="39">
        <v>2800000</v>
      </c>
      <c r="I19" s="39">
        <f t="shared" si="2"/>
        <v>573.3005733005733</v>
      </c>
      <c r="J19" s="39">
        <v>309965</v>
      </c>
      <c r="K19" s="39">
        <f t="shared" si="3"/>
        <v>63.46539721539722</v>
      </c>
      <c r="L19" s="45">
        <f t="shared" si="4"/>
        <v>4516965</v>
      </c>
      <c r="M19" s="39">
        <f t="shared" si="5"/>
        <v>924.8495085995086</v>
      </c>
    </row>
    <row r="20" spans="1:13" ht="12.75">
      <c r="A20" s="19">
        <v>17</v>
      </c>
      <c r="B20" s="35" t="s">
        <v>113</v>
      </c>
      <c r="C20" s="50">
        <v>42363</v>
      </c>
      <c r="D20" s="36">
        <v>163636</v>
      </c>
      <c r="E20" s="36">
        <f t="shared" si="0"/>
        <v>3.8627103840615633</v>
      </c>
      <c r="F20" s="36">
        <v>0</v>
      </c>
      <c r="G20" s="36">
        <f t="shared" si="1"/>
        <v>0</v>
      </c>
      <c r="H20" s="36">
        <f>21884627-'[1]Sheet1'!$G$5</f>
        <v>5892331</v>
      </c>
      <c r="I20" s="36">
        <f t="shared" si="2"/>
        <v>139.0914477256096</v>
      </c>
      <c r="J20" s="36">
        <v>5942321</v>
      </c>
      <c r="K20" s="36">
        <f t="shared" si="3"/>
        <v>140.2714869107476</v>
      </c>
      <c r="L20" s="37">
        <f t="shared" si="4"/>
        <v>11998288</v>
      </c>
      <c r="M20" s="36">
        <f t="shared" si="5"/>
        <v>283.22564502041877</v>
      </c>
    </row>
    <row r="21" spans="1:13" ht="12.75">
      <c r="A21" s="19">
        <v>18</v>
      </c>
      <c r="B21" s="35" t="s">
        <v>24</v>
      </c>
      <c r="C21" s="50">
        <v>1293</v>
      </c>
      <c r="D21" s="36">
        <v>0</v>
      </c>
      <c r="E21" s="36">
        <f t="shared" si="0"/>
        <v>0</v>
      </c>
      <c r="F21" s="36">
        <v>0</v>
      </c>
      <c r="G21" s="36">
        <f t="shared" si="1"/>
        <v>0</v>
      </c>
      <c r="H21" s="36">
        <v>4005770</v>
      </c>
      <c r="I21" s="36">
        <f t="shared" si="2"/>
        <v>3098.043310131477</v>
      </c>
      <c r="J21" s="36">
        <v>220355</v>
      </c>
      <c r="K21" s="36">
        <f t="shared" si="3"/>
        <v>170.4215003866976</v>
      </c>
      <c r="L21" s="37">
        <f t="shared" si="4"/>
        <v>4226125</v>
      </c>
      <c r="M21" s="36">
        <f t="shared" si="5"/>
        <v>3268.464810518175</v>
      </c>
    </row>
    <row r="22" spans="1:13" ht="12.75">
      <c r="A22" s="19">
        <v>19</v>
      </c>
      <c r="B22" s="35" t="s">
        <v>25</v>
      </c>
      <c r="C22" s="50">
        <v>2193</v>
      </c>
      <c r="D22" s="36">
        <v>0</v>
      </c>
      <c r="E22" s="36">
        <f t="shared" si="0"/>
        <v>0</v>
      </c>
      <c r="F22" s="36">
        <v>0</v>
      </c>
      <c r="G22" s="36">
        <f t="shared" si="1"/>
        <v>0</v>
      </c>
      <c r="H22" s="36">
        <v>2853511</v>
      </c>
      <c r="I22" s="36">
        <f t="shared" si="2"/>
        <v>1301.1906064751481</v>
      </c>
      <c r="J22" s="36">
        <v>254545</v>
      </c>
      <c r="K22" s="36">
        <f t="shared" si="3"/>
        <v>116.07159142726859</v>
      </c>
      <c r="L22" s="37">
        <f t="shared" si="4"/>
        <v>3108056</v>
      </c>
      <c r="M22" s="36">
        <f t="shared" si="5"/>
        <v>1417.2621979024168</v>
      </c>
    </row>
    <row r="23" spans="1:13" ht="12.75">
      <c r="A23" s="20">
        <v>20</v>
      </c>
      <c r="B23" s="46" t="s">
        <v>26</v>
      </c>
      <c r="C23" s="51">
        <v>5994</v>
      </c>
      <c r="D23" s="33">
        <v>540727</v>
      </c>
      <c r="E23" s="33">
        <f t="shared" si="0"/>
        <v>90.21137804471138</v>
      </c>
      <c r="F23" s="33">
        <v>0</v>
      </c>
      <c r="G23" s="33">
        <f t="shared" si="1"/>
        <v>0</v>
      </c>
      <c r="H23" s="33">
        <v>1496763</v>
      </c>
      <c r="I23" s="33">
        <f t="shared" si="2"/>
        <v>249.71021021021022</v>
      </c>
      <c r="J23" s="33">
        <v>536553</v>
      </c>
      <c r="K23" s="33">
        <f t="shared" si="3"/>
        <v>89.51501501501501</v>
      </c>
      <c r="L23" s="34">
        <f t="shared" si="4"/>
        <v>2574043</v>
      </c>
      <c r="M23" s="33">
        <f t="shared" si="5"/>
        <v>429.4366032699366</v>
      </c>
    </row>
    <row r="24" spans="1:13" ht="12.75">
      <c r="A24" s="44">
        <v>21</v>
      </c>
      <c r="B24" s="44" t="s">
        <v>27</v>
      </c>
      <c r="C24" s="50">
        <v>3199</v>
      </c>
      <c r="D24" s="39">
        <v>1181310</v>
      </c>
      <c r="E24" s="39">
        <f t="shared" si="0"/>
        <v>369.2747733666771</v>
      </c>
      <c r="F24" s="39">
        <v>0</v>
      </c>
      <c r="G24" s="39">
        <f t="shared" si="1"/>
        <v>0</v>
      </c>
      <c r="H24" s="39">
        <v>1860199</v>
      </c>
      <c r="I24" s="39">
        <f t="shared" si="2"/>
        <v>581.4939043451078</v>
      </c>
      <c r="J24" s="39">
        <v>638705</v>
      </c>
      <c r="K24" s="39">
        <f t="shared" si="3"/>
        <v>199.65770553297907</v>
      </c>
      <c r="L24" s="45">
        <f t="shared" si="4"/>
        <v>3680214</v>
      </c>
      <c r="M24" s="39">
        <f t="shared" si="5"/>
        <v>1150.4263832447639</v>
      </c>
    </row>
    <row r="25" spans="1:13" ht="12.75">
      <c r="A25" s="19">
        <v>22</v>
      </c>
      <c r="B25" s="35" t="s">
        <v>28</v>
      </c>
      <c r="C25" s="50">
        <v>3402</v>
      </c>
      <c r="D25" s="36">
        <v>0</v>
      </c>
      <c r="E25" s="36">
        <f t="shared" si="0"/>
        <v>0</v>
      </c>
      <c r="F25" s="36">
        <v>1123668</v>
      </c>
      <c r="G25" s="36">
        <f t="shared" si="1"/>
        <v>330.2962962962963</v>
      </c>
      <c r="H25" s="36">
        <v>2307851</v>
      </c>
      <c r="I25" s="36">
        <f t="shared" si="2"/>
        <v>678.380658436214</v>
      </c>
      <c r="J25" s="36">
        <v>214756</v>
      </c>
      <c r="K25" s="36">
        <f t="shared" si="3"/>
        <v>63.12639623750735</v>
      </c>
      <c r="L25" s="37">
        <f t="shared" si="4"/>
        <v>3646275</v>
      </c>
      <c r="M25" s="36">
        <f t="shared" si="5"/>
        <v>1071.8033509700176</v>
      </c>
    </row>
    <row r="26" spans="1:13" ht="12.75">
      <c r="A26" s="19">
        <v>23</v>
      </c>
      <c r="B26" s="35" t="s">
        <v>29</v>
      </c>
      <c r="C26" s="50">
        <v>13720</v>
      </c>
      <c r="D26" s="36">
        <v>4115000</v>
      </c>
      <c r="E26" s="36">
        <f t="shared" si="0"/>
        <v>299.9271137026239</v>
      </c>
      <c r="F26" s="36">
        <v>0</v>
      </c>
      <c r="G26" s="36">
        <f t="shared" si="1"/>
        <v>0</v>
      </c>
      <c r="H26" s="36">
        <v>412834</v>
      </c>
      <c r="I26" s="36">
        <f t="shared" si="2"/>
        <v>30.0899416909621</v>
      </c>
      <c r="J26" s="36">
        <v>523603</v>
      </c>
      <c r="K26" s="36">
        <f t="shared" si="3"/>
        <v>38.16348396501458</v>
      </c>
      <c r="L26" s="37">
        <f t="shared" si="4"/>
        <v>5051437</v>
      </c>
      <c r="M26" s="36">
        <f t="shared" si="5"/>
        <v>368.1805393586006</v>
      </c>
    </row>
    <row r="27" spans="1:13" ht="12.75">
      <c r="A27" s="19">
        <v>24</v>
      </c>
      <c r="B27" s="35" t="s">
        <v>30</v>
      </c>
      <c r="C27" s="50">
        <v>4149</v>
      </c>
      <c r="D27" s="36">
        <v>1510000</v>
      </c>
      <c r="E27" s="36">
        <f t="shared" si="0"/>
        <v>363.943118823813</v>
      </c>
      <c r="F27" s="36">
        <v>0</v>
      </c>
      <c r="G27" s="36">
        <f t="shared" si="1"/>
        <v>0</v>
      </c>
      <c r="H27" s="36">
        <v>16688463</v>
      </c>
      <c r="I27" s="36">
        <f t="shared" si="2"/>
        <v>4022.2856109906</v>
      </c>
      <c r="J27" s="36">
        <v>337368</v>
      </c>
      <c r="K27" s="36">
        <f t="shared" si="3"/>
        <v>81.31308749096168</v>
      </c>
      <c r="L27" s="37">
        <f t="shared" si="4"/>
        <v>18535831</v>
      </c>
      <c r="M27" s="36">
        <f t="shared" si="5"/>
        <v>4467.541817305375</v>
      </c>
    </row>
    <row r="28" spans="1:13" ht="12.75">
      <c r="A28" s="20">
        <v>25</v>
      </c>
      <c r="B28" s="46" t="s">
        <v>31</v>
      </c>
      <c r="C28" s="51">
        <v>2277</v>
      </c>
      <c r="D28" s="33">
        <v>459600</v>
      </c>
      <c r="E28" s="33">
        <f t="shared" si="0"/>
        <v>201.84453227931488</v>
      </c>
      <c r="F28" s="33">
        <v>0</v>
      </c>
      <c r="G28" s="33">
        <f t="shared" si="1"/>
        <v>0</v>
      </c>
      <c r="H28" s="33">
        <v>1750367</v>
      </c>
      <c r="I28" s="33">
        <f t="shared" si="2"/>
        <v>768.7162933684673</v>
      </c>
      <c r="J28" s="33">
        <v>111734</v>
      </c>
      <c r="K28" s="33">
        <f t="shared" si="3"/>
        <v>49.07070707070707</v>
      </c>
      <c r="L28" s="34">
        <f t="shared" si="4"/>
        <v>2321701</v>
      </c>
      <c r="M28" s="33">
        <f t="shared" si="5"/>
        <v>1019.6315327184892</v>
      </c>
    </row>
    <row r="29" spans="1:13" ht="12.75">
      <c r="A29" s="44">
        <v>26</v>
      </c>
      <c r="B29" s="44" t="s">
        <v>142</v>
      </c>
      <c r="C29" s="50">
        <v>44751</v>
      </c>
      <c r="D29" s="39">
        <v>13203062</v>
      </c>
      <c r="E29" s="39">
        <f t="shared" si="0"/>
        <v>295.0338986838283</v>
      </c>
      <c r="F29" s="39">
        <v>0</v>
      </c>
      <c r="G29" s="39">
        <f t="shared" si="1"/>
        <v>0</v>
      </c>
      <c r="H29" s="39">
        <v>73026382</v>
      </c>
      <c r="I29" s="39">
        <f t="shared" si="2"/>
        <v>1631.8379924470962</v>
      </c>
      <c r="J29" s="39">
        <v>3960210</v>
      </c>
      <c r="K29" s="39">
        <f t="shared" si="3"/>
        <v>88.4943353221157</v>
      </c>
      <c r="L29" s="45">
        <f t="shared" si="4"/>
        <v>90189654</v>
      </c>
      <c r="M29" s="39">
        <f t="shared" si="5"/>
        <v>2015.36622645304</v>
      </c>
    </row>
    <row r="30" spans="1:13" ht="12.75">
      <c r="A30" s="19">
        <v>27</v>
      </c>
      <c r="B30" s="35" t="s">
        <v>143</v>
      </c>
      <c r="C30" s="50">
        <v>5861</v>
      </c>
      <c r="D30" s="36">
        <v>1654000</v>
      </c>
      <c r="E30" s="36">
        <f t="shared" si="0"/>
        <v>282.20440197918447</v>
      </c>
      <c r="F30" s="36">
        <v>0</v>
      </c>
      <c r="G30" s="36">
        <f t="shared" si="1"/>
        <v>0</v>
      </c>
      <c r="H30" s="36">
        <v>70844</v>
      </c>
      <c r="I30" s="36">
        <f t="shared" si="2"/>
        <v>12.087357106295855</v>
      </c>
      <c r="J30" s="36">
        <v>331096</v>
      </c>
      <c r="K30" s="36">
        <f t="shared" si="3"/>
        <v>56.49138372291418</v>
      </c>
      <c r="L30" s="37">
        <f t="shared" si="4"/>
        <v>2055940</v>
      </c>
      <c r="M30" s="36">
        <f t="shared" si="5"/>
        <v>350.7831428083945</v>
      </c>
    </row>
    <row r="31" spans="1:13" ht="12.75">
      <c r="A31" s="19">
        <v>28</v>
      </c>
      <c r="B31" s="35" t="s">
        <v>32</v>
      </c>
      <c r="C31" s="50">
        <v>29905</v>
      </c>
      <c r="D31" s="36">
        <v>6912097</v>
      </c>
      <c r="E31" s="36">
        <f t="shared" si="0"/>
        <v>231.1351613442568</v>
      </c>
      <c r="F31" s="36">
        <v>8202000</v>
      </c>
      <c r="G31" s="36">
        <f t="shared" si="1"/>
        <v>274.26851697040627</v>
      </c>
      <c r="H31" s="36">
        <v>4131498</v>
      </c>
      <c r="I31" s="36">
        <f t="shared" si="2"/>
        <v>138.15408794515966</v>
      </c>
      <c r="J31" s="36">
        <v>1735104</v>
      </c>
      <c r="K31" s="36">
        <f t="shared" si="3"/>
        <v>58.02053168366494</v>
      </c>
      <c r="L31" s="37">
        <f t="shared" si="4"/>
        <v>20980699</v>
      </c>
      <c r="M31" s="36">
        <f t="shared" si="5"/>
        <v>701.5782979434877</v>
      </c>
    </row>
    <row r="32" spans="1:13" ht="12.75">
      <c r="A32" s="19">
        <v>29</v>
      </c>
      <c r="B32" s="35" t="s">
        <v>33</v>
      </c>
      <c r="C32" s="50">
        <v>14502</v>
      </c>
      <c r="D32" s="36">
        <v>6158958</v>
      </c>
      <c r="E32" s="36">
        <f t="shared" si="0"/>
        <v>424.69714522134876</v>
      </c>
      <c r="F32" s="36">
        <v>0</v>
      </c>
      <c r="G32" s="36">
        <f t="shared" si="1"/>
        <v>0</v>
      </c>
      <c r="H32" s="36">
        <v>5773179</v>
      </c>
      <c r="I32" s="36">
        <f t="shared" si="2"/>
        <v>398.09536615639223</v>
      </c>
      <c r="J32" s="36">
        <v>728506</v>
      </c>
      <c r="K32" s="36">
        <f t="shared" si="3"/>
        <v>50.234864156668046</v>
      </c>
      <c r="L32" s="37">
        <f t="shared" si="4"/>
        <v>12660643</v>
      </c>
      <c r="M32" s="36">
        <f t="shared" si="5"/>
        <v>873.0273755344091</v>
      </c>
    </row>
    <row r="33" spans="1:13" ht="12.75">
      <c r="A33" s="20">
        <v>30</v>
      </c>
      <c r="B33" s="46" t="s">
        <v>34</v>
      </c>
      <c r="C33" s="51">
        <v>2600</v>
      </c>
      <c r="D33" s="33">
        <v>527000</v>
      </c>
      <c r="E33" s="33">
        <f t="shared" si="0"/>
        <v>202.69230769230768</v>
      </c>
      <c r="F33" s="33">
        <v>200</v>
      </c>
      <c r="G33" s="33">
        <f t="shared" si="1"/>
        <v>0.07692307692307693</v>
      </c>
      <c r="H33" s="33">
        <v>5218630</v>
      </c>
      <c r="I33" s="33">
        <f t="shared" si="2"/>
        <v>2007.1653846153847</v>
      </c>
      <c r="J33" s="33">
        <v>180648</v>
      </c>
      <c r="K33" s="33">
        <f t="shared" si="3"/>
        <v>69.48</v>
      </c>
      <c r="L33" s="34">
        <f t="shared" si="4"/>
        <v>5926478</v>
      </c>
      <c r="M33" s="33">
        <f t="shared" si="5"/>
        <v>2279.4146153846154</v>
      </c>
    </row>
    <row r="34" spans="1:13" ht="12.75">
      <c r="A34" s="44">
        <v>31</v>
      </c>
      <c r="B34" s="44" t="s">
        <v>132</v>
      </c>
      <c r="C34" s="50">
        <v>6584</v>
      </c>
      <c r="D34" s="39">
        <v>1555000</v>
      </c>
      <c r="E34" s="39">
        <f t="shared" si="0"/>
        <v>236.1786148238153</v>
      </c>
      <c r="F34" s="39">
        <v>0</v>
      </c>
      <c r="G34" s="39">
        <f t="shared" si="1"/>
        <v>0</v>
      </c>
      <c r="H34" s="39">
        <f>4701743-'[1]Sheet1'!$G$6</f>
        <v>4698932</v>
      </c>
      <c r="I34" s="39">
        <f t="shared" si="2"/>
        <v>713.6895504252734</v>
      </c>
      <c r="J34" s="39">
        <v>299917</v>
      </c>
      <c r="K34" s="39">
        <f t="shared" si="3"/>
        <v>45.55239975698663</v>
      </c>
      <c r="L34" s="45">
        <f t="shared" si="4"/>
        <v>6553849</v>
      </c>
      <c r="M34" s="39">
        <f t="shared" si="5"/>
        <v>995.4205650060753</v>
      </c>
    </row>
    <row r="35" spans="1:13" ht="12.75">
      <c r="A35" s="19">
        <v>32</v>
      </c>
      <c r="B35" s="35" t="s">
        <v>35</v>
      </c>
      <c r="C35" s="50">
        <v>24301</v>
      </c>
      <c r="D35" s="36">
        <v>4425711</v>
      </c>
      <c r="E35" s="36">
        <f t="shared" si="0"/>
        <v>182.12053001934078</v>
      </c>
      <c r="F35" s="36">
        <v>0</v>
      </c>
      <c r="G35" s="36">
        <f t="shared" si="1"/>
        <v>0</v>
      </c>
      <c r="H35" s="36">
        <v>9200752</v>
      </c>
      <c r="I35" s="36">
        <f t="shared" si="2"/>
        <v>378.61618863421256</v>
      </c>
      <c r="J35" s="36">
        <v>703998</v>
      </c>
      <c r="K35" s="36">
        <f t="shared" si="3"/>
        <v>28.969918933377226</v>
      </c>
      <c r="L35" s="37">
        <f t="shared" si="4"/>
        <v>14330461</v>
      </c>
      <c r="M35" s="36">
        <f t="shared" si="5"/>
        <v>589.7066375869306</v>
      </c>
    </row>
    <row r="36" spans="1:13" ht="12.75">
      <c r="A36" s="19">
        <v>33</v>
      </c>
      <c r="B36" s="35" t="s">
        <v>36</v>
      </c>
      <c r="C36" s="50">
        <v>1951</v>
      </c>
      <c r="D36" s="36">
        <v>881085</v>
      </c>
      <c r="E36" s="36">
        <f t="shared" si="0"/>
        <v>451.6068682726807</v>
      </c>
      <c r="F36" s="36">
        <v>0</v>
      </c>
      <c r="G36" s="36">
        <f t="shared" si="1"/>
        <v>0</v>
      </c>
      <c r="H36" s="36">
        <v>1405</v>
      </c>
      <c r="I36" s="36">
        <f t="shared" si="2"/>
        <v>0.7201435161455664</v>
      </c>
      <c r="J36" s="36">
        <v>389489</v>
      </c>
      <c r="K36" s="36">
        <f t="shared" si="3"/>
        <v>199.63557150179395</v>
      </c>
      <c r="L36" s="37">
        <f t="shared" si="4"/>
        <v>1271979</v>
      </c>
      <c r="M36" s="36">
        <f t="shared" si="5"/>
        <v>651.9625832906202</v>
      </c>
    </row>
    <row r="37" spans="1:13" ht="12.75">
      <c r="A37" s="19">
        <v>34</v>
      </c>
      <c r="B37" s="35" t="s">
        <v>37</v>
      </c>
      <c r="C37" s="50">
        <v>4692</v>
      </c>
      <c r="D37" s="36">
        <v>697594</v>
      </c>
      <c r="E37" s="36">
        <f t="shared" si="0"/>
        <v>148.6773231031543</v>
      </c>
      <c r="F37" s="36">
        <v>1413</v>
      </c>
      <c r="G37" s="36">
        <f t="shared" si="1"/>
        <v>0.30115089514066495</v>
      </c>
      <c r="H37" s="36">
        <v>811000</v>
      </c>
      <c r="I37" s="36">
        <f t="shared" si="2"/>
        <v>172.84739982949702</v>
      </c>
      <c r="J37" s="36">
        <v>809583</v>
      </c>
      <c r="K37" s="36">
        <f t="shared" si="3"/>
        <v>172.54539641943734</v>
      </c>
      <c r="L37" s="37">
        <f t="shared" si="4"/>
        <v>2319590</v>
      </c>
      <c r="M37" s="36">
        <f t="shared" si="5"/>
        <v>494.37127024722935</v>
      </c>
    </row>
    <row r="38" spans="1:13" ht="12.75">
      <c r="A38" s="20">
        <v>35</v>
      </c>
      <c r="B38" s="46" t="s">
        <v>38</v>
      </c>
      <c r="C38" s="51">
        <v>6792</v>
      </c>
      <c r="D38" s="33">
        <v>2419000</v>
      </c>
      <c r="E38" s="33">
        <f t="shared" si="0"/>
        <v>356.15429917550057</v>
      </c>
      <c r="F38" s="33">
        <v>0</v>
      </c>
      <c r="G38" s="33">
        <f t="shared" si="1"/>
        <v>0</v>
      </c>
      <c r="H38" s="33">
        <v>2420500</v>
      </c>
      <c r="I38" s="33">
        <f t="shared" si="2"/>
        <v>356.3751472320377</v>
      </c>
      <c r="J38" s="33">
        <v>562038</v>
      </c>
      <c r="K38" s="33">
        <f t="shared" si="3"/>
        <v>82.75</v>
      </c>
      <c r="L38" s="34">
        <f t="shared" si="4"/>
        <v>5401538</v>
      </c>
      <c r="M38" s="33">
        <f t="shared" si="5"/>
        <v>795.2794464075383</v>
      </c>
    </row>
    <row r="39" spans="1:13" ht="12.75">
      <c r="A39" s="44">
        <v>36</v>
      </c>
      <c r="B39" s="44" t="s">
        <v>144</v>
      </c>
      <c r="C39" s="50">
        <v>10287</v>
      </c>
      <c r="D39" s="39">
        <v>17408900</v>
      </c>
      <c r="E39" s="39">
        <f t="shared" si="0"/>
        <v>1692.3204043938952</v>
      </c>
      <c r="F39" s="39">
        <v>0</v>
      </c>
      <c r="G39" s="39">
        <f t="shared" si="1"/>
        <v>0</v>
      </c>
      <c r="H39" s="39">
        <f>148330907-'[1]Sheet1'!$G$7</f>
        <v>43982110</v>
      </c>
      <c r="I39" s="39">
        <f t="shared" si="2"/>
        <v>4275.5040342179445</v>
      </c>
      <c r="J39" s="39">
        <v>4017502</v>
      </c>
      <c r="K39" s="39">
        <f t="shared" si="3"/>
        <v>390.5416545154078</v>
      </c>
      <c r="L39" s="45">
        <f t="shared" si="4"/>
        <v>65408512</v>
      </c>
      <c r="M39" s="39">
        <f t="shared" si="5"/>
        <v>6358.366093127248</v>
      </c>
    </row>
    <row r="40" spans="1:13" ht="12.75">
      <c r="A40" s="19">
        <v>37</v>
      </c>
      <c r="B40" s="35" t="s">
        <v>133</v>
      </c>
      <c r="C40" s="50">
        <v>19359</v>
      </c>
      <c r="D40" s="36">
        <v>7195000</v>
      </c>
      <c r="E40" s="36">
        <f t="shared" si="0"/>
        <v>371.66175938839814</v>
      </c>
      <c r="F40" s="36">
        <v>0</v>
      </c>
      <c r="G40" s="36">
        <f t="shared" si="1"/>
        <v>0</v>
      </c>
      <c r="H40" s="36">
        <f>11550641-'[1]Sheet1'!$G$8</f>
        <v>11529331</v>
      </c>
      <c r="I40" s="36">
        <f t="shared" si="2"/>
        <v>595.5540575442947</v>
      </c>
      <c r="J40" s="36">
        <v>981222</v>
      </c>
      <c r="K40" s="36">
        <f t="shared" si="3"/>
        <v>50.68557260189059</v>
      </c>
      <c r="L40" s="37">
        <f t="shared" si="4"/>
        <v>19705553</v>
      </c>
      <c r="M40" s="36">
        <f t="shared" si="5"/>
        <v>1017.9013895345834</v>
      </c>
    </row>
    <row r="41" spans="1:13" ht="12.75">
      <c r="A41" s="19">
        <v>38</v>
      </c>
      <c r="B41" s="35" t="s">
        <v>145</v>
      </c>
      <c r="C41" s="50">
        <v>3831</v>
      </c>
      <c r="D41" s="36">
        <v>1331819</v>
      </c>
      <c r="E41" s="36">
        <f t="shared" si="0"/>
        <v>347.6426520490734</v>
      </c>
      <c r="F41" s="36">
        <v>0</v>
      </c>
      <c r="G41" s="36">
        <f t="shared" si="1"/>
        <v>0</v>
      </c>
      <c r="H41" s="36">
        <v>4219881</v>
      </c>
      <c r="I41" s="36">
        <f t="shared" si="2"/>
        <v>1101.5090054815976</v>
      </c>
      <c r="J41" s="36">
        <v>172522</v>
      </c>
      <c r="K41" s="36">
        <f t="shared" si="3"/>
        <v>45.033150613416865</v>
      </c>
      <c r="L41" s="37">
        <f t="shared" si="4"/>
        <v>5724222</v>
      </c>
      <c r="M41" s="36">
        <f t="shared" si="5"/>
        <v>1494.1848081440878</v>
      </c>
    </row>
    <row r="42" spans="1:13" ht="12.75">
      <c r="A42" s="19">
        <v>39</v>
      </c>
      <c r="B42" s="35" t="s">
        <v>114</v>
      </c>
      <c r="C42" s="50">
        <v>2675</v>
      </c>
      <c r="D42" s="36">
        <v>197564</v>
      </c>
      <c r="E42" s="36">
        <f t="shared" si="0"/>
        <v>73.85570093457945</v>
      </c>
      <c r="F42" s="36">
        <v>0</v>
      </c>
      <c r="G42" s="36">
        <f t="shared" si="1"/>
        <v>0</v>
      </c>
      <c r="H42" s="36">
        <f>1484735-'[1]Sheet1'!$G$9</f>
        <v>89511</v>
      </c>
      <c r="I42" s="36">
        <f t="shared" si="2"/>
        <v>33.46205607476635</v>
      </c>
      <c r="J42" s="36">
        <v>354332</v>
      </c>
      <c r="K42" s="36">
        <f t="shared" si="3"/>
        <v>132.46056074766355</v>
      </c>
      <c r="L42" s="37">
        <f t="shared" si="4"/>
        <v>641407</v>
      </c>
      <c r="M42" s="36">
        <f t="shared" si="5"/>
        <v>239.77831775700935</v>
      </c>
    </row>
    <row r="43" spans="1:13" ht="12.75">
      <c r="A43" s="20">
        <v>40</v>
      </c>
      <c r="B43" s="46" t="s">
        <v>39</v>
      </c>
      <c r="C43" s="51">
        <v>23831</v>
      </c>
      <c r="D43" s="33">
        <v>6429710</v>
      </c>
      <c r="E43" s="33">
        <f t="shared" si="0"/>
        <v>269.8044563803449</v>
      </c>
      <c r="F43" s="33">
        <v>0</v>
      </c>
      <c r="G43" s="33">
        <f t="shared" si="1"/>
        <v>0</v>
      </c>
      <c r="H43" s="33">
        <v>37985989</v>
      </c>
      <c r="I43" s="33">
        <f t="shared" si="2"/>
        <v>1593.9737736561622</v>
      </c>
      <c r="J43" s="33">
        <v>1782589</v>
      </c>
      <c r="K43" s="33">
        <f t="shared" si="3"/>
        <v>74.80126725693424</v>
      </c>
      <c r="L43" s="34">
        <f t="shared" si="4"/>
        <v>46198288</v>
      </c>
      <c r="M43" s="33">
        <f t="shared" si="5"/>
        <v>1938.5794972934414</v>
      </c>
    </row>
    <row r="44" spans="1:13" ht="12.75">
      <c r="A44" s="44">
        <v>41</v>
      </c>
      <c r="B44" s="44" t="s">
        <v>40</v>
      </c>
      <c r="C44" s="50">
        <v>1520</v>
      </c>
      <c r="D44" s="39">
        <v>645000</v>
      </c>
      <c r="E44" s="39">
        <f t="shared" si="0"/>
        <v>424.3421052631579</v>
      </c>
      <c r="F44" s="39">
        <v>0</v>
      </c>
      <c r="G44" s="39">
        <f t="shared" si="1"/>
        <v>0</v>
      </c>
      <c r="H44" s="39">
        <v>0</v>
      </c>
      <c r="I44" s="39">
        <f t="shared" si="2"/>
        <v>0</v>
      </c>
      <c r="J44" s="39">
        <v>124574</v>
      </c>
      <c r="K44" s="39">
        <f t="shared" si="3"/>
        <v>81.95657894736843</v>
      </c>
      <c r="L44" s="45">
        <f t="shared" si="4"/>
        <v>769574</v>
      </c>
      <c r="M44" s="39">
        <f t="shared" si="5"/>
        <v>506.2986842105263</v>
      </c>
    </row>
    <row r="45" spans="1:13" ht="12.75">
      <c r="A45" s="19">
        <v>42</v>
      </c>
      <c r="B45" s="35" t="s">
        <v>41</v>
      </c>
      <c r="C45" s="50">
        <v>3387</v>
      </c>
      <c r="D45" s="36">
        <v>1030000</v>
      </c>
      <c r="E45" s="36">
        <f t="shared" si="0"/>
        <v>304.10392677886034</v>
      </c>
      <c r="F45" s="36">
        <v>0</v>
      </c>
      <c r="G45" s="36">
        <f t="shared" si="1"/>
        <v>0</v>
      </c>
      <c r="H45" s="36">
        <v>5943702</v>
      </c>
      <c r="I45" s="36">
        <f t="shared" si="2"/>
        <v>1754.857395925598</v>
      </c>
      <c r="J45" s="36">
        <v>452778</v>
      </c>
      <c r="K45" s="36">
        <f t="shared" si="3"/>
        <v>133.68113374667848</v>
      </c>
      <c r="L45" s="37">
        <f t="shared" si="4"/>
        <v>7426480</v>
      </c>
      <c r="M45" s="36">
        <f t="shared" si="5"/>
        <v>2192.6424564511367</v>
      </c>
    </row>
    <row r="46" spans="1:13" ht="12.75">
      <c r="A46" s="19">
        <v>43</v>
      </c>
      <c r="B46" s="35" t="s">
        <v>42</v>
      </c>
      <c r="C46" s="50">
        <v>4308</v>
      </c>
      <c r="D46" s="36">
        <v>1951338</v>
      </c>
      <c r="E46" s="36">
        <f t="shared" si="0"/>
        <v>452.9568245125348</v>
      </c>
      <c r="F46" s="36">
        <v>0</v>
      </c>
      <c r="G46" s="36">
        <f t="shared" si="1"/>
        <v>0</v>
      </c>
      <c r="H46" s="36">
        <v>6636779</v>
      </c>
      <c r="I46" s="36">
        <f t="shared" si="2"/>
        <v>1540.5707985143918</v>
      </c>
      <c r="J46" s="36">
        <v>415606</v>
      </c>
      <c r="K46" s="36">
        <f t="shared" si="3"/>
        <v>96.47307335190344</v>
      </c>
      <c r="L46" s="37">
        <f t="shared" si="4"/>
        <v>9003723</v>
      </c>
      <c r="M46" s="36">
        <f t="shared" si="5"/>
        <v>2090.00069637883</v>
      </c>
    </row>
    <row r="47" spans="1:13" ht="12.75">
      <c r="A47" s="19">
        <v>44</v>
      </c>
      <c r="B47" s="35" t="s">
        <v>146</v>
      </c>
      <c r="C47" s="50">
        <v>5265</v>
      </c>
      <c r="D47" s="36">
        <v>2440000</v>
      </c>
      <c r="E47" s="36">
        <f t="shared" si="0"/>
        <v>463.4377967711301</v>
      </c>
      <c r="F47" s="36">
        <v>0</v>
      </c>
      <c r="G47" s="36">
        <f t="shared" si="1"/>
        <v>0</v>
      </c>
      <c r="H47" s="36">
        <v>8161379</v>
      </c>
      <c r="I47" s="36">
        <f t="shared" si="2"/>
        <v>1550.1194681861348</v>
      </c>
      <c r="J47" s="36">
        <v>759725</v>
      </c>
      <c r="K47" s="36">
        <f t="shared" si="3"/>
        <v>144.29724596391264</v>
      </c>
      <c r="L47" s="37">
        <f t="shared" si="4"/>
        <v>11361104</v>
      </c>
      <c r="M47" s="36">
        <f t="shared" si="5"/>
        <v>2157.8545109211777</v>
      </c>
    </row>
    <row r="48" spans="1:13" ht="12.75">
      <c r="A48" s="20">
        <v>45</v>
      </c>
      <c r="B48" s="46" t="s">
        <v>147</v>
      </c>
      <c r="C48" s="51">
        <v>9643</v>
      </c>
      <c r="D48" s="33">
        <v>3110000</v>
      </c>
      <c r="E48" s="33">
        <f t="shared" si="0"/>
        <v>322.5137405371772</v>
      </c>
      <c r="F48" s="33">
        <v>0</v>
      </c>
      <c r="G48" s="33">
        <f t="shared" si="1"/>
        <v>0</v>
      </c>
      <c r="H48" s="33">
        <v>12887043</v>
      </c>
      <c r="I48" s="33">
        <f t="shared" si="2"/>
        <v>1336.4142901586642</v>
      </c>
      <c r="J48" s="33">
        <v>300862</v>
      </c>
      <c r="K48" s="33">
        <f t="shared" si="3"/>
        <v>31.20004148086695</v>
      </c>
      <c r="L48" s="34">
        <f t="shared" si="4"/>
        <v>16297905</v>
      </c>
      <c r="M48" s="33">
        <f t="shared" si="5"/>
        <v>1690.1280721767084</v>
      </c>
    </row>
    <row r="49" spans="1:13" ht="12.75">
      <c r="A49" s="44">
        <v>46</v>
      </c>
      <c r="B49" s="44" t="s">
        <v>43</v>
      </c>
      <c r="C49" s="50">
        <v>1234</v>
      </c>
      <c r="D49" s="39">
        <v>54916</v>
      </c>
      <c r="E49" s="39">
        <f t="shared" si="0"/>
        <v>44.502431118314426</v>
      </c>
      <c r="F49" s="39">
        <v>0</v>
      </c>
      <c r="G49" s="39">
        <f t="shared" si="1"/>
        <v>0</v>
      </c>
      <c r="H49" s="39">
        <v>247969</v>
      </c>
      <c r="I49" s="39">
        <f t="shared" si="2"/>
        <v>200.94732576985413</v>
      </c>
      <c r="J49" s="39">
        <v>214281</v>
      </c>
      <c r="K49" s="39">
        <f t="shared" si="3"/>
        <v>173.64748784440843</v>
      </c>
      <c r="L49" s="45">
        <f t="shared" si="4"/>
        <v>517166</v>
      </c>
      <c r="M49" s="39">
        <f t="shared" si="5"/>
        <v>419.097244732577</v>
      </c>
    </row>
    <row r="50" spans="1:13" ht="12.75">
      <c r="A50" s="19">
        <v>47</v>
      </c>
      <c r="B50" s="35" t="s">
        <v>44</v>
      </c>
      <c r="C50" s="50">
        <v>3920</v>
      </c>
      <c r="D50" s="36">
        <v>2747727</v>
      </c>
      <c r="E50" s="36">
        <f t="shared" si="0"/>
        <v>700.9507653061224</v>
      </c>
      <c r="F50" s="36">
        <v>0</v>
      </c>
      <c r="G50" s="36">
        <f t="shared" si="1"/>
        <v>0</v>
      </c>
      <c r="H50" s="36">
        <v>637225</v>
      </c>
      <c r="I50" s="36">
        <f t="shared" si="2"/>
        <v>162.55739795918367</v>
      </c>
      <c r="J50" s="36">
        <v>216508</v>
      </c>
      <c r="K50" s="36">
        <f t="shared" si="3"/>
        <v>55.231632653061226</v>
      </c>
      <c r="L50" s="37">
        <f t="shared" si="4"/>
        <v>3601460</v>
      </c>
      <c r="M50" s="36">
        <f t="shared" si="5"/>
        <v>918.7397959183673</v>
      </c>
    </row>
    <row r="51" spans="1:13" ht="12.75">
      <c r="A51" s="19">
        <v>48</v>
      </c>
      <c r="B51" s="35" t="s">
        <v>45</v>
      </c>
      <c r="C51" s="50">
        <v>6253</v>
      </c>
      <c r="D51" s="36">
        <v>2375000</v>
      </c>
      <c r="E51" s="36">
        <f t="shared" si="0"/>
        <v>379.8176875099952</v>
      </c>
      <c r="F51" s="36">
        <v>4593</v>
      </c>
      <c r="G51" s="36">
        <f t="shared" si="1"/>
        <v>0.7345274268351192</v>
      </c>
      <c r="H51" s="36">
        <v>4475771</v>
      </c>
      <c r="I51" s="36">
        <f t="shared" si="2"/>
        <v>715.7797857028627</v>
      </c>
      <c r="J51" s="36">
        <v>483258</v>
      </c>
      <c r="K51" s="36">
        <f t="shared" si="3"/>
        <v>77.2841835918759</v>
      </c>
      <c r="L51" s="37">
        <f t="shared" si="4"/>
        <v>7338622</v>
      </c>
      <c r="M51" s="36">
        <f t="shared" si="5"/>
        <v>1173.616184231569</v>
      </c>
    </row>
    <row r="52" spans="1:13" ht="12.75">
      <c r="A52" s="19">
        <v>49</v>
      </c>
      <c r="B52" s="35" t="s">
        <v>46</v>
      </c>
      <c r="C52" s="50">
        <v>15135</v>
      </c>
      <c r="D52" s="36">
        <v>2408886</v>
      </c>
      <c r="E52" s="36">
        <f t="shared" si="0"/>
        <v>159.1599603567889</v>
      </c>
      <c r="F52" s="36">
        <v>4189</v>
      </c>
      <c r="G52" s="36">
        <f t="shared" si="1"/>
        <v>0.27677568549719195</v>
      </c>
      <c r="H52" s="36">
        <v>8906198</v>
      </c>
      <c r="I52" s="36">
        <f t="shared" si="2"/>
        <v>588.4504790221341</v>
      </c>
      <c r="J52" s="36">
        <v>1169060</v>
      </c>
      <c r="K52" s="36">
        <f t="shared" si="3"/>
        <v>77.2421539478031</v>
      </c>
      <c r="L52" s="37">
        <f t="shared" si="4"/>
        <v>12488333</v>
      </c>
      <c r="M52" s="36">
        <f t="shared" si="5"/>
        <v>825.1293690122234</v>
      </c>
    </row>
    <row r="53" spans="1:13" ht="12.75">
      <c r="A53" s="20">
        <v>50</v>
      </c>
      <c r="B53" s="46" t="s">
        <v>47</v>
      </c>
      <c r="C53" s="51">
        <v>8405</v>
      </c>
      <c r="D53" s="33">
        <v>2289091</v>
      </c>
      <c r="E53" s="33">
        <f t="shared" si="0"/>
        <v>272.3487209994051</v>
      </c>
      <c r="F53" s="33">
        <v>0</v>
      </c>
      <c r="G53" s="33">
        <f t="shared" si="1"/>
        <v>0</v>
      </c>
      <c r="H53" s="33">
        <v>13245782</v>
      </c>
      <c r="I53" s="33">
        <f t="shared" si="2"/>
        <v>1575.940749553837</v>
      </c>
      <c r="J53" s="33">
        <v>468543</v>
      </c>
      <c r="K53" s="33">
        <f t="shared" si="3"/>
        <v>55.745746579417016</v>
      </c>
      <c r="L53" s="34">
        <f t="shared" si="4"/>
        <v>16003416</v>
      </c>
      <c r="M53" s="33">
        <f t="shared" si="5"/>
        <v>1904.0352171326592</v>
      </c>
    </row>
    <row r="54" spans="1:13" ht="12.75">
      <c r="A54" s="44">
        <v>51</v>
      </c>
      <c r="B54" s="44" t="s">
        <v>48</v>
      </c>
      <c r="C54" s="50">
        <v>9534</v>
      </c>
      <c r="D54" s="39">
        <v>885000</v>
      </c>
      <c r="E54" s="39">
        <f t="shared" si="0"/>
        <v>92.82567652611705</v>
      </c>
      <c r="F54" s="39">
        <v>0</v>
      </c>
      <c r="G54" s="39">
        <f t="shared" si="1"/>
        <v>0</v>
      </c>
      <c r="H54" s="39">
        <v>5035718</v>
      </c>
      <c r="I54" s="39">
        <f t="shared" si="2"/>
        <v>528.1852318019719</v>
      </c>
      <c r="J54" s="39">
        <v>438454</v>
      </c>
      <c r="K54" s="39">
        <f t="shared" si="3"/>
        <v>45.988462345290536</v>
      </c>
      <c r="L54" s="45">
        <f t="shared" si="4"/>
        <v>6359172</v>
      </c>
      <c r="M54" s="39">
        <f t="shared" si="5"/>
        <v>666.9993706733795</v>
      </c>
    </row>
    <row r="55" spans="1:13" ht="12.75">
      <c r="A55" s="19">
        <v>52</v>
      </c>
      <c r="B55" s="35" t="s">
        <v>148</v>
      </c>
      <c r="C55" s="50">
        <v>36021</v>
      </c>
      <c r="D55" s="36">
        <v>18095000</v>
      </c>
      <c r="E55" s="36">
        <f t="shared" si="0"/>
        <v>502.34585380750116</v>
      </c>
      <c r="F55" s="36">
        <v>0</v>
      </c>
      <c r="G55" s="36">
        <f t="shared" si="1"/>
        <v>0</v>
      </c>
      <c r="H55" s="36">
        <v>56462796</v>
      </c>
      <c r="I55" s="36">
        <f t="shared" si="2"/>
        <v>1567.4966269676022</v>
      </c>
      <c r="J55" s="36">
        <v>1396502</v>
      </c>
      <c r="K55" s="36">
        <f t="shared" si="3"/>
        <v>38.76910690985814</v>
      </c>
      <c r="L55" s="37">
        <f t="shared" si="4"/>
        <v>75954298</v>
      </c>
      <c r="M55" s="36">
        <f t="shared" si="5"/>
        <v>2108.6115876849617</v>
      </c>
    </row>
    <row r="56" spans="1:13" ht="12.75">
      <c r="A56" s="19">
        <v>53</v>
      </c>
      <c r="B56" s="35" t="s">
        <v>49</v>
      </c>
      <c r="C56" s="50">
        <v>19369</v>
      </c>
      <c r="D56" s="36">
        <v>5208333</v>
      </c>
      <c r="E56" s="36">
        <f t="shared" si="0"/>
        <v>268.9004594971346</v>
      </c>
      <c r="F56" s="36">
        <v>0</v>
      </c>
      <c r="G56" s="36">
        <f t="shared" si="1"/>
        <v>0</v>
      </c>
      <c r="H56" s="36">
        <v>4369299</v>
      </c>
      <c r="I56" s="36">
        <f t="shared" si="2"/>
        <v>225.58206412308328</v>
      </c>
      <c r="J56" s="36">
        <v>1170973</v>
      </c>
      <c r="K56" s="36">
        <f t="shared" si="3"/>
        <v>60.45603799886416</v>
      </c>
      <c r="L56" s="37">
        <f t="shared" si="4"/>
        <v>10748605</v>
      </c>
      <c r="M56" s="36">
        <f t="shared" si="5"/>
        <v>554.9385616190821</v>
      </c>
    </row>
    <row r="57" spans="1:13" ht="12.75">
      <c r="A57" s="19">
        <v>54</v>
      </c>
      <c r="B57" s="35" t="s">
        <v>50</v>
      </c>
      <c r="C57" s="50">
        <v>713</v>
      </c>
      <c r="D57" s="36">
        <v>137760</v>
      </c>
      <c r="E57" s="36">
        <f t="shared" si="0"/>
        <v>193.2117812061711</v>
      </c>
      <c r="F57" s="36">
        <v>0</v>
      </c>
      <c r="G57" s="36">
        <f t="shared" si="1"/>
        <v>0</v>
      </c>
      <c r="H57" s="36">
        <v>590226</v>
      </c>
      <c r="I57" s="36">
        <f t="shared" si="2"/>
        <v>827.8064516129032</v>
      </c>
      <c r="J57" s="36">
        <v>161744</v>
      </c>
      <c r="K57" s="36">
        <f t="shared" si="3"/>
        <v>226.8499298737728</v>
      </c>
      <c r="L57" s="37">
        <f t="shared" si="4"/>
        <v>889730</v>
      </c>
      <c r="M57" s="36">
        <f t="shared" si="5"/>
        <v>1247.8681626928471</v>
      </c>
    </row>
    <row r="58" spans="1:13" ht="12.75">
      <c r="A58" s="20">
        <v>55</v>
      </c>
      <c r="B58" s="46" t="s">
        <v>149</v>
      </c>
      <c r="C58" s="51">
        <v>18869</v>
      </c>
      <c r="D58" s="33">
        <v>74925</v>
      </c>
      <c r="E58" s="33">
        <f t="shared" si="0"/>
        <v>3.970798664476125</v>
      </c>
      <c r="F58" s="33">
        <v>0</v>
      </c>
      <c r="G58" s="33">
        <f t="shared" si="1"/>
        <v>0</v>
      </c>
      <c r="H58" s="33">
        <v>16317486</v>
      </c>
      <c r="I58" s="33">
        <f t="shared" si="2"/>
        <v>864.7774656844559</v>
      </c>
      <c r="J58" s="33">
        <v>1128976</v>
      </c>
      <c r="K58" s="33">
        <f t="shared" si="3"/>
        <v>59.8323175578992</v>
      </c>
      <c r="L58" s="34">
        <f t="shared" si="4"/>
        <v>17521387</v>
      </c>
      <c r="M58" s="33">
        <f t="shared" si="5"/>
        <v>928.5805819068313</v>
      </c>
    </row>
    <row r="59" spans="1:13" ht="12.75">
      <c r="A59" s="44">
        <v>56</v>
      </c>
      <c r="B59" s="44" t="s">
        <v>134</v>
      </c>
      <c r="C59" s="50">
        <v>2636</v>
      </c>
      <c r="D59" s="39">
        <v>0</v>
      </c>
      <c r="E59" s="39">
        <f t="shared" si="0"/>
        <v>0</v>
      </c>
      <c r="F59" s="39">
        <v>0</v>
      </c>
      <c r="G59" s="39">
        <f t="shared" si="1"/>
        <v>0</v>
      </c>
      <c r="H59" s="39">
        <f>1637529-'[1]Sheet1'!$G$10</f>
        <v>1174776</v>
      </c>
      <c r="I59" s="39">
        <f t="shared" si="2"/>
        <v>445.6661608497724</v>
      </c>
      <c r="J59" s="39">
        <v>224283</v>
      </c>
      <c r="K59" s="39">
        <f t="shared" si="3"/>
        <v>85.08459787556905</v>
      </c>
      <c r="L59" s="45">
        <f t="shared" si="4"/>
        <v>1399059</v>
      </c>
      <c r="M59" s="39">
        <f t="shared" si="5"/>
        <v>530.7507587253414</v>
      </c>
    </row>
    <row r="60" spans="1:13" ht="12.75">
      <c r="A60" s="19">
        <v>57</v>
      </c>
      <c r="B60" s="35" t="s">
        <v>150</v>
      </c>
      <c r="C60" s="50">
        <v>9090</v>
      </c>
      <c r="D60" s="36">
        <v>365000</v>
      </c>
      <c r="E60" s="36">
        <f t="shared" si="0"/>
        <v>40.15401540154016</v>
      </c>
      <c r="F60" s="36">
        <v>0</v>
      </c>
      <c r="G60" s="36">
        <f t="shared" si="1"/>
        <v>0</v>
      </c>
      <c r="H60" s="36">
        <v>11436516</v>
      </c>
      <c r="I60" s="36">
        <f t="shared" si="2"/>
        <v>1258.1425742574258</v>
      </c>
      <c r="J60" s="36">
        <v>193082</v>
      </c>
      <c r="K60" s="36">
        <f t="shared" si="3"/>
        <v>21.24114411441144</v>
      </c>
      <c r="L60" s="37">
        <f t="shared" si="4"/>
        <v>11994598</v>
      </c>
      <c r="M60" s="36">
        <f t="shared" si="5"/>
        <v>1319.5377337733773</v>
      </c>
    </row>
    <row r="61" spans="1:13" ht="12.75">
      <c r="A61" s="19">
        <v>58</v>
      </c>
      <c r="B61" s="35" t="s">
        <v>51</v>
      </c>
      <c r="C61" s="50">
        <v>9986</v>
      </c>
      <c r="D61" s="36">
        <v>1090542</v>
      </c>
      <c r="E61" s="36">
        <f t="shared" si="0"/>
        <v>109.20708992589626</v>
      </c>
      <c r="F61" s="36">
        <v>0</v>
      </c>
      <c r="G61" s="36">
        <f t="shared" si="1"/>
        <v>0</v>
      </c>
      <c r="H61" s="36">
        <v>8718700</v>
      </c>
      <c r="I61" s="36">
        <f t="shared" si="2"/>
        <v>873.0923292609654</v>
      </c>
      <c r="J61" s="36">
        <v>620400</v>
      </c>
      <c r="K61" s="36">
        <f t="shared" si="3"/>
        <v>62.12697776887643</v>
      </c>
      <c r="L61" s="37">
        <f t="shared" si="4"/>
        <v>10429642</v>
      </c>
      <c r="M61" s="36">
        <f t="shared" si="5"/>
        <v>1044.426396955738</v>
      </c>
    </row>
    <row r="62" spans="1:13" ht="12.75">
      <c r="A62" s="19">
        <v>59</v>
      </c>
      <c r="B62" s="35" t="s">
        <v>52</v>
      </c>
      <c r="C62" s="50">
        <v>5302</v>
      </c>
      <c r="D62" s="36">
        <v>1067000</v>
      </c>
      <c r="E62" s="36">
        <f t="shared" si="0"/>
        <v>201.2448132780083</v>
      </c>
      <c r="F62" s="36">
        <v>0</v>
      </c>
      <c r="G62" s="36">
        <f t="shared" si="1"/>
        <v>0</v>
      </c>
      <c r="H62" s="36">
        <v>452899</v>
      </c>
      <c r="I62" s="36">
        <f t="shared" si="2"/>
        <v>85.42040739343643</v>
      </c>
      <c r="J62" s="36">
        <v>292545</v>
      </c>
      <c r="K62" s="36">
        <f t="shared" si="3"/>
        <v>55.17634854771784</v>
      </c>
      <c r="L62" s="37">
        <f t="shared" si="4"/>
        <v>1812444</v>
      </c>
      <c r="M62" s="36">
        <f t="shared" si="5"/>
        <v>341.8415692191626</v>
      </c>
    </row>
    <row r="63" spans="1:13" ht="12.75">
      <c r="A63" s="20">
        <v>60</v>
      </c>
      <c r="B63" s="46" t="s">
        <v>53</v>
      </c>
      <c r="C63" s="51">
        <v>7143</v>
      </c>
      <c r="D63" s="33">
        <v>3084000</v>
      </c>
      <c r="E63" s="33">
        <f t="shared" si="0"/>
        <v>431.75136497270057</v>
      </c>
      <c r="F63" s="33">
        <v>0</v>
      </c>
      <c r="G63" s="33">
        <f t="shared" si="1"/>
        <v>0</v>
      </c>
      <c r="H63" s="33">
        <v>2811642</v>
      </c>
      <c r="I63" s="33">
        <f t="shared" si="2"/>
        <v>393.6220075598488</v>
      </c>
      <c r="J63" s="33">
        <v>452503</v>
      </c>
      <c r="K63" s="33">
        <f t="shared" si="3"/>
        <v>63.34915301693966</v>
      </c>
      <c r="L63" s="34">
        <f t="shared" si="4"/>
        <v>6348145</v>
      </c>
      <c r="M63" s="33">
        <f t="shared" si="5"/>
        <v>888.722525549489</v>
      </c>
    </row>
    <row r="64" spans="1:13" ht="12.75">
      <c r="A64" s="44">
        <v>61</v>
      </c>
      <c r="B64" s="44" t="s">
        <v>54</v>
      </c>
      <c r="C64" s="50">
        <v>3825</v>
      </c>
      <c r="D64" s="39">
        <v>1625000</v>
      </c>
      <c r="E64" s="39">
        <f t="shared" si="0"/>
        <v>424.83660130718954</v>
      </c>
      <c r="F64" s="39">
        <v>0</v>
      </c>
      <c r="G64" s="39">
        <f t="shared" si="1"/>
        <v>0</v>
      </c>
      <c r="H64" s="39">
        <v>3381355</v>
      </c>
      <c r="I64" s="39">
        <f t="shared" si="2"/>
        <v>884.0143790849673</v>
      </c>
      <c r="J64" s="39">
        <v>123890</v>
      </c>
      <c r="K64" s="39">
        <f t="shared" si="3"/>
        <v>32.38954248366013</v>
      </c>
      <c r="L64" s="45">
        <f t="shared" si="4"/>
        <v>5130245</v>
      </c>
      <c r="M64" s="39">
        <f t="shared" si="5"/>
        <v>1341.240522875817</v>
      </c>
    </row>
    <row r="65" spans="1:13" ht="12.75">
      <c r="A65" s="19">
        <v>62</v>
      </c>
      <c r="B65" s="35" t="s">
        <v>55</v>
      </c>
      <c r="C65" s="50">
        <v>2246</v>
      </c>
      <c r="D65" s="36">
        <v>0</v>
      </c>
      <c r="E65" s="36">
        <f t="shared" si="0"/>
        <v>0</v>
      </c>
      <c r="F65" s="36">
        <v>0</v>
      </c>
      <c r="G65" s="36">
        <f t="shared" si="1"/>
        <v>0</v>
      </c>
      <c r="H65" s="36">
        <v>484787</v>
      </c>
      <c r="I65" s="36">
        <f t="shared" si="2"/>
        <v>215.8446126447017</v>
      </c>
      <c r="J65" s="36">
        <v>175180</v>
      </c>
      <c r="K65" s="36">
        <f t="shared" si="3"/>
        <v>77.99643811219947</v>
      </c>
      <c r="L65" s="37">
        <f t="shared" si="4"/>
        <v>659967</v>
      </c>
      <c r="M65" s="36">
        <f t="shared" si="5"/>
        <v>293.84105075690115</v>
      </c>
    </row>
    <row r="66" spans="1:13" ht="12.75">
      <c r="A66" s="19">
        <v>63</v>
      </c>
      <c r="B66" s="35" t="s">
        <v>56</v>
      </c>
      <c r="C66" s="50">
        <v>2265</v>
      </c>
      <c r="D66" s="36">
        <v>1474846</v>
      </c>
      <c r="E66" s="36">
        <f t="shared" si="0"/>
        <v>651.1461368653422</v>
      </c>
      <c r="F66" s="36">
        <v>0</v>
      </c>
      <c r="G66" s="36">
        <f t="shared" si="1"/>
        <v>0</v>
      </c>
      <c r="H66" s="36">
        <v>1002033</v>
      </c>
      <c r="I66" s="36">
        <f t="shared" si="2"/>
        <v>442.3986754966887</v>
      </c>
      <c r="J66" s="36">
        <v>116653</v>
      </c>
      <c r="K66" s="36">
        <f t="shared" si="3"/>
        <v>51.50242825607064</v>
      </c>
      <c r="L66" s="37">
        <f t="shared" si="4"/>
        <v>2593532</v>
      </c>
      <c r="M66" s="36">
        <f t="shared" si="5"/>
        <v>1145.0472406181016</v>
      </c>
    </row>
    <row r="67" spans="1:13" ht="12.75">
      <c r="A67" s="19">
        <v>64</v>
      </c>
      <c r="B67" s="35" t="s">
        <v>57</v>
      </c>
      <c r="C67" s="50">
        <v>2624</v>
      </c>
      <c r="D67" s="36">
        <v>854000</v>
      </c>
      <c r="E67" s="36">
        <f t="shared" si="0"/>
        <v>325.4573170731707</v>
      </c>
      <c r="F67" s="36">
        <v>0</v>
      </c>
      <c r="G67" s="36">
        <f t="shared" si="1"/>
        <v>0</v>
      </c>
      <c r="H67" s="36">
        <v>241308</v>
      </c>
      <c r="I67" s="36">
        <f t="shared" si="2"/>
        <v>91.96189024390245</v>
      </c>
      <c r="J67" s="36">
        <v>220428</v>
      </c>
      <c r="K67" s="36">
        <f t="shared" si="3"/>
        <v>84.0045731707317</v>
      </c>
      <c r="L67" s="37">
        <f t="shared" si="4"/>
        <v>1315736</v>
      </c>
      <c r="M67" s="36">
        <f t="shared" si="5"/>
        <v>501.4237804878049</v>
      </c>
    </row>
    <row r="68" spans="1:13" ht="12.75">
      <c r="A68" s="20">
        <v>65</v>
      </c>
      <c r="B68" s="46" t="s">
        <v>58</v>
      </c>
      <c r="C68" s="51">
        <v>8609</v>
      </c>
      <c r="D68" s="33">
        <v>5605000</v>
      </c>
      <c r="E68" s="33">
        <f t="shared" si="0"/>
        <v>651.0628412126844</v>
      </c>
      <c r="F68" s="33">
        <v>0</v>
      </c>
      <c r="G68" s="33">
        <f t="shared" si="1"/>
        <v>0</v>
      </c>
      <c r="H68" s="33">
        <v>1774084</v>
      </c>
      <c r="I68" s="33">
        <f t="shared" si="2"/>
        <v>206.07317923103727</v>
      </c>
      <c r="J68" s="33">
        <v>1517157</v>
      </c>
      <c r="K68" s="33">
        <f t="shared" si="3"/>
        <v>176.22917876640724</v>
      </c>
      <c r="L68" s="34">
        <f t="shared" si="4"/>
        <v>8896241</v>
      </c>
      <c r="M68" s="33">
        <f t="shared" si="5"/>
        <v>1033.3651992101288</v>
      </c>
    </row>
    <row r="69" spans="1:13" ht="12.75">
      <c r="A69" s="44">
        <v>66</v>
      </c>
      <c r="B69" s="44" t="s">
        <v>151</v>
      </c>
      <c r="C69" s="50">
        <v>2289</v>
      </c>
      <c r="D69" s="39">
        <v>0</v>
      </c>
      <c r="E69" s="39">
        <f>D69/$C69</f>
        <v>0</v>
      </c>
      <c r="F69" s="39">
        <v>0</v>
      </c>
      <c r="G69" s="39">
        <f>F69/$C69</f>
        <v>0</v>
      </c>
      <c r="H69" s="39">
        <v>0</v>
      </c>
      <c r="I69" s="39">
        <f>H69/$C69</f>
        <v>0</v>
      </c>
      <c r="J69" s="39">
        <v>342529</v>
      </c>
      <c r="K69" s="39">
        <f>J69/$C69</f>
        <v>149.64132809086937</v>
      </c>
      <c r="L69" s="45">
        <f aca="true" t="shared" si="6" ref="L69:L74">D69+F69+H69+J69</f>
        <v>342529</v>
      </c>
      <c r="M69" s="39">
        <f>L69/$C69</f>
        <v>149.64132809086937</v>
      </c>
    </row>
    <row r="70" spans="1:13" ht="12.75" customHeight="1">
      <c r="A70" s="19">
        <v>67</v>
      </c>
      <c r="B70" s="35" t="s">
        <v>135</v>
      </c>
      <c r="C70" s="50">
        <v>4925</v>
      </c>
      <c r="D70" s="36">
        <v>2630000</v>
      </c>
      <c r="E70" s="36">
        <f t="shared" si="0"/>
        <v>534.010152284264</v>
      </c>
      <c r="F70" s="36">
        <v>0</v>
      </c>
      <c r="G70" s="36">
        <f t="shared" si="1"/>
        <v>0</v>
      </c>
      <c r="H70" s="36">
        <f>2101700-'[1]Sheet1'!$G$11</f>
        <v>2098228</v>
      </c>
      <c r="I70" s="36">
        <f t="shared" si="2"/>
        <v>426.0361421319797</v>
      </c>
      <c r="J70" s="36">
        <v>61831</v>
      </c>
      <c r="K70" s="36">
        <f t="shared" si="3"/>
        <v>12.554517766497462</v>
      </c>
      <c r="L70" s="37">
        <f t="shared" si="6"/>
        <v>4790059</v>
      </c>
      <c r="M70" s="36">
        <f t="shared" si="5"/>
        <v>972.6008121827412</v>
      </c>
    </row>
    <row r="71" spans="1:13" ht="12.75">
      <c r="A71" s="19">
        <v>68</v>
      </c>
      <c r="B71" s="35" t="s">
        <v>136</v>
      </c>
      <c r="C71" s="50">
        <v>1962</v>
      </c>
      <c r="D71" s="36">
        <v>36966</v>
      </c>
      <c r="E71" s="36">
        <f>D71/$C71</f>
        <v>18.840978593272173</v>
      </c>
      <c r="F71" s="36">
        <v>0</v>
      </c>
      <c r="G71" s="36">
        <f>F71/$C71</f>
        <v>0</v>
      </c>
      <c r="H71" s="36">
        <f>0-'[1]Sheet1'!$G$12</f>
        <v>-6668</v>
      </c>
      <c r="I71" s="36">
        <f>H71/$C71</f>
        <v>-3.3985728848114167</v>
      </c>
      <c r="J71" s="36">
        <v>44671</v>
      </c>
      <c r="K71" s="36">
        <f>J71/$C71</f>
        <v>22.76809378185525</v>
      </c>
      <c r="L71" s="37">
        <f t="shared" si="6"/>
        <v>74969</v>
      </c>
      <c r="M71" s="36">
        <f>L71/$C71</f>
        <v>38.210499490316</v>
      </c>
    </row>
    <row r="72" spans="1:13" s="32" customFormat="1" ht="12.75">
      <c r="A72" s="20">
        <v>69</v>
      </c>
      <c r="B72" s="40" t="s">
        <v>137</v>
      </c>
      <c r="C72" s="51">
        <v>3795</v>
      </c>
      <c r="D72" s="33">
        <v>0</v>
      </c>
      <c r="E72" s="33">
        <f>D72/$C72</f>
        <v>0</v>
      </c>
      <c r="F72" s="33">
        <v>90519</v>
      </c>
      <c r="G72" s="33">
        <f>F72/$C72</f>
        <v>23.85217391304348</v>
      </c>
      <c r="H72" s="33">
        <f>2979-'[1]Sheet1'!$G$13</f>
        <v>0</v>
      </c>
      <c r="I72" s="33">
        <f>H72/$C72</f>
        <v>0</v>
      </c>
      <c r="J72" s="33">
        <v>222178</v>
      </c>
      <c r="K72" s="33">
        <f>J72/$C72</f>
        <v>58.54492753623188</v>
      </c>
      <c r="L72" s="34">
        <f t="shared" si="6"/>
        <v>312697</v>
      </c>
      <c r="M72" s="33">
        <f>L72/$C72</f>
        <v>82.39710144927537</v>
      </c>
    </row>
    <row r="73" spans="1:13" s="32" customFormat="1" ht="12.75">
      <c r="A73" s="20">
        <v>396</v>
      </c>
      <c r="B73" s="40" t="s">
        <v>152</v>
      </c>
      <c r="C73" s="51">
        <v>11872</v>
      </c>
      <c r="D73" s="33">
        <v>0</v>
      </c>
      <c r="E73" s="33">
        <f>D73/$C73</f>
        <v>0</v>
      </c>
      <c r="F73" s="33">
        <v>0</v>
      </c>
      <c r="G73" s="33">
        <f>F73/$C73</f>
        <v>0</v>
      </c>
      <c r="H73" s="33">
        <v>0</v>
      </c>
      <c r="I73" s="33">
        <f>H73/$C73</f>
        <v>0</v>
      </c>
      <c r="J73" s="33">
        <v>1165884.15</v>
      </c>
      <c r="K73" s="33">
        <f>J73/$C73</f>
        <v>98.20452745956872</v>
      </c>
      <c r="L73" s="34">
        <f t="shared" si="6"/>
        <v>1165884.15</v>
      </c>
      <c r="M73" s="33">
        <f>L73/$C73</f>
        <v>98.20452745956872</v>
      </c>
    </row>
    <row r="74" spans="1:13" ht="12.75">
      <c r="A74" s="9"/>
      <c r="B74" s="10" t="s">
        <v>59</v>
      </c>
      <c r="C74" s="41">
        <f>SUM(C4:C73)</f>
        <v>664834</v>
      </c>
      <c r="D74" s="23">
        <f>SUM(D4:D73)</f>
        <v>185098235</v>
      </c>
      <c r="E74" s="23">
        <f>D74/$C74</f>
        <v>278.4127090371431</v>
      </c>
      <c r="F74" s="23">
        <f>SUM(F4:F73)</f>
        <v>42583146</v>
      </c>
      <c r="G74" s="23">
        <f>F74/$C74</f>
        <v>64.0507946344501</v>
      </c>
      <c r="H74" s="23">
        <f>SUM(H4:H73)</f>
        <v>561002162</v>
      </c>
      <c r="I74" s="23">
        <f>H74/$C74</f>
        <v>843.8229121855982</v>
      </c>
      <c r="J74" s="23">
        <f>SUM(J4:J73)</f>
        <v>49425949.15</v>
      </c>
      <c r="K74" s="23">
        <f>J74/$C74</f>
        <v>74.34329343866288</v>
      </c>
      <c r="L74" s="29">
        <f t="shared" si="6"/>
        <v>838109492.15</v>
      </c>
      <c r="M74" s="23">
        <f>L74/$C74</f>
        <v>1260.6297092958544</v>
      </c>
    </row>
    <row r="75" spans="1:13" ht="12.75">
      <c r="A75" s="30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25"/>
    </row>
    <row r="76" spans="1:13" s="32" customFormat="1" ht="12.75">
      <c r="A76" s="47">
        <v>318</v>
      </c>
      <c r="B76" s="44" t="s">
        <v>60</v>
      </c>
      <c r="C76" s="50">
        <v>1359</v>
      </c>
      <c r="D76" s="39">
        <v>0</v>
      </c>
      <c r="E76" s="39">
        <f>D76/$C76</f>
        <v>0</v>
      </c>
      <c r="F76" s="39">
        <v>0</v>
      </c>
      <c r="G76" s="39">
        <f>F76/$C76</f>
        <v>0</v>
      </c>
      <c r="H76" s="39">
        <v>0</v>
      </c>
      <c r="I76" s="39">
        <f>H76/$C76</f>
        <v>0</v>
      </c>
      <c r="J76" s="39">
        <v>0</v>
      </c>
      <c r="K76" s="39">
        <f>J76/$C76</f>
        <v>0</v>
      </c>
      <c r="L76" s="45">
        <f>D76+F76+H76+J76</f>
        <v>0</v>
      </c>
      <c r="M76" s="39">
        <f>L76/$C76</f>
        <v>0</v>
      </c>
    </row>
    <row r="77" spans="1:13" ht="12.75">
      <c r="A77" s="15">
        <v>319</v>
      </c>
      <c r="B77" s="16" t="s">
        <v>61</v>
      </c>
      <c r="C77" s="51">
        <v>356</v>
      </c>
      <c r="D77" s="33">
        <v>0</v>
      </c>
      <c r="E77" s="33">
        <f>D77/$C77</f>
        <v>0</v>
      </c>
      <c r="F77" s="33">
        <v>0</v>
      </c>
      <c r="G77" s="33">
        <f>F77/$C77</f>
        <v>0</v>
      </c>
      <c r="H77" s="33">
        <v>0</v>
      </c>
      <c r="I77" s="33">
        <f>H77/$C77</f>
        <v>0</v>
      </c>
      <c r="J77" s="33">
        <v>0</v>
      </c>
      <c r="K77" s="33">
        <f>J77/$C77</f>
        <v>0</v>
      </c>
      <c r="L77" s="34">
        <f>D77+F77+H77+J77</f>
        <v>0</v>
      </c>
      <c r="M77" s="33">
        <f>L77/$C77</f>
        <v>0</v>
      </c>
    </row>
    <row r="78" spans="1:13" ht="12.75">
      <c r="A78" s="17"/>
      <c r="B78" s="18" t="s">
        <v>62</v>
      </c>
      <c r="C78" s="42">
        <f>SUM(C76:C77)</f>
        <v>1715</v>
      </c>
      <c r="D78" s="28">
        <f>SUM(D76:D77)</f>
        <v>0</v>
      </c>
      <c r="E78" s="28">
        <f>D78/$C78</f>
        <v>0</v>
      </c>
      <c r="F78" s="28">
        <f>SUM(F76:F77)</f>
        <v>0</v>
      </c>
      <c r="G78" s="28">
        <f>F78/$C78</f>
        <v>0</v>
      </c>
      <c r="H78" s="28">
        <f>SUM(H76:H77)</f>
        <v>0</v>
      </c>
      <c r="I78" s="28">
        <f>H78/$C78</f>
        <v>0</v>
      </c>
      <c r="J78" s="28">
        <f>SUM(J76:J77)</f>
        <v>0</v>
      </c>
      <c r="K78" s="28">
        <f>J78/$C78</f>
        <v>0</v>
      </c>
      <c r="L78" s="12">
        <f>SUM(L76:L77)</f>
        <v>0</v>
      </c>
      <c r="M78" s="11">
        <f>L78/$C78</f>
        <v>0</v>
      </c>
    </row>
    <row r="79" spans="1:13" ht="12.75">
      <c r="A79" s="13"/>
      <c r="B79" s="14"/>
      <c r="C79" s="8"/>
      <c r="D79" s="14"/>
      <c r="E79" s="14"/>
      <c r="F79" s="14"/>
      <c r="G79" s="14"/>
      <c r="H79" s="14"/>
      <c r="I79" s="14"/>
      <c r="J79" s="14"/>
      <c r="K79" s="14"/>
      <c r="L79" s="14"/>
      <c r="M79" s="27"/>
    </row>
    <row r="80" spans="1:13" ht="12.75">
      <c r="A80" s="44">
        <v>321001</v>
      </c>
      <c r="B80" s="44" t="s">
        <v>63</v>
      </c>
      <c r="C80" s="50">
        <v>351</v>
      </c>
      <c r="D80" s="39">
        <v>0</v>
      </c>
      <c r="E80" s="39">
        <f aca="true" t="shared" si="7" ref="E80:E91">D80/$C80</f>
        <v>0</v>
      </c>
      <c r="F80" s="39">
        <v>0</v>
      </c>
      <c r="G80" s="39">
        <f aca="true" t="shared" si="8" ref="G80:G91">F80/$C80</f>
        <v>0</v>
      </c>
      <c r="H80" s="39">
        <v>0</v>
      </c>
      <c r="I80" s="39">
        <f aca="true" t="shared" si="9" ref="I80:I91">H80/$C80</f>
        <v>0</v>
      </c>
      <c r="J80" s="39">
        <v>0</v>
      </c>
      <c r="K80" s="39">
        <f aca="true" t="shared" si="10" ref="K80:K91">J80/$C80</f>
        <v>0</v>
      </c>
      <c r="L80" s="45">
        <f aca="true" t="shared" si="11" ref="L80:L85">D80+F80+H80+J80</f>
        <v>0</v>
      </c>
      <c r="M80" s="39">
        <f aca="true" t="shared" si="12" ref="M80:M91">L80/$C80</f>
        <v>0</v>
      </c>
    </row>
    <row r="81" spans="1:13" s="32" customFormat="1" ht="12.75">
      <c r="A81" s="19">
        <v>329001</v>
      </c>
      <c r="B81" s="35" t="s">
        <v>64</v>
      </c>
      <c r="C81" s="50">
        <v>373</v>
      </c>
      <c r="D81" s="36">
        <v>0</v>
      </c>
      <c r="E81" s="36">
        <f t="shared" si="7"/>
        <v>0</v>
      </c>
      <c r="F81" s="36">
        <v>228744</v>
      </c>
      <c r="G81" s="36">
        <f t="shared" si="8"/>
        <v>613.254691689008</v>
      </c>
      <c r="H81" s="36">
        <v>0</v>
      </c>
      <c r="I81" s="36">
        <f t="shared" si="9"/>
        <v>0</v>
      </c>
      <c r="J81" s="36">
        <v>0</v>
      </c>
      <c r="K81" s="36">
        <f t="shared" si="10"/>
        <v>0</v>
      </c>
      <c r="L81" s="37">
        <f t="shared" si="11"/>
        <v>228744</v>
      </c>
      <c r="M81" s="36">
        <f t="shared" si="12"/>
        <v>613.254691689008</v>
      </c>
    </row>
    <row r="82" spans="1:13" s="32" customFormat="1" ht="12.75">
      <c r="A82" s="19">
        <v>331001</v>
      </c>
      <c r="B82" s="35" t="s">
        <v>65</v>
      </c>
      <c r="C82" s="50">
        <v>522</v>
      </c>
      <c r="D82" s="36">
        <v>0</v>
      </c>
      <c r="E82" s="36">
        <f t="shared" si="7"/>
        <v>0</v>
      </c>
      <c r="F82" s="36">
        <v>0</v>
      </c>
      <c r="G82" s="36">
        <f t="shared" si="8"/>
        <v>0</v>
      </c>
      <c r="H82" s="36">
        <v>0</v>
      </c>
      <c r="I82" s="36">
        <f t="shared" si="9"/>
        <v>0</v>
      </c>
      <c r="J82" s="36">
        <v>0</v>
      </c>
      <c r="K82" s="36">
        <f t="shared" si="10"/>
        <v>0</v>
      </c>
      <c r="L82" s="37">
        <f t="shared" si="11"/>
        <v>0</v>
      </c>
      <c r="M82" s="36">
        <f>L82/$C82</f>
        <v>0</v>
      </c>
    </row>
    <row r="83" spans="1:13" s="32" customFormat="1" ht="12.75">
      <c r="A83" s="19">
        <v>333001</v>
      </c>
      <c r="B83" s="35" t="s">
        <v>66</v>
      </c>
      <c r="C83" s="50">
        <v>684</v>
      </c>
      <c r="D83" s="36">
        <v>955403</v>
      </c>
      <c r="E83" s="36">
        <f t="shared" si="7"/>
        <v>1396.7880116959063</v>
      </c>
      <c r="F83" s="36">
        <v>0</v>
      </c>
      <c r="G83" s="36">
        <f t="shared" si="8"/>
        <v>0</v>
      </c>
      <c r="H83" s="36">
        <v>0</v>
      </c>
      <c r="I83" s="36">
        <f t="shared" si="9"/>
        <v>0</v>
      </c>
      <c r="J83" s="36">
        <v>0</v>
      </c>
      <c r="K83" s="36">
        <f t="shared" si="10"/>
        <v>0</v>
      </c>
      <c r="L83" s="37">
        <f t="shared" si="11"/>
        <v>955403</v>
      </c>
      <c r="M83" s="36">
        <f t="shared" si="12"/>
        <v>1396.7880116959063</v>
      </c>
    </row>
    <row r="84" spans="1:13" ht="12.75">
      <c r="A84" s="20">
        <v>336001</v>
      </c>
      <c r="B84" s="46" t="s">
        <v>67</v>
      </c>
      <c r="C84" s="51">
        <v>619</v>
      </c>
      <c r="D84" s="33">
        <v>208050</v>
      </c>
      <c r="E84" s="33">
        <f t="shared" si="7"/>
        <v>336.10662358642975</v>
      </c>
      <c r="F84" s="33">
        <v>0</v>
      </c>
      <c r="G84" s="33">
        <f t="shared" si="8"/>
        <v>0</v>
      </c>
      <c r="H84" s="33">
        <v>0</v>
      </c>
      <c r="I84" s="33">
        <f t="shared" si="9"/>
        <v>0</v>
      </c>
      <c r="J84" s="33">
        <v>0</v>
      </c>
      <c r="K84" s="33">
        <f t="shared" si="10"/>
        <v>0</v>
      </c>
      <c r="L84" s="34">
        <f t="shared" si="11"/>
        <v>208050</v>
      </c>
      <c r="M84" s="33">
        <f t="shared" si="12"/>
        <v>336.10662358642975</v>
      </c>
    </row>
    <row r="85" spans="1:13" ht="12.75">
      <c r="A85" s="44">
        <v>337001</v>
      </c>
      <c r="B85" s="44" t="s">
        <v>68</v>
      </c>
      <c r="C85" s="50">
        <v>847</v>
      </c>
      <c r="D85" s="39">
        <v>287246</v>
      </c>
      <c r="E85" s="39">
        <f t="shared" si="7"/>
        <v>339.1334120425029</v>
      </c>
      <c r="F85" s="39">
        <v>0</v>
      </c>
      <c r="G85" s="39">
        <f t="shared" si="8"/>
        <v>0</v>
      </c>
      <c r="H85" s="39">
        <v>0</v>
      </c>
      <c r="I85" s="39">
        <f t="shared" si="9"/>
        <v>0</v>
      </c>
      <c r="J85" s="39">
        <v>0</v>
      </c>
      <c r="K85" s="39">
        <f t="shared" si="10"/>
        <v>0</v>
      </c>
      <c r="L85" s="45">
        <f t="shared" si="11"/>
        <v>287246</v>
      </c>
      <c r="M85" s="39">
        <f t="shared" si="12"/>
        <v>339.1334120425029</v>
      </c>
    </row>
    <row r="86" spans="1:13" s="32" customFormat="1" ht="12.75">
      <c r="A86" s="19">
        <v>339001</v>
      </c>
      <c r="B86" s="35" t="s">
        <v>69</v>
      </c>
      <c r="C86" s="50">
        <v>396</v>
      </c>
      <c r="D86" s="36">
        <v>0</v>
      </c>
      <c r="E86" s="36">
        <f t="shared" si="7"/>
        <v>0</v>
      </c>
      <c r="F86" s="36">
        <v>0</v>
      </c>
      <c r="G86" s="36">
        <f t="shared" si="8"/>
        <v>0</v>
      </c>
      <c r="H86" s="36">
        <v>0</v>
      </c>
      <c r="I86" s="36">
        <f t="shared" si="9"/>
        <v>0</v>
      </c>
      <c r="J86" s="36">
        <v>29896</v>
      </c>
      <c r="K86" s="36">
        <f t="shared" si="10"/>
        <v>75.4949494949495</v>
      </c>
      <c r="L86" s="37">
        <f>D86+F86+H86+J86</f>
        <v>29896</v>
      </c>
      <c r="M86" s="36">
        <f t="shared" si="12"/>
        <v>75.4949494949495</v>
      </c>
    </row>
    <row r="87" spans="1:13" s="32" customFormat="1" ht="12.75">
      <c r="A87" s="19">
        <v>340001</v>
      </c>
      <c r="B87" s="35" t="s">
        <v>89</v>
      </c>
      <c r="C87" s="50">
        <v>111</v>
      </c>
      <c r="D87" s="36">
        <v>0</v>
      </c>
      <c r="E87" s="36">
        <f>D87/$C87</f>
        <v>0</v>
      </c>
      <c r="F87" s="36">
        <v>0</v>
      </c>
      <c r="G87" s="36">
        <f>F87/$C87</f>
        <v>0</v>
      </c>
      <c r="H87" s="36">
        <v>0</v>
      </c>
      <c r="I87" s="36">
        <f>H87/$C87</f>
        <v>0</v>
      </c>
      <c r="J87" s="36">
        <v>0</v>
      </c>
      <c r="K87" s="36">
        <f>J87/$C87</f>
        <v>0</v>
      </c>
      <c r="L87" s="37">
        <f>D87+F87+H87+J87</f>
        <v>0</v>
      </c>
      <c r="M87" s="36">
        <f>L87/$C87</f>
        <v>0</v>
      </c>
    </row>
    <row r="88" spans="1:13" s="32" customFormat="1" ht="12.75">
      <c r="A88" s="19">
        <v>341001</v>
      </c>
      <c r="B88" s="35" t="s">
        <v>117</v>
      </c>
      <c r="C88" s="50">
        <v>202</v>
      </c>
      <c r="D88" s="36">
        <v>0</v>
      </c>
      <c r="E88" s="36">
        <f>D88/$C88</f>
        <v>0</v>
      </c>
      <c r="F88" s="36">
        <v>0</v>
      </c>
      <c r="G88" s="36">
        <f>F88/$C88</f>
        <v>0</v>
      </c>
      <c r="H88" s="36">
        <v>0</v>
      </c>
      <c r="I88" s="36">
        <f>H88/$C88</f>
        <v>0</v>
      </c>
      <c r="J88" s="36">
        <v>0</v>
      </c>
      <c r="K88" s="36">
        <f>J88/$C88</f>
        <v>0</v>
      </c>
      <c r="L88" s="37">
        <f>D88+F88+H88+J88</f>
        <v>0</v>
      </c>
      <c r="M88" s="36">
        <f>L88/$C88</f>
        <v>0</v>
      </c>
    </row>
    <row r="89" spans="1:13" ht="12.75">
      <c r="A89" s="20">
        <v>342001</v>
      </c>
      <c r="B89" s="46" t="s">
        <v>99</v>
      </c>
      <c r="C89" s="51">
        <v>40</v>
      </c>
      <c r="D89" s="33">
        <v>0</v>
      </c>
      <c r="E89" s="33">
        <f>D89/$C89</f>
        <v>0</v>
      </c>
      <c r="F89" s="33">
        <v>0</v>
      </c>
      <c r="G89" s="33">
        <f>F89/$C89</f>
        <v>0</v>
      </c>
      <c r="H89" s="33">
        <v>0</v>
      </c>
      <c r="I89" s="33">
        <f>H89/$C89</f>
        <v>0</v>
      </c>
      <c r="J89" s="33">
        <v>0</v>
      </c>
      <c r="K89" s="33">
        <f>J89/$C89</f>
        <v>0</v>
      </c>
      <c r="L89" s="34">
        <f>D89+F89+H89+J89</f>
        <v>0</v>
      </c>
      <c r="M89" s="33">
        <f>L89/$C89</f>
        <v>0</v>
      </c>
    </row>
    <row r="90" spans="1:13" ht="12.75">
      <c r="A90" s="54">
        <v>343001</v>
      </c>
      <c r="B90" s="54" t="s">
        <v>118</v>
      </c>
      <c r="C90" s="52">
        <v>92</v>
      </c>
      <c r="D90" s="56">
        <v>0</v>
      </c>
      <c r="E90" s="56">
        <f>D90/$C90</f>
        <v>0</v>
      </c>
      <c r="F90" s="56">
        <v>0</v>
      </c>
      <c r="G90" s="56">
        <f>F90/$C90</f>
        <v>0</v>
      </c>
      <c r="H90" s="56">
        <v>0</v>
      </c>
      <c r="I90" s="56">
        <f>H90/$C90</f>
        <v>0</v>
      </c>
      <c r="J90" s="56">
        <v>0</v>
      </c>
      <c r="K90" s="56">
        <f>J90/$C90</f>
        <v>0</v>
      </c>
      <c r="L90" s="53">
        <f>D90+F90+H90+J90</f>
        <v>0</v>
      </c>
      <c r="M90" s="56">
        <f>L90/$C90</f>
        <v>0</v>
      </c>
    </row>
    <row r="91" spans="1:13" ht="12.75">
      <c r="A91" s="17"/>
      <c r="B91" s="18" t="s">
        <v>70</v>
      </c>
      <c r="C91" s="42">
        <f>SUM(C80:C90)</f>
        <v>4237</v>
      </c>
      <c r="D91" s="49">
        <f>SUM(D80:D90)</f>
        <v>1450699</v>
      </c>
      <c r="E91" s="49">
        <f t="shared" si="7"/>
        <v>342.38824640075524</v>
      </c>
      <c r="F91" s="49">
        <f>SUM(F80:F90)</f>
        <v>228744</v>
      </c>
      <c r="G91" s="49">
        <f t="shared" si="8"/>
        <v>53.987255133349066</v>
      </c>
      <c r="H91" s="49">
        <f>SUM(H80:H90)</f>
        <v>0</v>
      </c>
      <c r="I91" s="49">
        <f t="shared" si="9"/>
        <v>0</v>
      </c>
      <c r="J91" s="49">
        <f>SUM(J80:J90)</f>
        <v>29896</v>
      </c>
      <c r="K91" s="49">
        <f t="shared" si="10"/>
        <v>7.055935803634648</v>
      </c>
      <c r="L91" s="55">
        <f>SUM(L80:L90)</f>
        <v>1709339</v>
      </c>
      <c r="M91" s="49">
        <f t="shared" si="12"/>
        <v>403.43143733773894</v>
      </c>
    </row>
    <row r="92" spans="1:13" ht="12.75">
      <c r="A92" s="30"/>
      <c r="B92" s="14"/>
      <c r="C92" s="8"/>
      <c r="D92" s="14"/>
      <c r="E92" s="14"/>
      <c r="F92" s="14"/>
      <c r="G92" s="14"/>
      <c r="H92" s="14"/>
      <c r="I92" s="14"/>
      <c r="J92" s="14"/>
      <c r="K92" s="14"/>
      <c r="L92" s="14"/>
      <c r="M92" s="27"/>
    </row>
    <row r="93" spans="1:13" ht="12.75">
      <c r="A93" s="44">
        <v>300001</v>
      </c>
      <c r="B93" s="44" t="s">
        <v>71</v>
      </c>
      <c r="C93" s="50">
        <v>426</v>
      </c>
      <c r="D93" s="39">
        <v>0</v>
      </c>
      <c r="E93" s="39">
        <f>D93/$C93</f>
        <v>0</v>
      </c>
      <c r="F93" s="39">
        <v>0</v>
      </c>
      <c r="G93" s="39">
        <f>F93/$C93</f>
        <v>0</v>
      </c>
      <c r="H93" s="39">
        <v>0</v>
      </c>
      <c r="I93" s="39">
        <f>H93/$C93</f>
        <v>0</v>
      </c>
      <c r="J93" s="39">
        <v>0</v>
      </c>
      <c r="K93" s="39">
        <f>J93/$C93</f>
        <v>0</v>
      </c>
      <c r="L93" s="45">
        <f>D93+F93+H93+J93</f>
        <v>0</v>
      </c>
      <c r="M93" s="39">
        <f>L93/$C93</f>
        <v>0</v>
      </c>
    </row>
    <row r="94" spans="1:13" s="32" customFormat="1" ht="12.75">
      <c r="A94" s="19">
        <v>300002</v>
      </c>
      <c r="B94" s="35" t="s">
        <v>72</v>
      </c>
      <c r="C94" s="50">
        <v>413</v>
      </c>
      <c r="D94" s="36">
        <v>0</v>
      </c>
      <c r="E94" s="36">
        <f>D94/$C94</f>
        <v>0</v>
      </c>
      <c r="F94" s="36">
        <v>0</v>
      </c>
      <c r="G94" s="36">
        <f>F94/$C94</f>
        <v>0</v>
      </c>
      <c r="H94" s="36">
        <v>0</v>
      </c>
      <c r="I94" s="36">
        <f>H94/$C94</f>
        <v>0</v>
      </c>
      <c r="J94" s="36">
        <v>0</v>
      </c>
      <c r="K94" s="36">
        <f>J94/$C94</f>
        <v>0</v>
      </c>
      <c r="L94" s="37">
        <f>D94+F94+H94+J94</f>
        <v>0</v>
      </c>
      <c r="M94" s="36">
        <f>L94/$C94</f>
        <v>0</v>
      </c>
    </row>
    <row r="95" spans="1:13" s="32" customFormat="1" ht="12.75">
      <c r="A95" s="19">
        <v>300003</v>
      </c>
      <c r="B95" s="35" t="s">
        <v>119</v>
      </c>
      <c r="C95" s="50">
        <v>377</v>
      </c>
      <c r="D95" s="36">
        <v>0</v>
      </c>
      <c r="E95" s="36">
        <f aca="true" t="shared" si="13" ref="E95:E139">D95/$C95</f>
        <v>0</v>
      </c>
      <c r="F95" s="36">
        <v>0</v>
      </c>
      <c r="G95" s="36">
        <f aca="true" t="shared" si="14" ref="G95:G139">F95/$C95</f>
        <v>0</v>
      </c>
      <c r="H95" s="36">
        <v>0</v>
      </c>
      <c r="I95" s="36">
        <f aca="true" t="shared" si="15" ref="I95:I139">H95/$C95</f>
        <v>0</v>
      </c>
      <c r="J95" s="36">
        <v>0</v>
      </c>
      <c r="K95" s="36">
        <f aca="true" t="shared" si="16" ref="K95:K139">J95/$C95</f>
        <v>0</v>
      </c>
      <c r="L95" s="37">
        <f aca="true" t="shared" si="17" ref="L95:L139">D95+F95+H95+J95</f>
        <v>0</v>
      </c>
      <c r="M95" s="36">
        <f aca="true" t="shared" si="18" ref="M95:M139">L95/$C95</f>
        <v>0</v>
      </c>
    </row>
    <row r="96" spans="1:13" s="32" customFormat="1" ht="12.75">
      <c r="A96" s="19">
        <v>370001</v>
      </c>
      <c r="B96" s="35" t="s">
        <v>120</v>
      </c>
      <c r="C96" s="50">
        <v>271</v>
      </c>
      <c r="D96" s="36">
        <v>0</v>
      </c>
      <c r="E96" s="36">
        <f t="shared" si="13"/>
        <v>0</v>
      </c>
      <c r="F96" s="36">
        <v>0</v>
      </c>
      <c r="G96" s="36">
        <f t="shared" si="14"/>
        <v>0</v>
      </c>
      <c r="H96" s="36">
        <v>0</v>
      </c>
      <c r="I96" s="36">
        <f t="shared" si="15"/>
        <v>0</v>
      </c>
      <c r="J96" s="36">
        <v>0</v>
      </c>
      <c r="K96" s="36">
        <f t="shared" si="16"/>
        <v>0</v>
      </c>
      <c r="L96" s="37">
        <f t="shared" si="17"/>
        <v>0</v>
      </c>
      <c r="M96" s="36">
        <f t="shared" si="18"/>
        <v>0</v>
      </c>
    </row>
    <row r="97" spans="1:13" ht="12.75">
      <c r="A97" s="20">
        <v>371001</v>
      </c>
      <c r="B97" s="46" t="s">
        <v>121</v>
      </c>
      <c r="C97" s="51">
        <v>655</v>
      </c>
      <c r="D97" s="33">
        <v>0</v>
      </c>
      <c r="E97" s="33">
        <f t="shared" si="13"/>
        <v>0</v>
      </c>
      <c r="F97" s="33">
        <v>0</v>
      </c>
      <c r="G97" s="33">
        <f t="shared" si="14"/>
        <v>0</v>
      </c>
      <c r="H97" s="33">
        <v>29032</v>
      </c>
      <c r="I97" s="33">
        <f t="shared" si="15"/>
        <v>44.3236641221374</v>
      </c>
      <c r="J97" s="33">
        <v>4374</v>
      </c>
      <c r="K97" s="33">
        <f t="shared" si="16"/>
        <v>6.677862595419847</v>
      </c>
      <c r="L97" s="34">
        <f t="shared" si="17"/>
        <v>33406</v>
      </c>
      <c r="M97" s="33">
        <f t="shared" si="18"/>
        <v>51.001526717557255</v>
      </c>
    </row>
    <row r="98" spans="1:13" ht="12.75">
      <c r="A98" s="44">
        <v>372001</v>
      </c>
      <c r="B98" s="44" t="s">
        <v>122</v>
      </c>
      <c r="C98" s="50">
        <v>430</v>
      </c>
      <c r="D98" s="39">
        <v>0</v>
      </c>
      <c r="E98" s="39">
        <f t="shared" si="13"/>
        <v>0</v>
      </c>
      <c r="F98" s="39">
        <v>0</v>
      </c>
      <c r="G98" s="39">
        <f t="shared" si="14"/>
        <v>0</v>
      </c>
      <c r="H98" s="39">
        <v>0</v>
      </c>
      <c r="I98" s="39">
        <f t="shared" si="15"/>
        <v>0</v>
      </c>
      <c r="J98" s="39">
        <v>0</v>
      </c>
      <c r="K98" s="39">
        <f t="shared" si="16"/>
        <v>0</v>
      </c>
      <c r="L98" s="45">
        <f t="shared" si="17"/>
        <v>0</v>
      </c>
      <c r="M98" s="39">
        <f t="shared" si="18"/>
        <v>0</v>
      </c>
    </row>
    <row r="99" spans="1:13" s="32" customFormat="1" ht="12.75">
      <c r="A99" s="19">
        <v>373001</v>
      </c>
      <c r="B99" s="35" t="s">
        <v>123</v>
      </c>
      <c r="C99" s="50">
        <v>198</v>
      </c>
      <c r="D99" s="36">
        <v>0</v>
      </c>
      <c r="E99" s="36">
        <f t="shared" si="13"/>
        <v>0</v>
      </c>
      <c r="F99" s="36">
        <v>0</v>
      </c>
      <c r="G99" s="36">
        <f t="shared" si="14"/>
        <v>0</v>
      </c>
      <c r="H99" s="36">
        <v>0</v>
      </c>
      <c r="I99" s="36">
        <f t="shared" si="15"/>
        <v>0</v>
      </c>
      <c r="J99" s="36">
        <v>21432</v>
      </c>
      <c r="K99" s="36">
        <f t="shared" si="16"/>
        <v>108.24242424242425</v>
      </c>
      <c r="L99" s="37">
        <f t="shared" si="17"/>
        <v>21432</v>
      </c>
      <c r="M99" s="36">
        <f t="shared" si="18"/>
        <v>108.24242424242425</v>
      </c>
    </row>
    <row r="100" spans="1:13" s="32" customFormat="1" ht="12.75">
      <c r="A100" s="19">
        <v>374001</v>
      </c>
      <c r="B100" s="35" t="s">
        <v>124</v>
      </c>
      <c r="C100" s="50">
        <v>238</v>
      </c>
      <c r="D100" s="36">
        <v>0</v>
      </c>
      <c r="E100" s="36">
        <f t="shared" si="13"/>
        <v>0</v>
      </c>
      <c r="F100" s="36">
        <v>0</v>
      </c>
      <c r="G100" s="36">
        <f t="shared" si="14"/>
        <v>0</v>
      </c>
      <c r="H100" s="36">
        <v>0</v>
      </c>
      <c r="I100" s="36">
        <f t="shared" si="15"/>
        <v>0</v>
      </c>
      <c r="J100" s="36">
        <v>0</v>
      </c>
      <c r="K100" s="36">
        <f t="shared" si="16"/>
        <v>0</v>
      </c>
      <c r="L100" s="37">
        <f t="shared" si="17"/>
        <v>0</v>
      </c>
      <c r="M100" s="36">
        <f t="shared" si="18"/>
        <v>0</v>
      </c>
    </row>
    <row r="101" spans="1:13" s="32" customFormat="1" ht="12.75">
      <c r="A101" s="19">
        <v>375001</v>
      </c>
      <c r="B101" s="35" t="s">
        <v>125</v>
      </c>
      <c r="C101" s="50">
        <v>140</v>
      </c>
      <c r="D101" s="36">
        <v>100000</v>
      </c>
      <c r="E101" s="36">
        <f t="shared" si="13"/>
        <v>714.2857142857143</v>
      </c>
      <c r="F101" s="36">
        <v>0</v>
      </c>
      <c r="G101" s="36">
        <f t="shared" si="14"/>
        <v>0</v>
      </c>
      <c r="H101" s="36">
        <v>200000</v>
      </c>
      <c r="I101" s="36">
        <f t="shared" si="15"/>
        <v>1428.5714285714287</v>
      </c>
      <c r="J101" s="36">
        <v>0</v>
      </c>
      <c r="K101" s="36">
        <f t="shared" si="16"/>
        <v>0</v>
      </c>
      <c r="L101" s="37">
        <f t="shared" si="17"/>
        <v>300000</v>
      </c>
      <c r="M101" s="36">
        <f t="shared" si="18"/>
        <v>2142.8571428571427</v>
      </c>
    </row>
    <row r="102" spans="1:13" ht="12.75">
      <c r="A102" s="20">
        <v>376001</v>
      </c>
      <c r="B102" s="46" t="s">
        <v>126</v>
      </c>
      <c r="C102" s="51">
        <v>132</v>
      </c>
      <c r="D102" s="33">
        <v>0</v>
      </c>
      <c r="E102" s="33">
        <f t="shared" si="13"/>
        <v>0</v>
      </c>
      <c r="F102" s="33">
        <v>0</v>
      </c>
      <c r="G102" s="33">
        <f t="shared" si="14"/>
        <v>0</v>
      </c>
      <c r="H102" s="33">
        <v>0</v>
      </c>
      <c r="I102" s="33">
        <f t="shared" si="15"/>
        <v>0</v>
      </c>
      <c r="J102" s="33">
        <v>0</v>
      </c>
      <c r="K102" s="33">
        <f t="shared" si="16"/>
        <v>0</v>
      </c>
      <c r="L102" s="34">
        <f t="shared" si="17"/>
        <v>0</v>
      </c>
      <c r="M102" s="33">
        <f t="shared" si="18"/>
        <v>0</v>
      </c>
    </row>
    <row r="103" spans="1:13" ht="12.75">
      <c r="A103" s="44">
        <v>377001</v>
      </c>
      <c r="B103" s="44" t="s">
        <v>102</v>
      </c>
      <c r="C103" s="50">
        <v>308</v>
      </c>
      <c r="D103" s="39">
        <v>0</v>
      </c>
      <c r="E103" s="39">
        <f t="shared" si="13"/>
        <v>0</v>
      </c>
      <c r="F103" s="39">
        <v>0</v>
      </c>
      <c r="G103" s="39">
        <f t="shared" si="14"/>
        <v>0</v>
      </c>
      <c r="H103" s="39">
        <v>71150</v>
      </c>
      <c r="I103" s="39">
        <f t="shared" si="15"/>
        <v>231.0064935064935</v>
      </c>
      <c r="J103" s="39">
        <v>0</v>
      </c>
      <c r="K103" s="39">
        <f t="shared" si="16"/>
        <v>0</v>
      </c>
      <c r="L103" s="45">
        <f t="shared" si="17"/>
        <v>71150</v>
      </c>
      <c r="M103" s="39">
        <f t="shared" si="18"/>
        <v>231.0064935064935</v>
      </c>
    </row>
    <row r="104" spans="1:13" s="32" customFormat="1" ht="12.75">
      <c r="A104" s="19">
        <v>377002</v>
      </c>
      <c r="B104" s="35" t="s">
        <v>103</v>
      </c>
      <c r="C104" s="50">
        <v>279</v>
      </c>
      <c r="D104" s="36">
        <v>0</v>
      </c>
      <c r="E104" s="36">
        <f t="shared" si="13"/>
        <v>0</v>
      </c>
      <c r="F104" s="36">
        <v>0</v>
      </c>
      <c r="G104" s="36">
        <f t="shared" si="14"/>
        <v>0</v>
      </c>
      <c r="H104" s="36">
        <v>61114</v>
      </c>
      <c r="I104" s="36">
        <f t="shared" si="15"/>
        <v>219.04659498207886</v>
      </c>
      <c r="J104" s="36">
        <v>0</v>
      </c>
      <c r="K104" s="36">
        <f t="shared" si="16"/>
        <v>0</v>
      </c>
      <c r="L104" s="37">
        <f t="shared" si="17"/>
        <v>61114</v>
      </c>
      <c r="M104" s="36">
        <f t="shared" si="18"/>
        <v>219.04659498207886</v>
      </c>
    </row>
    <row r="105" spans="1:13" s="32" customFormat="1" ht="12.75">
      <c r="A105" s="19">
        <v>377003</v>
      </c>
      <c r="B105" s="35" t="s">
        <v>104</v>
      </c>
      <c r="C105" s="50">
        <v>385</v>
      </c>
      <c r="D105" s="36">
        <v>0</v>
      </c>
      <c r="E105" s="36">
        <f t="shared" si="13"/>
        <v>0</v>
      </c>
      <c r="F105" s="36">
        <v>0</v>
      </c>
      <c r="G105" s="36">
        <f t="shared" si="14"/>
        <v>0</v>
      </c>
      <c r="H105" s="36">
        <v>19053</v>
      </c>
      <c r="I105" s="36">
        <f t="shared" si="15"/>
        <v>49.48831168831169</v>
      </c>
      <c r="J105" s="36">
        <v>0</v>
      </c>
      <c r="K105" s="36">
        <f t="shared" si="16"/>
        <v>0</v>
      </c>
      <c r="L105" s="37">
        <f t="shared" si="17"/>
        <v>19053</v>
      </c>
      <c r="M105" s="36">
        <f t="shared" si="18"/>
        <v>49.48831168831169</v>
      </c>
    </row>
    <row r="106" spans="1:13" s="32" customFormat="1" ht="12.75">
      <c r="A106" s="19">
        <v>377004</v>
      </c>
      <c r="B106" s="35" t="s">
        <v>127</v>
      </c>
      <c r="C106" s="50">
        <v>365</v>
      </c>
      <c r="D106" s="36">
        <v>0</v>
      </c>
      <c r="E106" s="36">
        <f t="shared" si="13"/>
        <v>0</v>
      </c>
      <c r="F106" s="36">
        <v>0</v>
      </c>
      <c r="G106" s="36">
        <f t="shared" si="14"/>
        <v>0</v>
      </c>
      <c r="H106" s="36">
        <v>88637</v>
      </c>
      <c r="I106" s="36">
        <f t="shared" si="15"/>
        <v>242.84109589041097</v>
      </c>
      <c r="J106" s="36">
        <v>0</v>
      </c>
      <c r="K106" s="36">
        <f t="shared" si="16"/>
        <v>0</v>
      </c>
      <c r="L106" s="37">
        <f t="shared" si="17"/>
        <v>88637</v>
      </c>
      <c r="M106" s="36">
        <f t="shared" si="18"/>
        <v>242.84109589041097</v>
      </c>
    </row>
    <row r="107" spans="1:13" ht="12.75">
      <c r="A107" s="20">
        <v>377005</v>
      </c>
      <c r="B107" s="46" t="s">
        <v>128</v>
      </c>
      <c r="C107" s="51">
        <v>293</v>
      </c>
      <c r="D107" s="33">
        <v>0</v>
      </c>
      <c r="E107" s="33">
        <f t="shared" si="13"/>
        <v>0</v>
      </c>
      <c r="F107" s="33">
        <v>0</v>
      </c>
      <c r="G107" s="33">
        <f t="shared" si="14"/>
        <v>0</v>
      </c>
      <c r="H107" s="33">
        <v>79837</v>
      </c>
      <c r="I107" s="33">
        <f t="shared" si="15"/>
        <v>272.481228668942</v>
      </c>
      <c r="J107" s="33">
        <v>0</v>
      </c>
      <c r="K107" s="33">
        <f t="shared" si="16"/>
        <v>0</v>
      </c>
      <c r="L107" s="34">
        <f t="shared" si="17"/>
        <v>79837</v>
      </c>
      <c r="M107" s="33">
        <f t="shared" si="18"/>
        <v>272.481228668942</v>
      </c>
    </row>
    <row r="108" spans="1:13" ht="12.75">
      <c r="A108" s="44">
        <v>378001</v>
      </c>
      <c r="B108" s="44" t="s">
        <v>105</v>
      </c>
      <c r="C108" s="50">
        <v>213</v>
      </c>
      <c r="D108" s="39">
        <v>0</v>
      </c>
      <c r="E108" s="39">
        <f t="shared" si="13"/>
        <v>0</v>
      </c>
      <c r="F108" s="39">
        <v>0</v>
      </c>
      <c r="G108" s="39">
        <f t="shared" si="14"/>
        <v>0</v>
      </c>
      <c r="H108" s="39">
        <v>0</v>
      </c>
      <c r="I108" s="39">
        <f t="shared" si="15"/>
        <v>0</v>
      </c>
      <c r="J108" s="39">
        <v>0</v>
      </c>
      <c r="K108" s="39">
        <f t="shared" si="16"/>
        <v>0</v>
      </c>
      <c r="L108" s="45">
        <f t="shared" si="17"/>
        <v>0</v>
      </c>
      <c r="M108" s="39">
        <f t="shared" si="18"/>
        <v>0</v>
      </c>
    </row>
    <row r="109" spans="1:13" s="32" customFormat="1" ht="12.75">
      <c r="A109" s="19">
        <v>378002</v>
      </c>
      <c r="B109" s="35" t="s">
        <v>106</v>
      </c>
      <c r="C109" s="50">
        <v>184</v>
      </c>
      <c r="D109" s="36">
        <v>0</v>
      </c>
      <c r="E109" s="36">
        <f t="shared" si="13"/>
        <v>0</v>
      </c>
      <c r="F109" s="36">
        <v>0</v>
      </c>
      <c r="G109" s="36">
        <f t="shared" si="14"/>
        <v>0</v>
      </c>
      <c r="H109" s="36">
        <v>0</v>
      </c>
      <c r="I109" s="36">
        <f t="shared" si="15"/>
        <v>0</v>
      </c>
      <c r="J109" s="36">
        <v>0</v>
      </c>
      <c r="K109" s="36">
        <f t="shared" si="16"/>
        <v>0</v>
      </c>
      <c r="L109" s="37">
        <f t="shared" si="17"/>
        <v>0</v>
      </c>
      <c r="M109" s="36">
        <f t="shared" si="18"/>
        <v>0</v>
      </c>
    </row>
    <row r="110" spans="1:13" s="32" customFormat="1" ht="12.75">
      <c r="A110" s="19">
        <v>379001</v>
      </c>
      <c r="B110" s="35" t="s">
        <v>107</v>
      </c>
      <c r="C110" s="50">
        <v>174</v>
      </c>
      <c r="D110" s="36">
        <v>0</v>
      </c>
      <c r="E110" s="36">
        <f t="shared" si="13"/>
        <v>0</v>
      </c>
      <c r="F110" s="36">
        <v>0</v>
      </c>
      <c r="G110" s="36">
        <f t="shared" si="14"/>
        <v>0</v>
      </c>
      <c r="H110" s="36">
        <v>0</v>
      </c>
      <c r="I110" s="36">
        <f t="shared" si="15"/>
        <v>0</v>
      </c>
      <c r="J110" s="36">
        <v>0</v>
      </c>
      <c r="K110" s="36">
        <f t="shared" si="16"/>
        <v>0</v>
      </c>
      <c r="L110" s="37">
        <f t="shared" si="17"/>
        <v>0</v>
      </c>
      <c r="M110" s="36">
        <f t="shared" si="18"/>
        <v>0</v>
      </c>
    </row>
    <row r="111" spans="1:13" s="32" customFormat="1" ht="12.75">
      <c r="A111" s="19">
        <v>380001</v>
      </c>
      <c r="B111" s="35" t="s">
        <v>108</v>
      </c>
      <c r="C111" s="50">
        <v>296</v>
      </c>
      <c r="D111" s="36">
        <v>0</v>
      </c>
      <c r="E111" s="36">
        <f t="shared" si="13"/>
        <v>0</v>
      </c>
      <c r="F111" s="36">
        <v>0</v>
      </c>
      <c r="G111" s="36">
        <f t="shared" si="14"/>
        <v>0</v>
      </c>
      <c r="H111" s="36">
        <v>0</v>
      </c>
      <c r="I111" s="36">
        <f t="shared" si="15"/>
        <v>0</v>
      </c>
      <c r="J111" s="36">
        <v>0</v>
      </c>
      <c r="K111" s="36">
        <f t="shared" si="16"/>
        <v>0</v>
      </c>
      <c r="L111" s="37">
        <f t="shared" si="17"/>
        <v>0</v>
      </c>
      <c r="M111" s="36">
        <f t="shared" si="18"/>
        <v>0</v>
      </c>
    </row>
    <row r="112" spans="1:13" ht="12.75">
      <c r="A112" s="20">
        <v>381001</v>
      </c>
      <c r="B112" s="46" t="s">
        <v>109</v>
      </c>
      <c r="C112" s="51">
        <v>168</v>
      </c>
      <c r="D112" s="33">
        <v>0</v>
      </c>
      <c r="E112" s="33">
        <f t="shared" si="13"/>
        <v>0</v>
      </c>
      <c r="F112" s="33">
        <v>0</v>
      </c>
      <c r="G112" s="33">
        <f t="shared" si="14"/>
        <v>0</v>
      </c>
      <c r="H112" s="33">
        <v>0</v>
      </c>
      <c r="I112" s="33">
        <f t="shared" si="15"/>
        <v>0</v>
      </c>
      <c r="J112" s="33">
        <v>14600</v>
      </c>
      <c r="K112" s="33">
        <f t="shared" si="16"/>
        <v>86.9047619047619</v>
      </c>
      <c r="L112" s="34">
        <f t="shared" si="17"/>
        <v>14600</v>
      </c>
      <c r="M112" s="33">
        <f t="shared" si="18"/>
        <v>86.9047619047619</v>
      </c>
    </row>
    <row r="113" spans="1:13" ht="12.75">
      <c r="A113" s="44">
        <v>382001</v>
      </c>
      <c r="B113" s="44" t="s">
        <v>110</v>
      </c>
      <c r="C113" s="50">
        <v>151</v>
      </c>
      <c r="D113" s="39">
        <v>0</v>
      </c>
      <c r="E113" s="39">
        <f t="shared" si="13"/>
        <v>0</v>
      </c>
      <c r="F113" s="39">
        <v>0</v>
      </c>
      <c r="G113" s="39">
        <f t="shared" si="14"/>
        <v>0</v>
      </c>
      <c r="H113" s="39">
        <v>0</v>
      </c>
      <c r="I113" s="39">
        <f t="shared" si="15"/>
        <v>0</v>
      </c>
      <c r="J113" s="39">
        <v>0</v>
      </c>
      <c r="K113" s="39">
        <f t="shared" si="16"/>
        <v>0</v>
      </c>
      <c r="L113" s="45">
        <f t="shared" si="17"/>
        <v>0</v>
      </c>
      <c r="M113" s="39">
        <f t="shared" si="18"/>
        <v>0</v>
      </c>
    </row>
    <row r="114" spans="1:13" s="32" customFormat="1" ht="12.75">
      <c r="A114" s="19">
        <v>383001</v>
      </c>
      <c r="B114" s="35" t="s">
        <v>111</v>
      </c>
      <c r="C114" s="50">
        <v>183</v>
      </c>
      <c r="D114" s="36">
        <v>0</v>
      </c>
      <c r="E114" s="36">
        <f t="shared" si="13"/>
        <v>0</v>
      </c>
      <c r="F114" s="36">
        <v>0</v>
      </c>
      <c r="G114" s="36">
        <f t="shared" si="14"/>
        <v>0</v>
      </c>
      <c r="H114" s="36">
        <v>0</v>
      </c>
      <c r="I114" s="36">
        <f t="shared" si="15"/>
        <v>0</v>
      </c>
      <c r="J114" s="36">
        <v>0</v>
      </c>
      <c r="K114" s="36">
        <f t="shared" si="16"/>
        <v>0</v>
      </c>
      <c r="L114" s="37">
        <f t="shared" si="17"/>
        <v>0</v>
      </c>
      <c r="M114" s="36">
        <f t="shared" si="18"/>
        <v>0</v>
      </c>
    </row>
    <row r="115" spans="1:13" s="32" customFormat="1" ht="12.75">
      <c r="A115" s="19">
        <v>384001</v>
      </c>
      <c r="B115" s="35" t="s">
        <v>112</v>
      </c>
      <c r="C115" s="50">
        <v>388</v>
      </c>
      <c r="D115" s="36">
        <v>0</v>
      </c>
      <c r="E115" s="36">
        <f t="shared" si="13"/>
        <v>0</v>
      </c>
      <c r="F115" s="36">
        <v>0</v>
      </c>
      <c r="G115" s="36">
        <f t="shared" si="14"/>
        <v>0</v>
      </c>
      <c r="H115" s="36">
        <v>0</v>
      </c>
      <c r="I115" s="36">
        <f t="shared" si="15"/>
        <v>0</v>
      </c>
      <c r="J115" s="36">
        <v>0</v>
      </c>
      <c r="K115" s="36">
        <f t="shared" si="16"/>
        <v>0</v>
      </c>
      <c r="L115" s="37">
        <f t="shared" si="17"/>
        <v>0</v>
      </c>
      <c r="M115" s="36">
        <f t="shared" si="18"/>
        <v>0</v>
      </c>
    </row>
    <row r="116" spans="1:13" s="32" customFormat="1" ht="12.75">
      <c r="A116" s="19">
        <v>385001</v>
      </c>
      <c r="B116" s="35" t="s">
        <v>90</v>
      </c>
      <c r="C116" s="50">
        <v>441</v>
      </c>
      <c r="D116" s="36">
        <v>0</v>
      </c>
      <c r="E116" s="36">
        <f t="shared" si="13"/>
        <v>0</v>
      </c>
      <c r="F116" s="36">
        <v>0</v>
      </c>
      <c r="G116" s="36">
        <f t="shared" si="14"/>
        <v>0</v>
      </c>
      <c r="H116" s="36">
        <v>0</v>
      </c>
      <c r="I116" s="36">
        <f t="shared" si="15"/>
        <v>0</v>
      </c>
      <c r="J116" s="36">
        <v>0</v>
      </c>
      <c r="K116" s="36">
        <f t="shared" si="16"/>
        <v>0</v>
      </c>
      <c r="L116" s="37">
        <f t="shared" si="17"/>
        <v>0</v>
      </c>
      <c r="M116" s="36">
        <f t="shared" si="18"/>
        <v>0</v>
      </c>
    </row>
    <row r="117" spans="1:13" ht="12.75">
      <c r="A117" s="20">
        <v>386001</v>
      </c>
      <c r="B117" s="46" t="s">
        <v>91</v>
      </c>
      <c r="C117" s="51">
        <v>332</v>
      </c>
      <c r="D117" s="33">
        <v>0</v>
      </c>
      <c r="E117" s="33">
        <f t="shared" si="13"/>
        <v>0</v>
      </c>
      <c r="F117" s="33">
        <v>0</v>
      </c>
      <c r="G117" s="33">
        <f t="shared" si="14"/>
        <v>0</v>
      </c>
      <c r="H117" s="33">
        <v>0</v>
      </c>
      <c r="I117" s="33">
        <f t="shared" si="15"/>
        <v>0</v>
      </c>
      <c r="J117" s="33">
        <v>0</v>
      </c>
      <c r="K117" s="33">
        <f t="shared" si="16"/>
        <v>0</v>
      </c>
      <c r="L117" s="34">
        <f t="shared" si="17"/>
        <v>0</v>
      </c>
      <c r="M117" s="33">
        <f t="shared" si="18"/>
        <v>0</v>
      </c>
    </row>
    <row r="118" spans="1:13" ht="12.75">
      <c r="A118" s="44">
        <v>387001</v>
      </c>
      <c r="B118" s="44" t="s">
        <v>92</v>
      </c>
      <c r="C118" s="50">
        <v>488</v>
      </c>
      <c r="D118" s="39">
        <v>0</v>
      </c>
      <c r="E118" s="39">
        <f t="shared" si="13"/>
        <v>0</v>
      </c>
      <c r="F118" s="39">
        <v>0</v>
      </c>
      <c r="G118" s="39">
        <f t="shared" si="14"/>
        <v>0</v>
      </c>
      <c r="H118" s="39">
        <v>0</v>
      </c>
      <c r="I118" s="39">
        <f t="shared" si="15"/>
        <v>0</v>
      </c>
      <c r="J118" s="39">
        <v>0</v>
      </c>
      <c r="K118" s="39">
        <f t="shared" si="16"/>
        <v>0</v>
      </c>
      <c r="L118" s="45">
        <f t="shared" si="17"/>
        <v>0</v>
      </c>
      <c r="M118" s="39">
        <f t="shared" si="18"/>
        <v>0</v>
      </c>
    </row>
    <row r="119" spans="1:13" s="32" customFormat="1" ht="12.75">
      <c r="A119" s="19">
        <v>388001</v>
      </c>
      <c r="B119" s="35" t="s">
        <v>93</v>
      </c>
      <c r="C119" s="50">
        <v>525</v>
      </c>
      <c r="D119" s="36">
        <v>0</v>
      </c>
      <c r="E119" s="36">
        <f t="shared" si="13"/>
        <v>0</v>
      </c>
      <c r="F119" s="36">
        <v>0</v>
      </c>
      <c r="G119" s="36">
        <f t="shared" si="14"/>
        <v>0</v>
      </c>
      <c r="H119" s="36">
        <v>0</v>
      </c>
      <c r="I119" s="36">
        <f t="shared" si="15"/>
        <v>0</v>
      </c>
      <c r="J119" s="36">
        <v>0</v>
      </c>
      <c r="K119" s="36">
        <f t="shared" si="16"/>
        <v>0</v>
      </c>
      <c r="L119" s="37">
        <f t="shared" si="17"/>
        <v>0</v>
      </c>
      <c r="M119" s="36">
        <f t="shared" si="18"/>
        <v>0</v>
      </c>
    </row>
    <row r="120" spans="1:13" s="32" customFormat="1" ht="12.75">
      <c r="A120" s="19">
        <v>389001</v>
      </c>
      <c r="B120" s="35" t="s">
        <v>94</v>
      </c>
      <c r="C120" s="50">
        <v>491</v>
      </c>
      <c r="D120" s="36">
        <v>0</v>
      </c>
      <c r="E120" s="36">
        <f t="shared" si="13"/>
        <v>0</v>
      </c>
      <c r="F120" s="36">
        <v>0</v>
      </c>
      <c r="G120" s="36">
        <f t="shared" si="14"/>
        <v>0</v>
      </c>
      <c r="H120" s="36">
        <v>0</v>
      </c>
      <c r="I120" s="36">
        <f t="shared" si="15"/>
        <v>0</v>
      </c>
      <c r="J120" s="36">
        <v>0</v>
      </c>
      <c r="K120" s="36">
        <f t="shared" si="16"/>
        <v>0</v>
      </c>
      <c r="L120" s="37">
        <f t="shared" si="17"/>
        <v>0</v>
      </c>
      <c r="M120" s="36">
        <f t="shared" si="18"/>
        <v>0</v>
      </c>
    </row>
    <row r="121" spans="1:13" s="32" customFormat="1" ht="12.75">
      <c r="A121" s="19">
        <v>389002</v>
      </c>
      <c r="B121" s="35" t="s">
        <v>129</v>
      </c>
      <c r="C121" s="50">
        <v>447</v>
      </c>
      <c r="D121" s="36">
        <v>0</v>
      </c>
      <c r="E121" s="36">
        <f t="shared" si="13"/>
        <v>0</v>
      </c>
      <c r="F121" s="36">
        <v>0</v>
      </c>
      <c r="G121" s="36">
        <f t="shared" si="14"/>
        <v>0</v>
      </c>
      <c r="H121" s="36">
        <v>0</v>
      </c>
      <c r="I121" s="36">
        <f t="shared" si="15"/>
        <v>0</v>
      </c>
      <c r="J121" s="36">
        <v>0</v>
      </c>
      <c r="K121" s="36">
        <f t="shared" si="16"/>
        <v>0</v>
      </c>
      <c r="L121" s="37">
        <f t="shared" si="17"/>
        <v>0</v>
      </c>
      <c r="M121" s="36">
        <f t="shared" si="18"/>
        <v>0</v>
      </c>
    </row>
    <row r="122" spans="1:13" ht="12.75">
      <c r="A122" s="20">
        <v>390001</v>
      </c>
      <c r="B122" s="46" t="s">
        <v>73</v>
      </c>
      <c r="C122" s="51">
        <v>617</v>
      </c>
      <c r="D122" s="33">
        <v>0</v>
      </c>
      <c r="E122" s="33">
        <f t="shared" si="13"/>
        <v>0</v>
      </c>
      <c r="F122" s="33">
        <v>0</v>
      </c>
      <c r="G122" s="33">
        <f t="shared" si="14"/>
        <v>0</v>
      </c>
      <c r="H122" s="33">
        <v>0</v>
      </c>
      <c r="I122" s="33">
        <f t="shared" si="15"/>
        <v>0</v>
      </c>
      <c r="J122" s="33">
        <v>0</v>
      </c>
      <c r="K122" s="33">
        <f t="shared" si="16"/>
        <v>0</v>
      </c>
      <c r="L122" s="34">
        <f t="shared" si="17"/>
        <v>0</v>
      </c>
      <c r="M122" s="33">
        <f t="shared" si="18"/>
        <v>0</v>
      </c>
    </row>
    <row r="123" spans="1:13" ht="12.75">
      <c r="A123" s="44">
        <v>391001</v>
      </c>
      <c r="B123" s="44" t="s">
        <v>74</v>
      </c>
      <c r="C123" s="50">
        <v>700</v>
      </c>
      <c r="D123" s="39">
        <v>0</v>
      </c>
      <c r="E123" s="39">
        <f t="shared" si="13"/>
        <v>0</v>
      </c>
      <c r="F123" s="39">
        <v>0</v>
      </c>
      <c r="G123" s="39">
        <f t="shared" si="14"/>
        <v>0</v>
      </c>
      <c r="H123" s="39">
        <v>0</v>
      </c>
      <c r="I123" s="39">
        <f t="shared" si="15"/>
        <v>0</v>
      </c>
      <c r="J123" s="39">
        <v>0</v>
      </c>
      <c r="K123" s="39">
        <f t="shared" si="16"/>
        <v>0</v>
      </c>
      <c r="L123" s="45">
        <f t="shared" si="17"/>
        <v>0</v>
      </c>
      <c r="M123" s="39">
        <f t="shared" si="18"/>
        <v>0</v>
      </c>
    </row>
    <row r="124" spans="1:13" s="32" customFormat="1" ht="12.75">
      <c r="A124" s="19">
        <v>392001</v>
      </c>
      <c r="B124" s="35" t="s">
        <v>75</v>
      </c>
      <c r="C124" s="50">
        <v>372</v>
      </c>
      <c r="D124" s="36">
        <v>0</v>
      </c>
      <c r="E124" s="36">
        <f t="shared" si="13"/>
        <v>0</v>
      </c>
      <c r="F124" s="36">
        <v>0</v>
      </c>
      <c r="G124" s="36">
        <f t="shared" si="14"/>
        <v>0</v>
      </c>
      <c r="H124" s="36">
        <v>0</v>
      </c>
      <c r="I124" s="36">
        <f t="shared" si="15"/>
        <v>0</v>
      </c>
      <c r="J124" s="36">
        <v>75284</v>
      </c>
      <c r="K124" s="36">
        <f t="shared" si="16"/>
        <v>202.3763440860215</v>
      </c>
      <c r="L124" s="37">
        <f t="shared" si="17"/>
        <v>75284</v>
      </c>
      <c r="M124" s="36">
        <f t="shared" si="18"/>
        <v>202.3763440860215</v>
      </c>
    </row>
    <row r="125" spans="1:13" s="32" customFormat="1" ht="12.75">
      <c r="A125" s="19">
        <v>393001</v>
      </c>
      <c r="B125" s="35" t="s">
        <v>76</v>
      </c>
      <c r="C125" s="50">
        <v>778</v>
      </c>
      <c r="D125" s="36">
        <v>0</v>
      </c>
      <c r="E125" s="36">
        <f t="shared" si="13"/>
        <v>0</v>
      </c>
      <c r="F125" s="36">
        <v>0</v>
      </c>
      <c r="G125" s="36">
        <f t="shared" si="14"/>
        <v>0</v>
      </c>
      <c r="H125" s="36">
        <v>604531</v>
      </c>
      <c r="I125" s="36">
        <f t="shared" si="15"/>
        <v>777.0321336760926</v>
      </c>
      <c r="J125" s="36">
        <v>0</v>
      </c>
      <c r="K125" s="36">
        <f t="shared" si="16"/>
        <v>0</v>
      </c>
      <c r="L125" s="37">
        <f t="shared" si="17"/>
        <v>604531</v>
      </c>
      <c r="M125" s="36">
        <f t="shared" si="18"/>
        <v>777.0321336760926</v>
      </c>
    </row>
    <row r="126" spans="1:13" s="32" customFormat="1" ht="12.75">
      <c r="A126" s="19">
        <v>394003</v>
      </c>
      <c r="B126" s="35" t="s">
        <v>95</v>
      </c>
      <c r="C126" s="50">
        <v>527</v>
      </c>
      <c r="D126" s="36">
        <v>0</v>
      </c>
      <c r="E126" s="36">
        <f t="shared" si="13"/>
        <v>0</v>
      </c>
      <c r="F126" s="36">
        <v>0</v>
      </c>
      <c r="G126" s="36">
        <f t="shared" si="14"/>
        <v>0</v>
      </c>
      <c r="H126" s="36">
        <v>0</v>
      </c>
      <c r="I126" s="36">
        <f t="shared" si="15"/>
        <v>0</v>
      </c>
      <c r="J126" s="36">
        <v>0</v>
      </c>
      <c r="K126" s="36">
        <f t="shared" si="16"/>
        <v>0</v>
      </c>
      <c r="L126" s="37">
        <f t="shared" si="17"/>
        <v>0</v>
      </c>
      <c r="M126" s="36">
        <f t="shared" si="18"/>
        <v>0</v>
      </c>
    </row>
    <row r="127" spans="1:13" ht="12.75">
      <c r="A127" s="20">
        <v>395001</v>
      </c>
      <c r="B127" s="46" t="s">
        <v>77</v>
      </c>
      <c r="C127" s="51">
        <v>613</v>
      </c>
      <c r="D127" s="33">
        <v>0</v>
      </c>
      <c r="E127" s="33">
        <f t="shared" si="13"/>
        <v>0</v>
      </c>
      <c r="F127" s="33">
        <v>0</v>
      </c>
      <c r="G127" s="33">
        <f t="shared" si="14"/>
        <v>0</v>
      </c>
      <c r="H127" s="33">
        <v>0</v>
      </c>
      <c r="I127" s="33">
        <f t="shared" si="15"/>
        <v>0</v>
      </c>
      <c r="J127" s="33">
        <v>62826</v>
      </c>
      <c r="K127" s="33">
        <f t="shared" si="16"/>
        <v>102.48939641109298</v>
      </c>
      <c r="L127" s="34">
        <f t="shared" si="17"/>
        <v>62826</v>
      </c>
      <c r="M127" s="33">
        <f t="shared" si="18"/>
        <v>102.48939641109298</v>
      </c>
    </row>
    <row r="128" spans="1:13" ht="12.75">
      <c r="A128" s="44">
        <v>395002</v>
      </c>
      <c r="B128" s="44" t="s">
        <v>78</v>
      </c>
      <c r="C128" s="50">
        <v>594</v>
      </c>
      <c r="D128" s="39">
        <v>0</v>
      </c>
      <c r="E128" s="39">
        <f t="shared" si="13"/>
        <v>0</v>
      </c>
      <c r="F128" s="39">
        <v>0</v>
      </c>
      <c r="G128" s="39">
        <f t="shared" si="14"/>
        <v>0</v>
      </c>
      <c r="H128" s="39">
        <v>0</v>
      </c>
      <c r="I128" s="39">
        <f t="shared" si="15"/>
        <v>0</v>
      </c>
      <c r="J128" s="39">
        <v>89408</v>
      </c>
      <c r="K128" s="39">
        <f t="shared" si="16"/>
        <v>150.5185185185185</v>
      </c>
      <c r="L128" s="45">
        <f t="shared" si="17"/>
        <v>89408</v>
      </c>
      <c r="M128" s="39">
        <f t="shared" si="18"/>
        <v>150.5185185185185</v>
      </c>
    </row>
    <row r="129" spans="1:13" s="32" customFormat="1" ht="12.75">
      <c r="A129" s="19">
        <v>395003</v>
      </c>
      <c r="B129" s="35" t="s">
        <v>79</v>
      </c>
      <c r="C129" s="50">
        <v>451</v>
      </c>
      <c r="D129" s="36">
        <v>0</v>
      </c>
      <c r="E129" s="36">
        <f t="shared" si="13"/>
        <v>0</v>
      </c>
      <c r="F129" s="36">
        <v>0</v>
      </c>
      <c r="G129" s="36">
        <f t="shared" si="14"/>
        <v>0</v>
      </c>
      <c r="H129" s="36">
        <v>0</v>
      </c>
      <c r="I129" s="36">
        <f t="shared" si="15"/>
        <v>0</v>
      </c>
      <c r="J129" s="36">
        <v>44675</v>
      </c>
      <c r="K129" s="36">
        <f t="shared" si="16"/>
        <v>99.05764966740577</v>
      </c>
      <c r="L129" s="37">
        <f t="shared" si="17"/>
        <v>44675</v>
      </c>
      <c r="M129" s="36">
        <f t="shared" si="18"/>
        <v>99.05764966740577</v>
      </c>
    </row>
    <row r="130" spans="1:13" s="32" customFormat="1" ht="12.75">
      <c r="A130" s="19">
        <v>395004</v>
      </c>
      <c r="B130" s="35" t="s">
        <v>80</v>
      </c>
      <c r="C130" s="50">
        <v>569</v>
      </c>
      <c r="D130" s="36">
        <v>0</v>
      </c>
      <c r="E130" s="36">
        <f t="shared" si="13"/>
        <v>0</v>
      </c>
      <c r="F130" s="36">
        <v>0</v>
      </c>
      <c r="G130" s="36">
        <f t="shared" si="14"/>
        <v>0</v>
      </c>
      <c r="H130" s="36">
        <v>0</v>
      </c>
      <c r="I130" s="36">
        <f t="shared" si="15"/>
        <v>0</v>
      </c>
      <c r="J130" s="36">
        <v>69029</v>
      </c>
      <c r="K130" s="36">
        <f t="shared" si="16"/>
        <v>121.31634446397189</v>
      </c>
      <c r="L130" s="37">
        <f t="shared" si="17"/>
        <v>69029</v>
      </c>
      <c r="M130" s="36">
        <f t="shared" si="18"/>
        <v>121.31634446397189</v>
      </c>
    </row>
    <row r="131" spans="1:13" s="32" customFormat="1" ht="12.75">
      <c r="A131" s="19">
        <v>395005</v>
      </c>
      <c r="B131" s="35" t="s">
        <v>81</v>
      </c>
      <c r="C131" s="50">
        <v>857</v>
      </c>
      <c r="D131" s="36">
        <v>0</v>
      </c>
      <c r="E131" s="36">
        <f t="shared" si="13"/>
        <v>0</v>
      </c>
      <c r="F131" s="36">
        <v>0</v>
      </c>
      <c r="G131" s="36">
        <f t="shared" si="14"/>
        <v>0</v>
      </c>
      <c r="H131" s="36">
        <v>0</v>
      </c>
      <c r="I131" s="36">
        <f t="shared" si="15"/>
        <v>0</v>
      </c>
      <c r="J131" s="36">
        <v>89061</v>
      </c>
      <c r="K131" s="36">
        <f t="shared" si="16"/>
        <v>103.9218203033839</v>
      </c>
      <c r="L131" s="37">
        <f t="shared" si="17"/>
        <v>89061</v>
      </c>
      <c r="M131" s="36">
        <f t="shared" si="18"/>
        <v>103.9218203033839</v>
      </c>
    </row>
    <row r="132" spans="1:13" ht="12.75">
      <c r="A132" s="20">
        <v>395006</v>
      </c>
      <c r="B132" s="46" t="s">
        <v>82</v>
      </c>
      <c r="C132" s="51">
        <v>471</v>
      </c>
      <c r="D132" s="33">
        <v>0</v>
      </c>
      <c r="E132" s="33">
        <f t="shared" si="13"/>
        <v>0</v>
      </c>
      <c r="F132" s="33">
        <v>0</v>
      </c>
      <c r="G132" s="33">
        <f t="shared" si="14"/>
        <v>0</v>
      </c>
      <c r="H132" s="33">
        <v>0</v>
      </c>
      <c r="I132" s="33">
        <f t="shared" si="15"/>
        <v>0</v>
      </c>
      <c r="J132" s="33">
        <v>62399</v>
      </c>
      <c r="K132" s="33">
        <f t="shared" si="16"/>
        <v>132.48195329087048</v>
      </c>
      <c r="L132" s="34">
        <f t="shared" si="17"/>
        <v>62399</v>
      </c>
      <c r="M132" s="33">
        <f t="shared" si="18"/>
        <v>132.48195329087048</v>
      </c>
    </row>
    <row r="133" spans="1:13" ht="12.75">
      <c r="A133" s="44">
        <v>395007</v>
      </c>
      <c r="B133" s="44" t="s">
        <v>96</v>
      </c>
      <c r="C133" s="50">
        <v>347</v>
      </c>
      <c r="D133" s="39">
        <v>0</v>
      </c>
      <c r="E133" s="39">
        <f t="shared" si="13"/>
        <v>0</v>
      </c>
      <c r="F133" s="39">
        <v>0</v>
      </c>
      <c r="G133" s="39">
        <f t="shared" si="14"/>
        <v>0</v>
      </c>
      <c r="H133" s="39">
        <v>0</v>
      </c>
      <c r="I133" s="39">
        <f t="shared" si="15"/>
        <v>0</v>
      </c>
      <c r="J133" s="39">
        <v>36167</v>
      </c>
      <c r="K133" s="39">
        <f t="shared" si="16"/>
        <v>104.22766570605188</v>
      </c>
      <c r="L133" s="45">
        <f t="shared" si="17"/>
        <v>36167</v>
      </c>
      <c r="M133" s="39">
        <f t="shared" si="18"/>
        <v>104.22766570605188</v>
      </c>
    </row>
    <row r="134" spans="1:13" s="32" customFormat="1" ht="12.75">
      <c r="A134" s="19">
        <v>397001</v>
      </c>
      <c r="B134" s="35" t="s">
        <v>83</v>
      </c>
      <c r="C134" s="50">
        <v>348</v>
      </c>
      <c r="D134" s="36">
        <v>0</v>
      </c>
      <c r="E134" s="36">
        <f t="shared" si="13"/>
        <v>0</v>
      </c>
      <c r="F134" s="36">
        <v>0</v>
      </c>
      <c r="G134" s="36">
        <f t="shared" si="14"/>
        <v>0</v>
      </c>
      <c r="H134" s="36">
        <v>0</v>
      </c>
      <c r="I134" s="36">
        <f t="shared" si="15"/>
        <v>0</v>
      </c>
      <c r="J134" s="36">
        <v>0</v>
      </c>
      <c r="K134" s="36">
        <f t="shared" si="16"/>
        <v>0</v>
      </c>
      <c r="L134" s="37">
        <f t="shared" si="17"/>
        <v>0</v>
      </c>
      <c r="M134" s="36">
        <f t="shared" si="18"/>
        <v>0</v>
      </c>
    </row>
    <row r="135" spans="1:13" s="32" customFormat="1" ht="12.75">
      <c r="A135" s="19">
        <v>398001</v>
      </c>
      <c r="B135" s="35" t="s">
        <v>84</v>
      </c>
      <c r="C135" s="50">
        <v>333</v>
      </c>
      <c r="D135" s="36">
        <v>0</v>
      </c>
      <c r="E135" s="36">
        <f t="shared" si="13"/>
        <v>0</v>
      </c>
      <c r="F135" s="36">
        <v>0</v>
      </c>
      <c r="G135" s="36">
        <f t="shared" si="14"/>
        <v>0</v>
      </c>
      <c r="H135" s="36">
        <v>197580</v>
      </c>
      <c r="I135" s="36">
        <f t="shared" si="15"/>
        <v>593.3333333333334</v>
      </c>
      <c r="J135" s="36">
        <v>30898</v>
      </c>
      <c r="K135" s="36">
        <f t="shared" si="16"/>
        <v>92.78678678678679</v>
      </c>
      <c r="L135" s="37">
        <f t="shared" si="17"/>
        <v>228478</v>
      </c>
      <c r="M135" s="36">
        <f t="shared" si="18"/>
        <v>686.1201201201201</v>
      </c>
    </row>
    <row r="136" spans="1:13" s="32" customFormat="1" ht="12.75">
      <c r="A136" s="19">
        <v>398002</v>
      </c>
      <c r="B136" s="35" t="s">
        <v>85</v>
      </c>
      <c r="C136" s="50">
        <v>480</v>
      </c>
      <c r="D136" s="36">
        <v>0</v>
      </c>
      <c r="E136" s="36">
        <f t="shared" si="13"/>
        <v>0</v>
      </c>
      <c r="F136" s="36">
        <v>0</v>
      </c>
      <c r="G136" s="36">
        <f t="shared" si="14"/>
        <v>0</v>
      </c>
      <c r="H136" s="36">
        <v>578498</v>
      </c>
      <c r="I136" s="36">
        <f t="shared" si="15"/>
        <v>1205.2041666666667</v>
      </c>
      <c r="J136" s="36">
        <v>52738</v>
      </c>
      <c r="K136" s="36">
        <f t="shared" si="16"/>
        <v>109.87083333333334</v>
      </c>
      <c r="L136" s="37">
        <f t="shared" si="17"/>
        <v>631236</v>
      </c>
      <c r="M136" s="36">
        <f t="shared" si="18"/>
        <v>1315.075</v>
      </c>
    </row>
    <row r="137" spans="1:13" ht="12.75">
      <c r="A137" s="20">
        <v>398003</v>
      </c>
      <c r="B137" s="46" t="s">
        <v>97</v>
      </c>
      <c r="C137" s="51">
        <v>288</v>
      </c>
      <c r="D137" s="33">
        <v>0</v>
      </c>
      <c r="E137" s="33">
        <f t="shared" si="13"/>
        <v>0</v>
      </c>
      <c r="F137" s="33">
        <v>0</v>
      </c>
      <c r="G137" s="33">
        <f t="shared" si="14"/>
        <v>0</v>
      </c>
      <c r="H137" s="33">
        <v>139380</v>
      </c>
      <c r="I137" s="33">
        <f t="shared" si="15"/>
        <v>483.9583333333333</v>
      </c>
      <c r="J137" s="33">
        <v>25858</v>
      </c>
      <c r="K137" s="33">
        <f t="shared" si="16"/>
        <v>89.78472222222223</v>
      </c>
      <c r="L137" s="34">
        <f t="shared" si="17"/>
        <v>165238</v>
      </c>
      <c r="M137" s="33">
        <f t="shared" si="18"/>
        <v>573.7430555555555</v>
      </c>
    </row>
    <row r="138" spans="1:13" ht="12.75">
      <c r="A138" s="44">
        <v>398004</v>
      </c>
      <c r="B138" s="44" t="s">
        <v>100</v>
      </c>
      <c r="C138" s="50">
        <v>195</v>
      </c>
      <c r="D138" s="39">
        <v>0</v>
      </c>
      <c r="E138" s="39">
        <f t="shared" si="13"/>
        <v>0</v>
      </c>
      <c r="F138" s="39">
        <v>0</v>
      </c>
      <c r="G138" s="39">
        <f t="shared" si="14"/>
        <v>0</v>
      </c>
      <c r="H138" s="39">
        <v>94264</v>
      </c>
      <c r="I138" s="39">
        <f t="shared" si="15"/>
        <v>483.4051282051282</v>
      </c>
      <c r="J138" s="39">
        <v>14102</v>
      </c>
      <c r="K138" s="39">
        <f t="shared" si="16"/>
        <v>72.31794871794872</v>
      </c>
      <c r="L138" s="45">
        <f t="shared" si="17"/>
        <v>108366</v>
      </c>
      <c r="M138" s="39">
        <f t="shared" si="18"/>
        <v>555.723076923077</v>
      </c>
    </row>
    <row r="139" spans="1:13" s="32" customFormat="1" ht="12.75">
      <c r="A139" s="19">
        <v>399001</v>
      </c>
      <c r="B139" s="35" t="s">
        <v>86</v>
      </c>
      <c r="C139" s="50">
        <v>460</v>
      </c>
      <c r="D139" s="36">
        <v>0</v>
      </c>
      <c r="E139" s="36">
        <f t="shared" si="13"/>
        <v>0</v>
      </c>
      <c r="F139" s="36">
        <v>0</v>
      </c>
      <c r="G139" s="36">
        <f t="shared" si="14"/>
        <v>0</v>
      </c>
      <c r="H139" s="36">
        <v>0</v>
      </c>
      <c r="I139" s="36">
        <f t="shared" si="15"/>
        <v>0</v>
      </c>
      <c r="J139" s="36">
        <v>0</v>
      </c>
      <c r="K139" s="36">
        <f t="shared" si="16"/>
        <v>0</v>
      </c>
      <c r="L139" s="37">
        <f t="shared" si="17"/>
        <v>0</v>
      </c>
      <c r="M139" s="36">
        <f t="shared" si="18"/>
        <v>0</v>
      </c>
    </row>
    <row r="140" spans="1:13" s="32" customFormat="1" ht="12.75">
      <c r="A140" s="20">
        <v>399002</v>
      </c>
      <c r="B140" s="40" t="s">
        <v>98</v>
      </c>
      <c r="C140" s="51">
        <v>241</v>
      </c>
      <c r="D140" s="33">
        <v>0</v>
      </c>
      <c r="E140" s="33">
        <f>D140/$C140</f>
        <v>0</v>
      </c>
      <c r="F140" s="33">
        <v>0</v>
      </c>
      <c r="G140" s="33">
        <f>F140/$C140</f>
        <v>0</v>
      </c>
      <c r="H140" s="33">
        <v>0</v>
      </c>
      <c r="I140" s="33">
        <f>H140/$C140</f>
        <v>0</v>
      </c>
      <c r="J140" s="33">
        <v>0</v>
      </c>
      <c r="K140" s="33">
        <f>J140/$C140</f>
        <v>0</v>
      </c>
      <c r="L140" s="34">
        <f>D140+F140+H140+J140</f>
        <v>0</v>
      </c>
      <c r="M140" s="33">
        <f>L140/$C140</f>
        <v>0</v>
      </c>
    </row>
    <row r="141" spans="1:13" ht="12.75">
      <c r="A141" s="17"/>
      <c r="B141" s="18" t="s">
        <v>116</v>
      </c>
      <c r="C141" s="42">
        <f>SUM(C93:C140)</f>
        <v>18632</v>
      </c>
      <c r="D141" s="28">
        <f>SUM(D93:D140)</f>
        <v>100000</v>
      </c>
      <c r="E141" s="28">
        <f>D141/$C141</f>
        <v>5.367110347788751</v>
      </c>
      <c r="F141" s="28">
        <f>SUM(F93:F140)</f>
        <v>0</v>
      </c>
      <c r="G141" s="28">
        <f>F141/$C141</f>
        <v>0</v>
      </c>
      <c r="H141" s="28">
        <f>SUM(H93:H140)</f>
        <v>2163076</v>
      </c>
      <c r="I141" s="28">
        <f>H141/$C141</f>
        <v>116.094675826535</v>
      </c>
      <c r="J141" s="28">
        <f>SUM(J93:J140)</f>
        <v>692851</v>
      </c>
      <c r="K141" s="28">
        <f>J141/$C141</f>
        <v>37.18607771575783</v>
      </c>
      <c r="L141" s="48">
        <f>SUM(L93:L140)</f>
        <v>2955927</v>
      </c>
      <c r="M141" s="28">
        <f>L141/$C141</f>
        <v>158.64786389008157</v>
      </c>
    </row>
    <row r="142" spans="1:13" ht="12.75">
      <c r="A142" s="13"/>
      <c r="B142" s="14"/>
      <c r="C142" s="14"/>
      <c r="D142" s="8"/>
      <c r="E142" s="8"/>
      <c r="F142" s="8"/>
      <c r="G142" s="8"/>
      <c r="H142" s="8"/>
      <c r="I142" s="8"/>
      <c r="J142" s="8"/>
      <c r="K142" s="8"/>
      <c r="L142" s="14"/>
      <c r="M142" s="27"/>
    </row>
    <row r="143" spans="1:13" ht="13.5" thickBot="1">
      <c r="A143" s="21"/>
      <c r="B143" s="22" t="s">
        <v>87</v>
      </c>
      <c r="C143" s="43">
        <f>SUM(C141+C91+C78+C74)</f>
        <v>689418</v>
      </c>
      <c r="D143" s="24">
        <f>D141+D91+D78+D74</f>
        <v>186648934</v>
      </c>
      <c r="E143" s="24">
        <f>D143/$C143</f>
        <v>270.7340597431457</v>
      </c>
      <c r="F143" s="24">
        <f>F141+F91+F78+F74</f>
        <v>42811890</v>
      </c>
      <c r="G143" s="24">
        <f>F143/$C143</f>
        <v>62.098596207235666</v>
      </c>
      <c r="H143" s="24">
        <f>H141+H91+H78+H74</f>
        <v>563165238</v>
      </c>
      <c r="I143" s="24">
        <f>H143/$C143</f>
        <v>816.8705168707519</v>
      </c>
      <c r="J143" s="24">
        <f>J141+J91+J78+J74</f>
        <v>50148696.15</v>
      </c>
      <c r="K143" s="24">
        <f>J143/$C143</f>
        <v>72.74062491840944</v>
      </c>
      <c r="L143" s="26">
        <f>L141+L91+L78+L74</f>
        <v>842774758.15</v>
      </c>
      <c r="M143" s="24">
        <f>L143/$C143</f>
        <v>1222.4437977395426</v>
      </c>
    </row>
    <row r="144" spans="4:14" ht="36.75" customHeight="1" thickTop="1">
      <c r="D144" s="60" t="s">
        <v>115</v>
      </c>
      <c r="E144" s="60"/>
      <c r="F144" s="60"/>
      <c r="G144" s="60"/>
      <c r="H144" s="60" t="s">
        <v>115</v>
      </c>
      <c r="I144" s="60"/>
      <c r="J144" s="60"/>
      <c r="K144" s="60"/>
      <c r="L144" s="66" t="s">
        <v>115</v>
      </c>
      <c r="M144" s="66"/>
      <c r="N144" s="66"/>
    </row>
    <row r="145" spans="4:14" ht="161.25" customHeight="1">
      <c r="D145" s="57" t="s">
        <v>138</v>
      </c>
      <c r="E145" s="57"/>
      <c r="F145" s="57"/>
      <c r="G145" s="57"/>
      <c r="H145" s="57" t="s">
        <v>138</v>
      </c>
      <c r="I145" s="57"/>
      <c r="J145" s="57"/>
      <c r="K145" s="57"/>
      <c r="L145" s="57" t="s">
        <v>138</v>
      </c>
      <c r="M145" s="57"/>
      <c r="N145" s="57"/>
    </row>
    <row r="146" spans="4:14" ht="12.75" customHeight="1">
      <c r="D146" s="68" t="s">
        <v>153</v>
      </c>
      <c r="E146" s="68"/>
      <c r="F146" s="68"/>
      <c r="H146" s="68" t="s">
        <v>153</v>
      </c>
      <c r="I146" s="68"/>
      <c r="J146" s="68"/>
      <c r="L146" s="68" t="s">
        <v>153</v>
      </c>
      <c r="M146" s="68"/>
      <c r="N146" s="68"/>
    </row>
    <row r="147" spans="4:14" ht="12.75" customHeight="1">
      <c r="D147" s="67" t="s">
        <v>154</v>
      </c>
      <c r="E147" s="67"/>
      <c r="F147" s="67"/>
      <c r="H147" s="67" t="s">
        <v>154</v>
      </c>
      <c r="I147" s="67"/>
      <c r="J147" s="67"/>
      <c r="L147" s="67" t="s">
        <v>154</v>
      </c>
      <c r="M147" s="67"/>
      <c r="N147" s="67"/>
    </row>
  </sheetData>
  <sheetProtection/>
  <mergeCells count="18">
    <mergeCell ref="D1:G1"/>
    <mergeCell ref="H1:K1"/>
    <mergeCell ref="L1:N1"/>
    <mergeCell ref="L144:N144"/>
    <mergeCell ref="D146:F146"/>
    <mergeCell ref="D147:F147"/>
    <mergeCell ref="H146:J146"/>
    <mergeCell ref="H147:J147"/>
    <mergeCell ref="L146:N146"/>
    <mergeCell ref="L147:N147"/>
    <mergeCell ref="D145:G145"/>
    <mergeCell ref="H145:K145"/>
    <mergeCell ref="L145:N145"/>
    <mergeCell ref="A1:B2"/>
    <mergeCell ref="D144:G144"/>
    <mergeCell ref="H144:K144"/>
    <mergeCell ref="L2:L3"/>
    <mergeCell ref="C2:C3"/>
  </mergeCells>
  <printOptions horizontalCentered="1"/>
  <pageMargins left="0.25" right="0.25" top="0.72" bottom="0.5" header="0.45" footer="0.5"/>
  <pageSetup fitToHeight="2" fitToWidth="14" horizontalDpi="600" verticalDpi="600" orientation="portrait" paperSize="5" scale="78" r:id="rId1"/>
  <rowBreaks count="1" manualBreakCount="1">
    <brk id="75" max="13" man="1"/>
  </rowBreaks>
  <colBreaks count="1" manualBreakCount="1">
    <brk id="7" max="1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2011-02-16T20:51:40Z</cp:lastPrinted>
  <dcterms:created xsi:type="dcterms:W3CDTF">2003-04-30T20:08:44Z</dcterms:created>
  <dcterms:modified xsi:type="dcterms:W3CDTF">2011-02-25T13:54:07Z</dcterms:modified>
  <cp:category/>
  <cp:version/>
  <cp:contentType/>
  <cp:contentStatus/>
</cp:coreProperties>
</file>