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95" windowHeight="7875" tabRatio="828"/>
  </bookViews>
  <sheets>
    <sheet name="Midyear Adjustment Summary" sheetId="52" r:id="rId1"/>
    <sheet name="October midyear adj" sheetId="1" r:id="rId2"/>
    <sheet name="Oct midyear Madison Prep" sheetId="2" r:id="rId3"/>
    <sheet name="Oct midyear DArbonne" sheetId="3" r:id="rId4"/>
    <sheet name="Oct midyear Intl_VIBE " sheetId="4" r:id="rId5"/>
    <sheet name="Oct midyear NOMMA" sheetId="5" r:id="rId6"/>
    <sheet name="Oct midyear LFNO" sheetId="6" r:id="rId7"/>
    <sheet name="Oct midyear Lake Charles Chtr" sheetId="7" r:id="rId8"/>
    <sheet name="Oct midyear JS Clark Academy" sheetId="8" r:id="rId9"/>
    <sheet name="Oct midyear Southwest LA Chtr" sheetId="9" r:id="rId10"/>
    <sheet name="Oct midyear LA Virtual Admy" sheetId="10" r:id="rId11"/>
    <sheet name="Oct midyear LA Connections" sheetId="11" r:id="rId12"/>
    <sheet name="Oct midyear New Vision" sheetId="12" r:id="rId13"/>
    <sheet name="Oct midyear Glencoe" sheetId="13" r:id="rId14"/>
    <sheet name="Oct midyear International" sheetId="14" r:id="rId15"/>
    <sheet name="Oct midyear Avoyelles" sheetId="15" r:id="rId16"/>
    <sheet name="Oct midyear Delhi" sheetId="16" r:id="rId17"/>
    <sheet name="Oct midyear Milestone" sheetId="17" r:id="rId18"/>
    <sheet name="Oct midyear Max" sheetId="18" r:id="rId19"/>
    <sheet name="Oct midyear Belle Chasse" sheetId="19" r:id="rId20"/>
    <sheet name="Oct midyear OJJ" sheetId="20" r:id="rId21"/>
    <sheet name="Oct midyear SSD" sheetId="21" state="hidden" r:id="rId22"/>
    <sheet name="Oct midyear LSDVI" sheetId="22" state="hidden" r:id="rId23"/>
    <sheet name="Oct midyear LSMSA " sheetId="23" r:id="rId24"/>
    <sheet name="Oct midyear NOCCA " sheetId="24" r:id="rId25"/>
    <sheet name="February midyear adj " sheetId="28" r:id="rId26"/>
    <sheet name="Feb midyear Madison Prep" sheetId="29" r:id="rId27"/>
    <sheet name="Feb midyear DArbonne" sheetId="30" r:id="rId28"/>
    <sheet name="Feb midyear Intl_VIBE " sheetId="31" r:id="rId29"/>
    <sheet name="Feb midyear NOMMA" sheetId="32" r:id="rId30"/>
    <sheet name="Feb midyear LFNO " sheetId="33" r:id="rId31"/>
    <sheet name="Feb midyear Lake Charles Ch" sheetId="34" r:id="rId32"/>
    <sheet name="Feb midyear JS Clark Academy" sheetId="35" r:id="rId33"/>
    <sheet name="Feb midyear Southwest LA Ch " sheetId="36" r:id="rId34"/>
    <sheet name="Feb midyear LA Virtual Admy" sheetId="37" r:id="rId35"/>
    <sheet name="Feb midyear LA Connections" sheetId="38" r:id="rId36"/>
    <sheet name="Feb midyear New Vision" sheetId="39" r:id="rId37"/>
    <sheet name="Feb midyear Glencoe " sheetId="40" r:id="rId38"/>
    <sheet name="Feb midyear International " sheetId="41" r:id="rId39"/>
    <sheet name="Feb midyear Avoyelles" sheetId="42" r:id="rId40"/>
    <sheet name="Feb midyear Delhi " sheetId="43" r:id="rId41"/>
    <sheet name="Feb midyear Milestone " sheetId="44" r:id="rId42"/>
    <sheet name="Feb midyear Max " sheetId="45" r:id="rId43"/>
    <sheet name="Feb midyear Belle Chasse" sheetId="46" r:id="rId44"/>
    <sheet name="Feb midyear OJJ " sheetId="47" r:id="rId45"/>
    <sheet name="Feb midyear SSD" sheetId="48" state="hidden" r:id="rId46"/>
    <sheet name="Feb midyear LSDVI" sheetId="49" state="hidden" r:id="rId47"/>
    <sheet name="Feb midyear LSMSA " sheetId="50" r:id="rId48"/>
    <sheet name="Feb midyear NOCCA" sheetId="51" r:id="rId49"/>
    <sheet name="10.1.12 RSD-NO by Site" sheetId="26" r:id="rId50"/>
    <sheet name="10.1.12 RSD operated by Site" sheetId="27" r:id="rId51"/>
    <sheet name="2-1-13 ALL" sheetId="53" r:id="rId52"/>
    <sheet name="10.1.12 MFP Funded" sheetId="25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</externalReferences>
  <definedNames>
    <definedName name="_1_2004_2005_AFR_4_Ad_Valorem_Taxes" localSheetId="39">#REF!</definedName>
    <definedName name="_1_2004_2005_AFR_4_Ad_Valorem_Taxes" localSheetId="27">#REF!</definedName>
    <definedName name="_1_2004_2005_AFR_4_Ad_Valorem_Taxes" localSheetId="40">#REF!</definedName>
    <definedName name="_1_2004_2005_AFR_4_Ad_Valorem_Taxes" localSheetId="37">#REF!</definedName>
    <definedName name="_1_2004_2005_AFR_4_Ad_Valorem_Taxes" localSheetId="28">#REF!</definedName>
    <definedName name="_1_2004_2005_AFR_4_Ad_Valorem_Taxes" localSheetId="32">#REF!</definedName>
    <definedName name="_1_2004_2005_AFR_4_Ad_Valorem_Taxes" localSheetId="31">#REF!</definedName>
    <definedName name="_1_2004_2005_AFR_4_Ad_Valorem_Taxes" localSheetId="30">#REF!</definedName>
    <definedName name="_1_2004_2005_AFR_4_Ad_Valorem_Taxes" localSheetId="46">#REF!</definedName>
    <definedName name="_1_2004_2005_AFR_4_Ad_Valorem_Taxes" localSheetId="47">#REF!</definedName>
    <definedName name="_1_2004_2005_AFR_4_Ad_Valorem_Taxes" localSheetId="26">#REF!</definedName>
    <definedName name="_1_2004_2005_AFR_4_Ad_Valorem_Taxes" localSheetId="42">#REF!</definedName>
    <definedName name="_1_2004_2005_AFR_4_Ad_Valorem_Taxes" localSheetId="41">#REF!</definedName>
    <definedName name="_1_2004_2005_AFR_4_Ad_Valorem_Taxes" localSheetId="36">#REF!</definedName>
    <definedName name="_1_2004_2005_AFR_4_Ad_Valorem_Taxes" localSheetId="48">#REF!</definedName>
    <definedName name="_1_2004_2005_AFR_4_Ad_Valorem_Taxes" localSheetId="29">#REF!</definedName>
    <definedName name="_1_2004_2005_AFR_4_Ad_Valorem_Taxes" localSheetId="44">#REF!</definedName>
    <definedName name="_1_2004_2005_AFR_4_Ad_Valorem_Taxes" localSheetId="33">#REF!</definedName>
    <definedName name="_1_2004_2005_AFR_4_Ad_Valorem_Taxes" localSheetId="25">#REF!</definedName>
    <definedName name="_1_2004_2005_AFR_4_Ad_Valorem_Taxes" localSheetId="15">#REF!</definedName>
    <definedName name="_1_2004_2005_AFR_4_Ad_Valorem_Taxes" localSheetId="3">#REF!</definedName>
    <definedName name="_1_2004_2005_AFR_4_Ad_Valorem_Taxes" localSheetId="16">#REF!</definedName>
    <definedName name="_1_2004_2005_AFR_4_Ad_Valorem_Taxes" localSheetId="13">#REF!</definedName>
    <definedName name="_1_2004_2005_AFR_4_Ad_Valorem_Taxes" localSheetId="4">#REF!</definedName>
    <definedName name="_1_2004_2005_AFR_4_Ad_Valorem_Taxes" localSheetId="8">#REF!</definedName>
    <definedName name="_1_2004_2005_AFR_4_Ad_Valorem_Taxes" localSheetId="7">#REF!</definedName>
    <definedName name="_1_2004_2005_AFR_4_Ad_Valorem_Taxes" localSheetId="6">#REF!</definedName>
    <definedName name="_1_2004_2005_AFR_4_Ad_Valorem_Taxes" localSheetId="22">#REF!</definedName>
    <definedName name="_1_2004_2005_AFR_4_Ad_Valorem_Taxes" localSheetId="23">#REF!</definedName>
    <definedName name="_1_2004_2005_AFR_4_Ad_Valorem_Taxes" localSheetId="2">#REF!</definedName>
    <definedName name="_1_2004_2005_AFR_4_Ad_Valorem_Taxes" localSheetId="18">#REF!</definedName>
    <definedName name="_1_2004_2005_AFR_4_Ad_Valorem_Taxes" localSheetId="17">#REF!</definedName>
    <definedName name="_1_2004_2005_AFR_4_Ad_Valorem_Taxes" localSheetId="12">#REF!</definedName>
    <definedName name="_1_2004_2005_AFR_4_Ad_Valorem_Taxes" localSheetId="24">#REF!</definedName>
    <definedName name="_1_2004_2005_AFR_4_Ad_Valorem_Taxes" localSheetId="5">#REF!</definedName>
    <definedName name="_1_2004_2005_AFR_4_Ad_Valorem_Taxes" localSheetId="20">#REF!</definedName>
    <definedName name="_1_2004_2005_AFR_4_Ad_Valorem_Taxes" localSheetId="9">#REF!</definedName>
    <definedName name="_1_2004_2005_AFR_4_Ad_Valorem_Taxes" localSheetId="1">#REF!</definedName>
    <definedName name="_1_2004_2005_AFR_4_Ad_Valorem_Taxes">#REF!</definedName>
    <definedName name="_2004_2005_AFR_4_Ad_Valorem_Taxes" localSheetId="27">#REF!</definedName>
    <definedName name="_2004_2005_AFR_4_Ad_Valorem_Taxes" localSheetId="28">#REF!</definedName>
    <definedName name="_2004_2005_AFR_4_Ad_Valorem_Taxes" localSheetId="47">#REF!</definedName>
    <definedName name="_2004_2005_AFR_4_Ad_Valorem_Taxes" localSheetId="26">#REF!</definedName>
    <definedName name="_2004_2005_AFR_4_Ad_Valorem_Taxes" localSheetId="48">#REF!</definedName>
    <definedName name="_2004_2005_AFR_4_Ad_Valorem_Taxes" localSheetId="29">#REF!</definedName>
    <definedName name="_2004_2005_AFR_4_Ad_Valorem_Taxes" localSheetId="44">#REF!</definedName>
    <definedName name="_2004_2005_AFR_4_Ad_Valorem_Taxes" localSheetId="3">#REF!</definedName>
    <definedName name="_2004_2005_AFR_4_Ad_Valorem_Taxes" localSheetId="4">#REF!</definedName>
    <definedName name="_2004_2005_AFR_4_Ad_Valorem_Taxes" localSheetId="23">#REF!</definedName>
    <definedName name="_2004_2005_AFR_4_Ad_Valorem_Taxes" localSheetId="2">#REF!</definedName>
    <definedName name="_2004_2005_AFR_4_Ad_Valorem_Taxes" localSheetId="24">#REF!</definedName>
    <definedName name="_2004_2005_AFR_4_Ad_Valorem_Taxes" localSheetId="5">#REF!</definedName>
    <definedName name="_2004_2005_AFR_4_Ad_Valorem_Taxes" localSheetId="20">#REF!</definedName>
    <definedName name="_2004_2005_AFR_4_Ad_Valorem_Taxes">#REF!</definedName>
    <definedName name="Import_Elem_Secondary_ByLEA" localSheetId="39">#REF!</definedName>
    <definedName name="Import_Elem_Secondary_ByLEA" localSheetId="27">#REF!</definedName>
    <definedName name="Import_Elem_Secondary_ByLEA" localSheetId="40">#REF!</definedName>
    <definedName name="Import_Elem_Secondary_ByLEA" localSheetId="37">#REF!</definedName>
    <definedName name="Import_Elem_Secondary_ByLEA" localSheetId="28">#REF!</definedName>
    <definedName name="Import_Elem_Secondary_ByLEA" localSheetId="32">#REF!</definedName>
    <definedName name="Import_Elem_Secondary_ByLEA" localSheetId="31">#REF!</definedName>
    <definedName name="Import_Elem_Secondary_ByLEA" localSheetId="30">#REF!</definedName>
    <definedName name="Import_Elem_Secondary_ByLEA" localSheetId="46">#REF!</definedName>
    <definedName name="Import_Elem_Secondary_ByLEA" localSheetId="47">#REF!</definedName>
    <definedName name="Import_Elem_Secondary_ByLEA" localSheetId="26">#REF!</definedName>
    <definedName name="Import_Elem_Secondary_ByLEA" localSheetId="42">#REF!</definedName>
    <definedName name="Import_Elem_Secondary_ByLEA" localSheetId="41">#REF!</definedName>
    <definedName name="Import_Elem_Secondary_ByLEA" localSheetId="36">#REF!</definedName>
    <definedName name="Import_Elem_Secondary_ByLEA" localSheetId="48">#REF!</definedName>
    <definedName name="Import_Elem_Secondary_ByLEA" localSheetId="29">#REF!</definedName>
    <definedName name="Import_Elem_Secondary_ByLEA" localSheetId="44">#REF!</definedName>
    <definedName name="Import_Elem_Secondary_ByLEA" localSheetId="33">#REF!</definedName>
    <definedName name="Import_Elem_Secondary_ByLEA" localSheetId="15">#REF!</definedName>
    <definedName name="Import_Elem_Secondary_ByLEA" localSheetId="3">#REF!</definedName>
    <definedName name="Import_Elem_Secondary_ByLEA" localSheetId="16">#REF!</definedName>
    <definedName name="Import_Elem_Secondary_ByLEA" localSheetId="13">#REF!</definedName>
    <definedName name="Import_Elem_Secondary_ByLEA" localSheetId="4">#REF!</definedName>
    <definedName name="Import_Elem_Secondary_ByLEA" localSheetId="8">#REF!</definedName>
    <definedName name="Import_Elem_Secondary_ByLEA" localSheetId="7">#REF!</definedName>
    <definedName name="Import_Elem_Secondary_ByLEA" localSheetId="6">#REF!</definedName>
    <definedName name="Import_Elem_Secondary_ByLEA" localSheetId="22">#REF!</definedName>
    <definedName name="Import_Elem_Secondary_ByLEA" localSheetId="23">#REF!</definedName>
    <definedName name="Import_Elem_Secondary_ByLEA" localSheetId="2">#REF!</definedName>
    <definedName name="Import_Elem_Secondary_ByLEA" localSheetId="18">#REF!</definedName>
    <definedName name="Import_Elem_Secondary_ByLEA" localSheetId="17">#REF!</definedName>
    <definedName name="Import_Elem_Secondary_ByLEA" localSheetId="12">#REF!</definedName>
    <definedName name="Import_Elem_Secondary_ByLEA" localSheetId="24">#REF!</definedName>
    <definedName name="Import_Elem_Secondary_ByLEA" localSheetId="5">#REF!</definedName>
    <definedName name="Import_Elem_Secondary_ByLEA" localSheetId="20">#REF!</definedName>
    <definedName name="Import_Elem_Secondary_ByLEA" localSheetId="9">#REF!</definedName>
    <definedName name="Import_Elem_Secondary_ByLEA">#REF!</definedName>
    <definedName name="Import_K_12_ByLEA" localSheetId="39">#REF!</definedName>
    <definedName name="Import_K_12_ByLEA" localSheetId="27">#REF!</definedName>
    <definedName name="Import_K_12_ByLEA" localSheetId="40">#REF!</definedName>
    <definedName name="Import_K_12_ByLEA" localSheetId="37">#REF!</definedName>
    <definedName name="Import_K_12_ByLEA" localSheetId="28">#REF!</definedName>
    <definedName name="Import_K_12_ByLEA" localSheetId="32">#REF!</definedName>
    <definedName name="Import_K_12_ByLEA" localSheetId="31">#REF!</definedName>
    <definedName name="Import_K_12_ByLEA" localSheetId="30">#REF!</definedName>
    <definedName name="Import_K_12_ByLEA" localSheetId="46">#REF!</definedName>
    <definedName name="Import_K_12_ByLEA" localSheetId="47">#REF!</definedName>
    <definedName name="Import_K_12_ByLEA" localSheetId="26">#REF!</definedName>
    <definedName name="Import_K_12_ByLEA" localSheetId="42">#REF!</definedName>
    <definedName name="Import_K_12_ByLEA" localSheetId="41">#REF!</definedName>
    <definedName name="Import_K_12_ByLEA" localSheetId="36">#REF!</definedName>
    <definedName name="Import_K_12_ByLEA" localSheetId="48">#REF!</definedName>
    <definedName name="Import_K_12_ByLEA" localSheetId="29">#REF!</definedName>
    <definedName name="Import_K_12_ByLEA" localSheetId="44">#REF!</definedName>
    <definedName name="Import_K_12_ByLEA" localSheetId="33">#REF!</definedName>
    <definedName name="Import_K_12_ByLEA" localSheetId="15">#REF!</definedName>
    <definedName name="Import_K_12_ByLEA" localSheetId="3">#REF!</definedName>
    <definedName name="Import_K_12_ByLEA" localSheetId="16">#REF!</definedName>
    <definedName name="Import_K_12_ByLEA" localSheetId="13">#REF!</definedName>
    <definedName name="Import_K_12_ByLEA" localSheetId="4">#REF!</definedName>
    <definedName name="Import_K_12_ByLEA" localSheetId="8">#REF!</definedName>
    <definedName name="Import_K_12_ByLEA" localSheetId="7">#REF!</definedName>
    <definedName name="Import_K_12_ByLEA" localSheetId="6">#REF!</definedName>
    <definedName name="Import_K_12_ByLEA" localSheetId="22">#REF!</definedName>
    <definedName name="Import_K_12_ByLEA" localSheetId="23">#REF!</definedName>
    <definedName name="Import_K_12_ByLEA" localSheetId="2">#REF!</definedName>
    <definedName name="Import_K_12_ByLEA" localSheetId="18">#REF!</definedName>
    <definedName name="Import_K_12_ByLEA" localSheetId="17">#REF!</definedName>
    <definedName name="Import_K_12_ByLEA" localSheetId="12">#REF!</definedName>
    <definedName name="Import_K_12_ByLEA" localSheetId="24">#REF!</definedName>
    <definedName name="Import_K_12_ByLEA" localSheetId="5">#REF!</definedName>
    <definedName name="Import_K_12_ByLEA" localSheetId="20">#REF!</definedName>
    <definedName name="Import_K_12_ByLEA" localSheetId="9">#REF!</definedName>
    <definedName name="Import_K_12_ByLEA">#REF!</definedName>
    <definedName name="Import_MFP_and_Other_Funded_ByLEA" localSheetId="39">#REF!</definedName>
    <definedName name="Import_MFP_and_Other_Funded_ByLEA" localSheetId="27">#REF!</definedName>
    <definedName name="Import_MFP_and_Other_Funded_ByLEA" localSheetId="40">#REF!</definedName>
    <definedName name="Import_MFP_and_Other_Funded_ByLEA" localSheetId="37">#REF!</definedName>
    <definedName name="Import_MFP_and_Other_Funded_ByLEA" localSheetId="28">#REF!</definedName>
    <definedName name="Import_MFP_and_Other_Funded_ByLEA" localSheetId="32">#REF!</definedName>
    <definedName name="Import_MFP_and_Other_Funded_ByLEA" localSheetId="31">#REF!</definedName>
    <definedName name="Import_MFP_and_Other_Funded_ByLEA" localSheetId="30">#REF!</definedName>
    <definedName name="Import_MFP_and_Other_Funded_ByLEA" localSheetId="46">#REF!</definedName>
    <definedName name="Import_MFP_and_Other_Funded_ByLEA" localSheetId="47">#REF!</definedName>
    <definedName name="Import_MFP_and_Other_Funded_ByLEA" localSheetId="26">#REF!</definedName>
    <definedName name="Import_MFP_and_Other_Funded_ByLEA" localSheetId="42">#REF!</definedName>
    <definedName name="Import_MFP_and_Other_Funded_ByLEA" localSheetId="41">#REF!</definedName>
    <definedName name="Import_MFP_and_Other_Funded_ByLEA" localSheetId="36">#REF!</definedName>
    <definedName name="Import_MFP_and_Other_Funded_ByLEA" localSheetId="48">#REF!</definedName>
    <definedName name="Import_MFP_and_Other_Funded_ByLEA" localSheetId="29">#REF!</definedName>
    <definedName name="Import_MFP_and_Other_Funded_ByLEA" localSheetId="44">#REF!</definedName>
    <definedName name="Import_MFP_and_Other_Funded_ByLEA" localSheetId="33">#REF!</definedName>
    <definedName name="Import_MFP_and_Other_Funded_ByLEA" localSheetId="15">#REF!</definedName>
    <definedName name="Import_MFP_and_Other_Funded_ByLEA" localSheetId="3">#REF!</definedName>
    <definedName name="Import_MFP_and_Other_Funded_ByLEA" localSheetId="16">#REF!</definedName>
    <definedName name="Import_MFP_and_Other_Funded_ByLEA" localSheetId="13">#REF!</definedName>
    <definedName name="Import_MFP_and_Other_Funded_ByLEA" localSheetId="4">#REF!</definedName>
    <definedName name="Import_MFP_and_Other_Funded_ByLEA" localSheetId="8">#REF!</definedName>
    <definedName name="Import_MFP_and_Other_Funded_ByLEA" localSheetId="7">#REF!</definedName>
    <definedName name="Import_MFP_and_Other_Funded_ByLEA" localSheetId="6">#REF!</definedName>
    <definedName name="Import_MFP_and_Other_Funded_ByLEA" localSheetId="22">#REF!</definedName>
    <definedName name="Import_MFP_and_Other_Funded_ByLEA" localSheetId="23">#REF!</definedName>
    <definedName name="Import_MFP_and_Other_Funded_ByLEA" localSheetId="2">#REF!</definedName>
    <definedName name="Import_MFP_and_Other_Funded_ByLEA" localSheetId="18">#REF!</definedName>
    <definedName name="Import_MFP_and_Other_Funded_ByLEA" localSheetId="17">#REF!</definedName>
    <definedName name="Import_MFP_and_Other_Funded_ByLEA" localSheetId="12">#REF!</definedName>
    <definedName name="Import_MFP_and_Other_Funded_ByLEA" localSheetId="24">#REF!</definedName>
    <definedName name="Import_MFP_and_Other_Funded_ByLEA" localSheetId="5">#REF!</definedName>
    <definedName name="Import_MFP_and_Other_Funded_ByLEA" localSheetId="20">#REF!</definedName>
    <definedName name="Import_MFP_and_Other_Funded_ByLEA" localSheetId="9">#REF!</definedName>
    <definedName name="Import_MFP_and_Other_Funded_ByLEA">#REF!</definedName>
    <definedName name="Import_Total_Reported_ByLEA" localSheetId="39">#REF!</definedName>
    <definedName name="Import_Total_Reported_ByLEA" localSheetId="27">#REF!</definedName>
    <definedName name="Import_Total_Reported_ByLEA" localSheetId="40">#REF!</definedName>
    <definedName name="Import_Total_Reported_ByLEA" localSheetId="37">#REF!</definedName>
    <definedName name="Import_Total_Reported_ByLEA" localSheetId="28">#REF!</definedName>
    <definedName name="Import_Total_Reported_ByLEA" localSheetId="32">#REF!</definedName>
    <definedName name="Import_Total_Reported_ByLEA" localSheetId="31">#REF!</definedName>
    <definedName name="Import_Total_Reported_ByLEA" localSheetId="30">#REF!</definedName>
    <definedName name="Import_Total_Reported_ByLEA" localSheetId="46">#REF!</definedName>
    <definedName name="Import_Total_Reported_ByLEA" localSheetId="47">#REF!</definedName>
    <definedName name="Import_Total_Reported_ByLEA" localSheetId="26">#REF!</definedName>
    <definedName name="Import_Total_Reported_ByLEA" localSheetId="42">#REF!</definedName>
    <definedName name="Import_Total_Reported_ByLEA" localSheetId="41">#REF!</definedName>
    <definedName name="Import_Total_Reported_ByLEA" localSheetId="36">#REF!</definedName>
    <definedName name="Import_Total_Reported_ByLEA" localSheetId="48">#REF!</definedName>
    <definedName name="Import_Total_Reported_ByLEA" localSheetId="29">#REF!</definedName>
    <definedName name="Import_Total_Reported_ByLEA" localSheetId="44">#REF!</definedName>
    <definedName name="Import_Total_Reported_ByLEA" localSheetId="33">#REF!</definedName>
    <definedName name="Import_Total_Reported_ByLEA" localSheetId="15">#REF!</definedName>
    <definedName name="Import_Total_Reported_ByLEA" localSheetId="3">#REF!</definedName>
    <definedName name="Import_Total_Reported_ByLEA" localSheetId="16">#REF!</definedName>
    <definedName name="Import_Total_Reported_ByLEA" localSheetId="13">#REF!</definedName>
    <definedName name="Import_Total_Reported_ByLEA" localSheetId="4">#REF!</definedName>
    <definedName name="Import_Total_Reported_ByLEA" localSheetId="8">#REF!</definedName>
    <definedName name="Import_Total_Reported_ByLEA" localSheetId="7">#REF!</definedName>
    <definedName name="Import_Total_Reported_ByLEA" localSheetId="6">#REF!</definedName>
    <definedName name="Import_Total_Reported_ByLEA" localSheetId="22">#REF!</definedName>
    <definedName name="Import_Total_Reported_ByLEA" localSheetId="23">#REF!</definedName>
    <definedName name="Import_Total_Reported_ByLEA" localSheetId="2">#REF!</definedName>
    <definedName name="Import_Total_Reported_ByLEA" localSheetId="18">#REF!</definedName>
    <definedName name="Import_Total_Reported_ByLEA" localSheetId="17">#REF!</definedName>
    <definedName name="Import_Total_Reported_ByLEA" localSheetId="12">#REF!</definedName>
    <definedName name="Import_Total_Reported_ByLEA" localSheetId="24">#REF!</definedName>
    <definedName name="Import_Total_Reported_ByLEA" localSheetId="5">#REF!</definedName>
    <definedName name="Import_Total_Reported_ByLEA" localSheetId="20">#REF!</definedName>
    <definedName name="Import_Total_Reported_ByLEA" localSheetId="9">#REF!</definedName>
    <definedName name="Import_Total_Reported_ByLEA">#REF!</definedName>
    <definedName name="_xlnm.Print_Area" localSheetId="52">'10.1.12 MFP Funded'!$A$1:$AA$80</definedName>
    <definedName name="_xlnm.Print_Area" localSheetId="39">'Feb midyear Avoyelles'!$A$2:$M$78</definedName>
    <definedName name="_xlnm.Print_Area" localSheetId="43">'Feb midyear Belle Chasse'!$A$1:$Y$78</definedName>
    <definedName name="_xlnm.Print_Area" localSheetId="27">'Feb midyear DArbonne'!$A$2:$M$77</definedName>
    <definedName name="_xlnm.Print_Area" localSheetId="40">'Feb midyear Delhi '!$A$2:$M$78</definedName>
    <definedName name="_xlnm.Print_Area" localSheetId="37">'Feb midyear Glencoe '!$A$2:$M$78</definedName>
    <definedName name="_xlnm.Print_Area" localSheetId="38">'Feb midyear International '!$A$2:$M$78</definedName>
    <definedName name="_xlnm.Print_Area" localSheetId="28">'Feb midyear Intl_VIBE '!$A$2:$M$77</definedName>
    <definedName name="_xlnm.Print_Area" localSheetId="32">'Feb midyear JS Clark Academy'!$A$2:$M$76</definedName>
    <definedName name="_xlnm.Print_Area" localSheetId="35">'Feb midyear LA Connections'!$A$1:$M$75</definedName>
    <definedName name="_xlnm.Print_Area" localSheetId="34">'Feb midyear LA Virtual Admy'!$A$1:$M$75</definedName>
    <definedName name="_xlnm.Print_Area" localSheetId="31">'Feb midyear Lake Charles Ch'!$A$2:$M$76</definedName>
    <definedName name="_xlnm.Print_Area" localSheetId="30">'Feb midyear LFNO '!$A$2:$M$76</definedName>
    <definedName name="_xlnm.Print_Area" localSheetId="46">'Feb midyear LSDVI'!$A$2:$M$78</definedName>
    <definedName name="_xlnm.Print_Area" localSheetId="47">'Feb midyear LSMSA '!$A$2:$K$109</definedName>
    <definedName name="_xlnm.Print_Area" localSheetId="26">'Feb midyear Madison Prep'!$A$2:$M$76</definedName>
    <definedName name="_xlnm.Print_Area" localSheetId="42">'Feb midyear Max '!$A$2:$M$78</definedName>
    <definedName name="_xlnm.Print_Area" localSheetId="41">'Feb midyear Milestone '!$A$2:$M$78</definedName>
    <definedName name="_xlnm.Print_Area" localSheetId="36">'Feb midyear New Vision'!$A$2:$M$110</definedName>
    <definedName name="_xlnm.Print_Area" localSheetId="48">'Feb midyear NOCCA'!$A$2:$K$104</definedName>
    <definedName name="_xlnm.Print_Area" localSheetId="29">'Feb midyear NOMMA'!$A$2:$M$76</definedName>
    <definedName name="_xlnm.Print_Area" localSheetId="44">'Feb midyear OJJ '!$A$2:$K$78</definedName>
    <definedName name="_xlnm.Print_Area" localSheetId="33">'Feb midyear Southwest LA Ch '!$A$2:$M$76</definedName>
    <definedName name="_xlnm.Print_Area" localSheetId="45">'Feb midyear SSD'!$A$2:$M$81</definedName>
    <definedName name="_xlnm.Print_Area" localSheetId="25">'February midyear adj '!$A$1:$M$202</definedName>
    <definedName name="_xlnm.Print_Area" localSheetId="15">'Oct midyear Avoyelles'!$A$2:$M$108</definedName>
    <definedName name="_xlnm.Print_Area" localSheetId="19">'Oct midyear Belle Chasse'!$A$1:$Y$80</definedName>
    <definedName name="_xlnm.Print_Area" localSheetId="3">'Oct midyear DArbonne'!$A$2:$M$77</definedName>
    <definedName name="_xlnm.Print_Area" localSheetId="16">'Oct midyear Delhi'!$A$2:$M$108</definedName>
    <definedName name="_xlnm.Print_Area" localSheetId="13">'Oct midyear Glencoe'!$A$2:$M$108</definedName>
    <definedName name="_xlnm.Print_Area" localSheetId="14">'Oct midyear International'!$A$2:$M$108</definedName>
    <definedName name="_xlnm.Print_Area" localSheetId="4">'Oct midyear Intl_VIBE '!$A$2:$M$77</definedName>
    <definedName name="_xlnm.Print_Area" localSheetId="8">'Oct midyear JS Clark Academy'!$A$2:$M$76</definedName>
    <definedName name="_xlnm.Print_Area" localSheetId="11">'Oct midyear LA Connections'!$A$1:$M$75</definedName>
    <definedName name="_xlnm.Print_Area" localSheetId="10">'Oct midyear LA Virtual Admy'!$A$1:$M$75</definedName>
    <definedName name="_xlnm.Print_Area" localSheetId="7">'Oct midyear Lake Charles Chtr'!$A$2:$M$76</definedName>
    <definedName name="_xlnm.Print_Area" localSheetId="6">'Oct midyear LFNO'!$A$2:$M$76</definedName>
    <definedName name="_xlnm.Print_Area" localSheetId="22">'Oct midyear LSDVI'!$A$2:$M$78</definedName>
    <definedName name="_xlnm.Print_Area" localSheetId="23">'Oct midyear LSMSA '!$A$2:$K$110</definedName>
    <definedName name="_xlnm.Print_Area" localSheetId="2">'Oct midyear Madison Prep'!$A$2:$M$76</definedName>
    <definedName name="_xlnm.Print_Area" localSheetId="18">'Oct midyear Max'!$A$2:$M$108</definedName>
    <definedName name="_xlnm.Print_Area" localSheetId="17">'Oct midyear Milestone'!$A$2:$M$108</definedName>
    <definedName name="_xlnm.Print_Area" localSheetId="12">'Oct midyear New Vision'!$A$2:$M$110</definedName>
    <definedName name="_xlnm.Print_Area" localSheetId="24">'Oct midyear NOCCA '!$A$2:$K$107</definedName>
    <definedName name="_xlnm.Print_Area" localSheetId="5">'Oct midyear NOMMA'!$A$2:$M$76</definedName>
    <definedName name="_xlnm.Print_Area" localSheetId="20">'Oct midyear OJJ'!$A$2:$K$78</definedName>
    <definedName name="_xlnm.Print_Area" localSheetId="9">'Oct midyear Southwest LA Chtr'!$A$2:$M$76</definedName>
    <definedName name="_xlnm.Print_Area" localSheetId="21">'Oct midyear SSD'!$A$2:$M$81</definedName>
    <definedName name="_xlnm.Print_Area" localSheetId="1">'October midyear adj'!$A$1:$S$236</definedName>
    <definedName name="_xlnm.Print_Titles" localSheetId="52">'10.1.12 MFP Funded'!$A:$B,'10.1.12 MFP Funded'!$3:$5</definedName>
    <definedName name="_xlnm.Print_Titles" localSheetId="51">'2-1-13 ALL'!$B:$B</definedName>
    <definedName name="_xlnm.Print_Titles" localSheetId="39">'Feb midyear Avoyelles'!$A:$B,'Feb midyear Avoyelles'!$2:$5</definedName>
    <definedName name="_xlnm.Print_Titles" localSheetId="43">'Feb midyear Belle Chasse'!$B:$B,'Feb midyear Belle Chasse'!$2:$5</definedName>
    <definedName name="_xlnm.Print_Titles" localSheetId="27">'Feb midyear DArbonne'!$A:$B,'Feb midyear DArbonne'!$2:$6</definedName>
    <definedName name="_xlnm.Print_Titles" localSheetId="40">'Feb midyear Delhi '!$A:$B,'Feb midyear Delhi '!$2:$5</definedName>
    <definedName name="_xlnm.Print_Titles" localSheetId="37">'Feb midyear Glencoe '!$A:$B,'Feb midyear Glencoe '!$2:$5</definedName>
    <definedName name="_xlnm.Print_Titles" localSheetId="38">'Feb midyear International '!$A:$B,'Feb midyear International '!$2:$5</definedName>
    <definedName name="_xlnm.Print_Titles" localSheetId="28">'Feb midyear Intl_VIBE '!$A:$B,'Feb midyear Intl_VIBE '!$2:$6</definedName>
    <definedName name="_xlnm.Print_Titles" localSheetId="32">'Feb midyear JS Clark Academy'!$A:$B,'Feb midyear JS Clark Academy'!$2:$6</definedName>
    <definedName name="_xlnm.Print_Titles" localSheetId="35">'Feb midyear LA Connections'!$A:$B</definedName>
    <definedName name="_xlnm.Print_Titles" localSheetId="34">'Feb midyear LA Virtual Admy'!$B:$B</definedName>
    <definedName name="_xlnm.Print_Titles" localSheetId="31">'Feb midyear Lake Charles Ch'!$A:$B,'Feb midyear Lake Charles Ch'!$2:$6</definedName>
    <definedName name="_xlnm.Print_Titles" localSheetId="30">'Feb midyear LFNO '!$A:$B,'Feb midyear LFNO '!$2:$6</definedName>
    <definedName name="_xlnm.Print_Titles" localSheetId="46">'Feb midyear LSDVI'!$B:$B,'Feb midyear LSDVI'!$2:$5</definedName>
    <definedName name="_xlnm.Print_Titles" localSheetId="47">'Feb midyear LSMSA '!$B:$B,'Feb midyear LSMSA '!$2:$5</definedName>
    <definedName name="_xlnm.Print_Titles" localSheetId="26">'Feb midyear Madison Prep'!$A:$B,'Feb midyear Madison Prep'!$2:$6</definedName>
    <definedName name="_xlnm.Print_Titles" localSheetId="42">'Feb midyear Max '!$A:$B,'Feb midyear Max '!$2:$5</definedName>
    <definedName name="_xlnm.Print_Titles" localSheetId="41">'Feb midyear Milestone '!$A:$B,'Feb midyear Milestone '!$2:$5</definedName>
    <definedName name="_xlnm.Print_Titles" localSheetId="36">'Feb midyear New Vision'!$A:$B,'Feb midyear New Vision'!$2:$5</definedName>
    <definedName name="_xlnm.Print_Titles" localSheetId="48">'Feb midyear NOCCA'!$B:$B,'Feb midyear NOCCA'!$2:$5</definedName>
    <definedName name="_xlnm.Print_Titles" localSheetId="29">'Feb midyear NOMMA'!$A:$B,'Feb midyear NOMMA'!$2:$6</definedName>
    <definedName name="_xlnm.Print_Titles" localSheetId="44">'Feb midyear OJJ '!$B:$B,'Feb midyear OJJ '!$2:$5</definedName>
    <definedName name="_xlnm.Print_Titles" localSheetId="33">'Feb midyear Southwest LA Ch '!$A:$B,'Feb midyear Southwest LA Ch '!$2:$6</definedName>
    <definedName name="_xlnm.Print_Titles" localSheetId="45">'Feb midyear SSD'!$B:$B,'Feb midyear SSD'!$2:$5</definedName>
    <definedName name="_xlnm.Print_Titles" localSheetId="25">'February midyear adj '!$A:$B,'February midyear adj '!$2:$5</definedName>
    <definedName name="_xlnm.Print_Titles" localSheetId="0">'Midyear Adjustment Summary'!$2:$4</definedName>
    <definedName name="_xlnm.Print_Titles" localSheetId="15">'Oct midyear Avoyelles'!$A:$B,'Oct midyear Avoyelles'!$2:$5</definedName>
    <definedName name="_xlnm.Print_Titles" localSheetId="19">'Oct midyear Belle Chasse'!$B:$B,'Oct midyear Belle Chasse'!$2:$5</definedName>
    <definedName name="_xlnm.Print_Titles" localSheetId="3">'Oct midyear DArbonne'!$A:$B,'Oct midyear DArbonne'!$2:$6</definedName>
    <definedName name="_xlnm.Print_Titles" localSheetId="16">'Oct midyear Delhi'!$A:$B,'Oct midyear Delhi'!$2:$5</definedName>
    <definedName name="_xlnm.Print_Titles" localSheetId="13">'Oct midyear Glencoe'!$A:$B,'Oct midyear Glencoe'!$2:$5</definedName>
    <definedName name="_xlnm.Print_Titles" localSheetId="14">'Oct midyear International'!$A:$B,'Oct midyear International'!$2:$5</definedName>
    <definedName name="_xlnm.Print_Titles" localSheetId="4">'Oct midyear Intl_VIBE '!$A:$B,'Oct midyear Intl_VIBE '!$2:$6</definedName>
    <definedName name="_xlnm.Print_Titles" localSheetId="8">'Oct midyear JS Clark Academy'!$A:$B,'Oct midyear JS Clark Academy'!$2:$6</definedName>
    <definedName name="_xlnm.Print_Titles" localSheetId="11">'Oct midyear LA Connections'!$A:$B</definedName>
    <definedName name="_xlnm.Print_Titles" localSheetId="10">'Oct midyear LA Virtual Admy'!$B:$B</definedName>
    <definedName name="_xlnm.Print_Titles" localSheetId="7">'Oct midyear Lake Charles Chtr'!$A:$B,'Oct midyear Lake Charles Chtr'!$2:$6</definedName>
    <definedName name="_xlnm.Print_Titles" localSheetId="6">'Oct midyear LFNO'!$A:$B,'Oct midyear LFNO'!$2:$6</definedName>
    <definedName name="_xlnm.Print_Titles" localSheetId="22">'Oct midyear LSDVI'!$B:$B,'Oct midyear LSDVI'!$2:$5</definedName>
    <definedName name="_xlnm.Print_Titles" localSheetId="23">'Oct midyear LSMSA '!$B:$B,'Oct midyear LSMSA '!$2:$5</definedName>
    <definedName name="_xlnm.Print_Titles" localSheetId="2">'Oct midyear Madison Prep'!$A:$B,'Oct midyear Madison Prep'!$2:$6</definedName>
    <definedName name="_xlnm.Print_Titles" localSheetId="18">'Oct midyear Max'!$A:$B,'Oct midyear Max'!$2:$5</definedName>
    <definedName name="_xlnm.Print_Titles" localSheetId="17">'Oct midyear Milestone'!$A:$B,'Oct midyear Milestone'!$2:$5</definedName>
    <definedName name="_xlnm.Print_Titles" localSheetId="12">'Oct midyear New Vision'!$A:$B,'Oct midyear New Vision'!$2:$5</definedName>
    <definedName name="_xlnm.Print_Titles" localSheetId="24">'Oct midyear NOCCA '!$B:$B,'Oct midyear NOCCA '!$2:$5</definedName>
    <definedName name="_xlnm.Print_Titles" localSheetId="5">'Oct midyear NOMMA'!$A:$B,'Oct midyear NOMMA'!$2:$6</definedName>
    <definedName name="_xlnm.Print_Titles" localSheetId="20">'Oct midyear OJJ'!$B:$B,'Oct midyear OJJ'!$2:$5</definedName>
    <definedName name="_xlnm.Print_Titles" localSheetId="9">'Oct midyear Southwest LA Chtr'!$A:$B,'Oct midyear Southwest LA Chtr'!$2:$6</definedName>
    <definedName name="_xlnm.Print_Titles" localSheetId="21">'Oct midyear SSD'!$B:$B,'Oct midyear SSD'!$2:$5</definedName>
    <definedName name="_xlnm.Print_Titles" localSheetId="1">'October midyear adj'!$A:$B,'October midyear adj'!$2:$5</definedName>
  </definedNames>
  <calcPr calcId="145621"/>
</workbook>
</file>

<file path=xl/calcChain.xml><?xml version="1.0" encoding="utf-8"?>
<calcChain xmlns="http://schemas.openxmlformats.org/spreadsheetml/2006/main">
  <c r="H75" i="24" l="1"/>
  <c r="H74" i="24"/>
  <c r="H73" i="24"/>
  <c r="H72" i="24"/>
  <c r="H71" i="24"/>
  <c r="H70" i="24"/>
  <c r="H69" i="24"/>
  <c r="H68" i="24"/>
  <c r="H67" i="24"/>
  <c r="H66" i="24"/>
  <c r="H65" i="24"/>
  <c r="H64" i="24"/>
  <c r="H63" i="24"/>
  <c r="H62" i="24"/>
  <c r="H61" i="24"/>
  <c r="H60" i="24"/>
  <c r="H59" i="24"/>
  <c r="H58" i="24"/>
  <c r="H57" i="24"/>
  <c r="H56" i="24"/>
  <c r="H55" i="24"/>
  <c r="H54" i="24"/>
  <c r="H53" i="24"/>
  <c r="H52" i="24"/>
  <c r="H51" i="24"/>
  <c r="H50" i="24"/>
  <c r="H49" i="24"/>
  <c r="H48" i="24"/>
  <c r="H47" i="24"/>
  <c r="H46" i="24"/>
  <c r="H45" i="24"/>
  <c r="H44" i="24"/>
  <c r="H43" i="24"/>
  <c r="H42" i="24"/>
  <c r="H41" i="24"/>
  <c r="H40" i="24"/>
  <c r="H39" i="24"/>
  <c r="H38" i="24"/>
  <c r="H37" i="24"/>
  <c r="H36" i="24"/>
  <c r="H35" i="24"/>
  <c r="H34" i="24"/>
  <c r="H33" i="24"/>
  <c r="H32" i="24"/>
  <c r="H31" i="24"/>
  <c r="H30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H7" i="24"/>
  <c r="H76" i="23"/>
  <c r="H75" i="23"/>
  <c r="H74" i="23"/>
  <c r="H73" i="23"/>
  <c r="H72" i="23"/>
  <c r="H71" i="23"/>
  <c r="H70" i="23"/>
  <c r="H69" i="23"/>
  <c r="H68" i="23"/>
  <c r="H67" i="23"/>
  <c r="H66" i="23"/>
  <c r="H65" i="23"/>
  <c r="H64" i="23"/>
  <c r="H63" i="23"/>
  <c r="H62" i="23"/>
  <c r="H61" i="23"/>
  <c r="H60" i="23"/>
  <c r="H59" i="23"/>
  <c r="H58" i="23"/>
  <c r="H57" i="23"/>
  <c r="H56" i="23"/>
  <c r="H55" i="23"/>
  <c r="H54" i="23"/>
  <c r="H53" i="23"/>
  <c r="H52" i="23"/>
  <c r="H51" i="23"/>
  <c r="H50" i="23"/>
  <c r="H49" i="23"/>
  <c r="H48" i="23"/>
  <c r="H47" i="23"/>
  <c r="H46" i="23"/>
  <c r="H45" i="23"/>
  <c r="H44" i="23"/>
  <c r="H43" i="23"/>
  <c r="H42" i="23"/>
  <c r="H41" i="23"/>
  <c r="H40" i="23"/>
  <c r="H39" i="23"/>
  <c r="H38" i="23"/>
  <c r="H37" i="23"/>
  <c r="H36" i="23"/>
  <c r="H35" i="23"/>
  <c r="H34" i="23"/>
  <c r="H33" i="23"/>
  <c r="H32" i="23"/>
  <c r="H31" i="23"/>
  <c r="H30" i="23"/>
  <c r="H29" i="23"/>
  <c r="H28" i="23"/>
  <c r="H27" i="23"/>
  <c r="H26" i="23"/>
  <c r="H25" i="23"/>
  <c r="H24" i="23"/>
  <c r="H23" i="23"/>
  <c r="H22" i="23"/>
  <c r="H21" i="23"/>
  <c r="H20" i="23"/>
  <c r="H19" i="23"/>
  <c r="H18" i="23"/>
  <c r="H17" i="23"/>
  <c r="H16" i="23"/>
  <c r="H15" i="23"/>
  <c r="H14" i="23"/>
  <c r="H13" i="23"/>
  <c r="H12" i="23"/>
  <c r="H11" i="23"/>
  <c r="H10" i="23"/>
  <c r="H9" i="23"/>
  <c r="H8" i="23"/>
  <c r="H7" i="23"/>
  <c r="H75" i="51" l="1"/>
  <c r="H74" i="51"/>
  <c r="H73" i="51"/>
  <c r="H72" i="51"/>
  <c r="H71" i="51"/>
  <c r="H70" i="51"/>
  <c r="H69" i="51"/>
  <c r="H68" i="51"/>
  <c r="H67" i="51"/>
  <c r="H66" i="51"/>
  <c r="H65" i="51"/>
  <c r="H64" i="51"/>
  <c r="H63" i="51"/>
  <c r="H62" i="51"/>
  <c r="H61" i="51"/>
  <c r="H60" i="51"/>
  <c r="H59" i="51"/>
  <c r="H58" i="51"/>
  <c r="H57" i="51"/>
  <c r="H56" i="51"/>
  <c r="H55" i="51"/>
  <c r="H54" i="51"/>
  <c r="H53" i="51"/>
  <c r="H52" i="51"/>
  <c r="H51" i="51"/>
  <c r="H50" i="51"/>
  <c r="H49" i="51"/>
  <c r="H48" i="51"/>
  <c r="H47" i="51"/>
  <c r="H46" i="51"/>
  <c r="H45" i="51"/>
  <c r="H44" i="51"/>
  <c r="H43" i="51"/>
  <c r="H42" i="51"/>
  <c r="H41" i="51"/>
  <c r="H40" i="51"/>
  <c r="H39" i="51"/>
  <c r="H38" i="51"/>
  <c r="H37" i="51"/>
  <c r="H36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H22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H8" i="51"/>
  <c r="H7" i="51"/>
  <c r="H76" i="50"/>
  <c r="H75" i="50"/>
  <c r="H74" i="50"/>
  <c r="H73" i="50"/>
  <c r="H72" i="50"/>
  <c r="H71" i="50"/>
  <c r="H70" i="50"/>
  <c r="H69" i="50"/>
  <c r="H68" i="50"/>
  <c r="H67" i="50"/>
  <c r="H66" i="50"/>
  <c r="H65" i="50"/>
  <c r="H64" i="50"/>
  <c r="H63" i="50"/>
  <c r="H62" i="50"/>
  <c r="H61" i="50"/>
  <c r="H60" i="50"/>
  <c r="H59" i="50"/>
  <c r="H58" i="50"/>
  <c r="H57" i="50"/>
  <c r="H56" i="50"/>
  <c r="H55" i="50"/>
  <c r="H54" i="50"/>
  <c r="H53" i="50"/>
  <c r="H52" i="50"/>
  <c r="H51" i="50"/>
  <c r="H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37" i="50"/>
  <c r="H36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23" i="50"/>
  <c r="H22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H8" i="50"/>
  <c r="H7" i="50"/>
  <c r="I88" i="1" l="1"/>
  <c r="I88" i="28" s="1"/>
  <c r="I89" i="1"/>
  <c r="I89" i="28" s="1"/>
  <c r="I90" i="1"/>
  <c r="I90" i="28" s="1"/>
  <c r="I91" i="1"/>
  <c r="I91" i="28" s="1"/>
  <c r="I92" i="1"/>
  <c r="I92" i="28" s="1"/>
  <c r="I93" i="1"/>
  <c r="I93" i="28" s="1"/>
  <c r="I94" i="1"/>
  <c r="I94" i="28" s="1"/>
  <c r="I87" i="1"/>
  <c r="I87" i="28" s="1"/>
  <c r="I72" i="11" l="1"/>
  <c r="I71" i="11"/>
  <c r="I70" i="11"/>
  <c r="I69" i="11"/>
  <c r="I68" i="11"/>
  <c r="I67" i="11"/>
  <c r="I66" i="11"/>
  <c r="I65" i="11"/>
  <c r="I64" i="11"/>
  <c r="I63" i="11"/>
  <c r="I62" i="11"/>
  <c r="I61" i="11"/>
  <c r="I60" i="11"/>
  <c r="I59" i="11"/>
  <c r="I58" i="11"/>
  <c r="I57" i="11"/>
  <c r="I56" i="11"/>
  <c r="I55" i="11"/>
  <c r="I54" i="11"/>
  <c r="I53" i="11"/>
  <c r="I52" i="11"/>
  <c r="I51" i="11"/>
  <c r="I50" i="11"/>
  <c r="I49" i="11"/>
  <c r="I48" i="11"/>
  <c r="I47" i="11"/>
  <c r="I46" i="11"/>
  <c r="I45" i="11"/>
  <c r="I44" i="11"/>
  <c r="I43" i="11"/>
  <c r="I42" i="11"/>
  <c r="I41" i="11"/>
  <c r="I40" i="11"/>
  <c r="I39" i="11"/>
  <c r="I38" i="11"/>
  <c r="I37" i="11"/>
  <c r="I36" i="11"/>
  <c r="I35" i="11"/>
  <c r="I34" i="11"/>
  <c r="I33" i="11"/>
  <c r="I32" i="11"/>
  <c r="I31" i="11"/>
  <c r="I30" i="11"/>
  <c r="I29" i="11"/>
  <c r="I28" i="11"/>
  <c r="I27" i="11"/>
  <c r="I26" i="11"/>
  <c r="I25" i="11"/>
  <c r="I24" i="11"/>
  <c r="I23" i="11"/>
  <c r="I22" i="11"/>
  <c r="I21" i="11"/>
  <c r="I20" i="11"/>
  <c r="I19" i="11"/>
  <c r="I18" i="11"/>
  <c r="I17" i="11"/>
  <c r="I16" i="11"/>
  <c r="I15" i="11"/>
  <c r="I14" i="11"/>
  <c r="I13" i="11"/>
  <c r="I12" i="11"/>
  <c r="I11" i="11"/>
  <c r="I10" i="11"/>
  <c r="I9" i="11"/>
  <c r="I8" i="11"/>
  <c r="I7" i="11"/>
  <c r="I6" i="11"/>
  <c r="I5" i="11"/>
  <c r="I4" i="11"/>
  <c r="I72" i="10"/>
  <c r="I71" i="10"/>
  <c r="I70" i="10"/>
  <c r="I69" i="10"/>
  <c r="I68" i="10"/>
  <c r="I67" i="10"/>
  <c r="I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53" i="10"/>
  <c r="I52" i="10"/>
  <c r="I51" i="10"/>
  <c r="I50" i="10"/>
  <c r="I49" i="10"/>
  <c r="I48" i="10"/>
  <c r="I47" i="10"/>
  <c r="I46" i="10"/>
  <c r="I45" i="10"/>
  <c r="I44" i="10"/>
  <c r="I43" i="10"/>
  <c r="I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2" i="10"/>
  <c r="I11" i="10"/>
  <c r="I10" i="10"/>
  <c r="I9" i="10"/>
  <c r="I8" i="10"/>
  <c r="I7" i="10"/>
  <c r="I6" i="10"/>
  <c r="I5" i="10"/>
  <c r="I4" i="10"/>
  <c r="E78" i="51" l="1"/>
  <c r="E108" i="50"/>
  <c r="E78" i="24"/>
  <c r="D74" i="28" l="1"/>
  <c r="D73" i="28"/>
  <c r="D72" i="28"/>
  <c r="D71" i="28"/>
  <c r="D70" i="28"/>
  <c r="D69" i="28"/>
  <c r="D68" i="28"/>
  <c r="D67" i="28"/>
  <c r="D66" i="28"/>
  <c r="D65" i="28"/>
  <c r="D64" i="28"/>
  <c r="D63" i="28"/>
  <c r="D62" i="28"/>
  <c r="D61" i="28"/>
  <c r="D60" i="28"/>
  <c r="D59" i="28"/>
  <c r="D58" i="28"/>
  <c r="D57" i="28"/>
  <c r="D56" i="28"/>
  <c r="D55" i="28"/>
  <c r="D54" i="28"/>
  <c r="D53" i="28"/>
  <c r="D52" i="28"/>
  <c r="D51" i="28"/>
  <c r="D50" i="28"/>
  <c r="D49" i="28"/>
  <c r="D48" i="28"/>
  <c r="D47" i="28"/>
  <c r="D46" i="28"/>
  <c r="D45" i="28"/>
  <c r="D44" i="28"/>
  <c r="D43" i="28"/>
  <c r="D42" i="28"/>
  <c r="D41" i="28"/>
  <c r="D40" i="28"/>
  <c r="D39" i="28"/>
  <c r="D38" i="28"/>
  <c r="D37" i="28"/>
  <c r="D36" i="28"/>
  <c r="D35" i="28"/>
  <c r="D34" i="28"/>
  <c r="D33" i="28"/>
  <c r="D32" i="28"/>
  <c r="D31" i="28"/>
  <c r="D30" i="28"/>
  <c r="D29" i="28"/>
  <c r="D28" i="28"/>
  <c r="D27" i="28"/>
  <c r="D26" i="28"/>
  <c r="D25" i="28"/>
  <c r="D24" i="28"/>
  <c r="D23" i="28"/>
  <c r="D22" i="28"/>
  <c r="D21" i="28"/>
  <c r="D20" i="28"/>
  <c r="D19" i="28"/>
  <c r="D18" i="28"/>
  <c r="D17" i="28"/>
  <c r="D16" i="28"/>
  <c r="D15" i="28"/>
  <c r="D14" i="28"/>
  <c r="D13" i="28"/>
  <c r="D12" i="28"/>
  <c r="D11" i="28"/>
  <c r="D10" i="28"/>
  <c r="D9" i="28"/>
  <c r="D8" i="28"/>
  <c r="D7" i="28"/>
  <c r="D6" i="28"/>
  <c r="AJ77" i="53" l="1"/>
  <c r="AI77" i="53"/>
  <c r="AH77" i="53"/>
  <c r="AG77" i="53"/>
  <c r="AE77" i="53"/>
  <c r="AD77" i="53"/>
  <c r="AB77" i="53"/>
  <c r="AA77" i="53"/>
  <c r="Z77" i="53"/>
  <c r="Y77" i="53"/>
  <c r="X77" i="53"/>
  <c r="W77" i="53"/>
  <c r="V77" i="53"/>
  <c r="U77" i="53"/>
  <c r="T77" i="53"/>
  <c r="S77" i="53"/>
  <c r="R77" i="53"/>
  <c r="Q77" i="53"/>
  <c r="P77" i="53"/>
  <c r="O77" i="53"/>
  <c r="N77" i="53"/>
  <c r="M77" i="53"/>
  <c r="L77" i="53"/>
  <c r="K77" i="53"/>
  <c r="J77" i="53"/>
  <c r="I77" i="53"/>
  <c r="H77" i="53"/>
  <c r="G77" i="53"/>
  <c r="F77" i="53"/>
  <c r="E77" i="53"/>
  <c r="D77" i="53"/>
  <c r="C77" i="53"/>
  <c r="AC78" i="53" s="1"/>
  <c r="AC75" i="53"/>
  <c r="AF75" i="53" s="1"/>
  <c r="AK75" i="53" s="1"/>
  <c r="AC74" i="53"/>
  <c r="AF74" i="53" s="1"/>
  <c r="AK74" i="53" s="1"/>
  <c r="AF73" i="53"/>
  <c r="AK73" i="53" s="1"/>
  <c r="AC73" i="53"/>
  <c r="AC72" i="53"/>
  <c r="AF72" i="53" s="1"/>
  <c r="AK72" i="53" s="1"/>
  <c r="AC71" i="53"/>
  <c r="AF71" i="53" s="1"/>
  <c r="AK71" i="53" s="1"/>
  <c r="AC70" i="53"/>
  <c r="AF70" i="53" s="1"/>
  <c r="AK70" i="53" s="1"/>
  <c r="AF69" i="53"/>
  <c r="AK69" i="53" s="1"/>
  <c r="AC69" i="53"/>
  <c r="AC68" i="53"/>
  <c r="AF68" i="53" s="1"/>
  <c r="AK68" i="53" s="1"/>
  <c r="AC67" i="53"/>
  <c r="AF67" i="53" s="1"/>
  <c r="AK67" i="53" s="1"/>
  <c r="AC66" i="53"/>
  <c r="AF66" i="53" s="1"/>
  <c r="AK66" i="53" s="1"/>
  <c r="AF65" i="53"/>
  <c r="AK65" i="53" s="1"/>
  <c r="AC65" i="53"/>
  <c r="AC64" i="53"/>
  <c r="AF64" i="53" s="1"/>
  <c r="AK64" i="53" s="1"/>
  <c r="AC63" i="53"/>
  <c r="AF63" i="53" s="1"/>
  <c r="AK63" i="53" s="1"/>
  <c r="AC62" i="53"/>
  <c r="AF62" i="53" s="1"/>
  <c r="AK62" i="53" s="1"/>
  <c r="AF61" i="53"/>
  <c r="AK61" i="53" s="1"/>
  <c r="AC61" i="53"/>
  <c r="AC60" i="53"/>
  <c r="AF60" i="53" s="1"/>
  <c r="AK60" i="53" s="1"/>
  <c r="AC59" i="53"/>
  <c r="AF59" i="53" s="1"/>
  <c r="AK59" i="53" s="1"/>
  <c r="AC58" i="53"/>
  <c r="AF58" i="53" s="1"/>
  <c r="AK58" i="53" s="1"/>
  <c r="AF57" i="53"/>
  <c r="AK57" i="53" s="1"/>
  <c r="AC57" i="53"/>
  <c r="AC56" i="53"/>
  <c r="AF56" i="53" s="1"/>
  <c r="AK56" i="53" s="1"/>
  <c r="AC55" i="53"/>
  <c r="AF55" i="53" s="1"/>
  <c r="AK55" i="53" s="1"/>
  <c r="AC54" i="53"/>
  <c r="AF54" i="53" s="1"/>
  <c r="AK54" i="53" s="1"/>
  <c r="AF53" i="53"/>
  <c r="AK53" i="53" s="1"/>
  <c r="AC53" i="53"/>
  <c r="AC52" i="53"/>
  <c r="AF52" i="53" s="1"/>
  <c r="AK52" i="53" s="1"/>
  <c r="AC51" i="53"/>
  <c r="AF51" i="53" s="1"/>
  <c r="AK51" i="53" s="1"/>
  <c r="AK50" i="53"/>
  <c r="AC50" i="53"/>
  <c r="AF50" i="53" s="1"/>
  <c r="AF49" i="53"/>
  <c r="AK49" i="53" s="1"/>
  <c r="AC49" i="53"/>
  <c r="AC48" i="53"/>
  <c r="AF48" i="53" s="1"/>
  <c r="AK48" i="53" s="1"/>
  <c r="AC47" i="53"/>
  <c r="AF47" i="53" s="1"/>
  <c r="AK47" i="53" s="1"/>
  <c r="AC46" i="53"/>
  <c r="AF46" i="53" s="1"/>
  <c r="AK46" i="53" s="1"/>
  <c r="AF45" i="53"/>
  <c r="AK45" i="53" s="1"/>
  <c r="AC45" i="53"/>
  <c r="AC44" i="53"/>
  <c r="AF44" i="53" s="1"/>
  <c r="AK44" i="53" s="1"/>
  <c r="AC43" i="53"/>
  <c r="AF43" i="53" s="1"/>
  <c r="AK43" i="53" s="1"/>
  <c r="AK42" i="53"/>
  <c r="AC42" i="53"/>
  <c r="AF42" i="53" s="1"/>
  <c r="AF41" i="53"/>
  <c r="AK41" i="53" s="1"/>
  <c r="AC41" i="53"/>
  <c r="AC40" i="53"/>
  <c r="AF40" i="53" s="1"/>
  <c r="AK40" i="53" s="1"/>
  <c r="AC39" i="53"/>
  <c r="AF39" i="53" s="1"/>
  <c r="AK39" i="53" s="1"/>
  <c r="AC38" i="53"/>
  <c r="AF38" i="53" s="1"/>
  <c r="AK38" i="53" s="1"/>
  <c r="AF37" i="53"/>
  <c r="AK37" i="53" s="1"/>
  <c r="AC37" i="53"/>
  <c r="AC36" i="53"/>
  <c r="AF36" i="53" s="1"/>
  <c r="AK36" i="53" s="1"/>
  <c r="AC35" i="53"/>
  <c r="AF35" i="53" s="1"/>
  <c r="AK35" i="53" s="1"/>
  <c r="AK34" i="53"/>
  <c r="AC34" i="53"/>
  <c r="AF34" i="53" s="1"/>
  <c r="AF33" i="53"/>
  <c r="AK33" i="53" s="1"/>
  <c r="AC33" i="53"/>
  <c r="AC32" i="53"/>
  <c r="AF32" i="53" s="1"/>
  <c r="AK32" i="53" s="1"/>
  <c r="AC31" i="53"/>
  <c r="AF31" i="53" s="1"/>
  <c r="AK31" i="53" s="1"/>
  <c r="AC30" i="53"/>
  <c r="AF30" i="53" s="1"/>
  <c r="AK30" i="53" s="1"/>
  <c r="AF29" i="53"/>
  <c r="AK29" i="53" s="1"/>
  <c r="AC29" i="53"/>
  <c r="AC28" i="53"/>
  <c r="AF28" i="53" s="1"/>
  <c r="AK28" i="53" s="1"/>
  <c r="AC27" i="53"/>
  <c r="AF27" i="53" s="1"/>
  <c r="AK27" i="53" s="1"/>
  <c r="AK26" i="53"/>
  <c r="AC26" i="53"/>
  <c r="AF26" i="53" s="1"/>
  <c r="AF25" i="53"/>
  <c r="AK25" i="53" s="1"/>
  <c r="AC25" i="53"/>
  <c r="AC24" i="53"/>
  <c r="AF24" i="53" s="1"/>
  <c r="AK24" i="53" s="1"/>
  <c r="AC23" i="53"/>
  <c r="AF23" i="53" s="1"/>
  <c r="AK23" i="53" s="1"/>
  <c r="AC22" i="53"/>
  <c r="AF22" i="53" s="1"/>
  <c r="AK22" i="53" s="1"/>
  <c r="AF21" i="53"/>
  <c r="AK21" i="53" s="1"/>
  <c r="AC21" i="53"/>
  <c r="AC20" i="53"/>
  <c r="AF20" i="53" s="1"/>
  <c r="AK20" i="53" s="1"/>
  <c r="AC19" i="53"/>
  <c r="AF19" i="53" s="1"/>
  <c r="AK19" i="53" s="1"/>
  <c r="AK18" i="53"/>
  <c r="AC18" i="53"/>
  <c r="AF18" i="53" s="1"/>
  <c r="AF17" i="53"/>
  <c r="AK17" i="53" s="1"/>
  <c r="AC17" i="53"/>
  <c r="AC16" i="53"/>
  <c r="AF16" i="53" s="1"/>
  <c r="AK16" i="53" s="1"/>
  <c r="AC15" i="53"/>
  <c r="AF15" i="53" s="1"/>
  <c r="AK15" i="53" s="1"/>
  <c r="AC14" i="53"/>
  <c r="AF14" i="53" s="1"/>
  <c r="AK14" i="53" s="1"/>
  <c r="AF13" i="53"/>
  <c r="AK13" i="53" s="1"/>
  <c r="AC13" i="53"/>
  <c r="AC12" i="53"/>
  <c r="AF12" i="53" s="1"/>
  <c r="AK12" i="53" s="1"/>
  <c r="AC11" i="53"/>
  <c r="AF11" i="53" s="1"/>
  <c r="AK11" i="53" s="1"/>
  <c r="AK10" i="53"/>
  <c r="AC10" i="53"/>
  <c r="AF10" i="53" s="1"/>
  <c r="AF9" i="53"/>
  <c r="AK9" i="53" s="1"/>
  <c r="AC9" i="53"/>
  <c r="AC8" i="53"/>
  <c r="AF8" i="53" s="1"/>
  <c r="AK8" i="53" s="1"/>
  <c r="AC7" i="53"/>
  <c r="AF7" i="53" s="1"/>
  <c r="AK7" i="53" s="1"/>
  <c r="AC6" i="53"/>
  <c r="AF6" i="53" s="1"/>
  <c r="AF77" i="53" l="1"/>
  <c r="AK78" i="53" s="1"/>
  <c r="AK6" i="53"/>
  <c r="AK77" i="53" s="1"/>
  <c r="AC77" i="53"/>
  <c r="AF78" i="53" s="1"/>
  <c r="M78" i="46" l="1"/>
  <c r="I78" i="45"/>
  <c r="I78" i="44"/>
  <c r="I78" i="43"/>
  <c r="I78" i="42"/>
  <c r="I78" i="41"/>
  <c r="I78" i="40"/>
  <c r="I78" i="39"/>
  <c r="H76" i="31" l="1"/>
  <c r="C78" i="28"/>
  <c r="C77" i="28"/>
  <c r="C74" i="28"/>
  <c r="C73" i="28"/>
  <c r="C72" i="28"/>
  <c r="C71" i="28"/>
  <c r="C70" i="28"/>
  <c r="C69" i="28"/>
  <c r="C68" i="28"/>
  <c r="C67" i="28"/>
  <c r="C66" i="28"/>
  <c r="C65" i="28"/>
  <c r="C64" i="28"/>
  <c r="C63" i="28"/>
  <c r="C62" i="28"/>
  <c r="C61" i="28"/>
  <c r="C60" i="28"/>
  <c r="C59" i="28"/>
  <c r="C58" i="28"/>
  <c r="C57" i="28"/>
  <c r="C56" i="28"/>
  <c r="C55" i="28"/>
  <c r="C54" i="28"/>
  <c r="C53" i="28"/>
  <c r="C52" i="28"/>
  <c r="C51" i="28"/>
  <c r="C50" i="28"/>
  <c r="C49" i="28"/>
  <c r="C48" i="28"/>
  <c r="C47" i="28"/>
  <c r="C46" i="28"/>
  <c r="C45" i="28"/>
  <c r="C44" i="28"/>
  <c r="C43" i="28"/>
  <c r="C42" i="28"/>
  <c r="C41" i="28"/>
  <c r="C40" i="28"/>
  <c r="C39" i="28"/>
  <c r="C38" i="28"/>
  <c r="C37" i="28"/>
  <c r="C36" i="28"/>
  <c r="C35" i="28"/>
  <c r="C34" i="28"/>
  <c r="C33" i="28"/>
  <c r="C32" i="28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N88" i="1" l="1"/>
  <c r="N89" i="1"/>
  <c r="N90" i="1"/>
  <c r="N91" i="1"/>
  <c r="N92" i="1"/>
  <c r="N93" i="1"/>
  <c r="N94" i="1"/>
  <c r="N87" i="1"/>
  <c r="N95" i="1" l="1"/>
  <c r="M78" i="19" l="1"/>
  <c r="I107" i="18"/>
  <c r="I107" i="17"/>
  <c r="I107" i="16"/>
  <c r="I107" i="15"/>
  <c r="I107" i="14"/>
  <c r="I107" i="13"/>
  <c r="I107" i="12"/>
  <c r="N74" i="1" l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75" i="1" l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R75" i="19" l="1"/>
  <c r="R74" i="19"/>
  <c r="R73" i="19"/>
  <c r="R72" i="19"/>
  <c r="R71" i="19"/>
  <c r="R70" i="19"/>
  <c r="R69" i="19"/>
  <c r="R68" i="19"/>
  <c r="R67" i="19"/>
  <c r="R66" i="19"/>
  <c r="R65" i="19"/>
  <c r="R64" i="19"/>
  <c r="R63" i="19"/>
  <c r="R62" i="19"/>
  <c r="R61" i="19"/>
  <c r="R60" i="19"/>
  <c r="R59" i="19"/>
  <c r="R58" i="19"/>
  <c r="R57" i="19"/>
  <c r="R56" i="19"/>
  <c r="R55" i="19"/>
  <c r="R54" i="19"/>
  <c r="R53" i="19"/>
  <c r="R52" i="19"/>
  <c r="R51" i="19"/>
  <c r="R50" i="19"/>
  <c r="R49" i="19"/>
  <c r="R48" i="19"/>
  <c r="R47" i="19"/>
  <c r="R46" i="19"/>
  <c r="R45" i="19"/>
  <c r="R44" i="19"/>
  <c r="R43" i="19"/>
  <c r="R42" i="19"/>
  <c r="R41" i="19"/>
  <c r="R40" i="19"/>
  <c r="R39" i="19"/>
  <c r="R38" i="19"/>
  <c r="R37" i="19"/>
  <c r="R36" i="19"/>
  <c r="R35" i="19"/>
  <c r="R34" i="19"/>
  <c r="R33" i="19"/>
  <c r="R32" i="19"/>
  <c r="R31" i="19"/>
  <c r="R30" i="19"/>
  <c r="R29" i="19"/>
  <c r="R28" i="19"/>
  <c r="R27" i="19"/>
  <c r="R26" i="19"/>
  <c r="R25" i="19"/>
  <c r="R24" i="19"/>
  <c r="R23" i="19"/>
  <c r="R22" i="19"/>
  <c r="R21" i="19"/>
  <c r="R20" i="19"/>
  <c r="R19" i="19"/>
  <c r="R18" i="19"/>
  <c r="R17" i="19"/>
  <c r="R16" i="19"/>
  <c r="R15" i="19"/>
  <c r="R14" i="19"/>
  <c r="R13" i="19"/>
  <c r="R12" i="19"/>
  <c r="R11" i="19"/>
  <c r="R10" i="19"/>
  <c r="R9" i="19"/>
  <c r="R8" i="19"/>
  <c r="R7" i="19"/>
  <c r="R75" i="46" l="1"/>
  <c r="R74" i="46"/>
  <c r="R73" i="46"/>
  <c r="R72" i="46"/>
  <c r="R71" i="46"/>
  <c r="R70" i="46"/>
  <c r="R69" i="46"/>
  <c r="R68" i="46"/>
  <c r="R67" i="46"/>
  <c r="R66" i="46"/>
  <c r="R65" i="46"/>
  <c r="R64" i="46"/>
  <c r="R63" i="46"/>
  <c r="R62" i="46"/>
  <c r="R61" i="46"/>
  <c r="R60" i="46"/>
  <c r="R59" i="46"/>
  <c r="R58" i="46"/>
  <c r="R57" i="46"/>
  <c r="R56" i="46"/>
  <c r="R55" i="46"/>
  <c r="R54" i="46"/>
  <c r="R53" i="46"/>
  <c r="R52" i="46"/>
  <c r="R51" i="46"/>
  <c r="R50" i="46"/>
  <c r="R49" i="46"/>
  <c r="R48" i="46"/>
  <c r="R47" i="46"/>
  <c r="R46" i="46"/>
  <c r="R45" i="46"/>
  <c r="R44" i="46"/>
  <c r="R43" i="46"/>
  <c r="R42" i="46"/>
  <c r="R41" i="46"/>
  <c r="R40" i="46"/>
  <c r="R39" i="46"/>
  <c r="R38" i="46"/>
  <c r="R37" i="46"/>
  <c r="R36" i="46"/>
  <c r="R35" i="46"/>
  <c r="R34" i="46"/>
  <c r="R33" i="46"/>
  <c r="R32" i="46"/>
  <c r="R31" i="46"/>
  <c r="R30" i="46"/>
  <c r="R29" i="46"/>
  <c r="R28" i="46"/>
  <c r="R27" i="46"/>
  <c r="R26" i="46"/>
  <c r="R25" i="46"/>
  <c r="R24" i="46"/>
  <c r="R23" i="46"/>
  <c r="R22" i="46"/>
  <c r="R21" i="46"/>
  <c r="R20" i="46"/>
  <c r="R19" i="46"/>
  <c r="R18" i="46"/>
  <c r="R17" i="46"/>
  <c r="R16" i="46"/>
  <c r="R15" i="46"/>
  <c r="R14" i="46"/>
  <c r="R13" i="46"/>
  <c r="R12" i="46"/>
  <c r="R11" i="46"/>
  <c r="R10" i="46"/>
  <c r="R9" i="46"/>
  <c r="R8" i="46"/>
  <c r="R7" i="46"/>
  <c r="D207" i="1" l="1"/>
  <c r="D205" i="1"/>
  <c r="C173" i="28"/>
  <c r="C171" i="28"/>
  <c r="D191" i="28" l="1"/>
  <c r="D188" i="28"/>
  <c r="D117" i="28" l="1"/>
  <c r="D127" i="28"/>
  <c r="D126" i="28"/>
  <c r="D125" i="28"/>
  <c r="D124" i="28"/>
  <c r="D123" i="28"/>
  <c r="D122" i="28"/>
  <c r="D121" i="28"/>
  <c r="D120" i="28"/>
  <c r="D119" i="28"/>
  <c r="D118" i="28"/>
  <c r="D185" i="28" l="1"/>
  <c r="D184" i="28"/>
  <c r="D183" i="28"/>
  <c r="D182" i="28"/>
  <c r="D181" i="28"/>
  <c r="D180" i="28"/>
  <c r="D179" i="28"/>
  <c r="D178" i="28"/>
  <c r="D177" i="28"/>
  <c r="D176" i="28"/>
  <c r="D175" i="28"/>
  <c r="D174" i="28"/>
  <c r="D173" i="28"/>
  <c r="D172" i="28"/>
  <c r="D171" i="28"/>
  <c r="D170" i="28"/>
  <c r="D169" i="28"/>
  <c r="D168" i="28"/>
  <c r="D167" i="28"/>
  <c r="D166" i="28"/>
  <c r="D165" i="28"/>
  <c r="D164" i="28"/>
  <c r="D163" i="28"/>
  <c r="D162" i="28"/>
  <c r="D161" i="28"/>
  <c r="D160" i="28"/>
  <c r="D159" i="28"/>
  <c r="D158" i="28"/>
  <c r="D157" i="28"/>
  <c r="D156" i="28"/>
  <c r="D155" i="28"/>
  <c r="D154" i="28"/>
  <c r="D153" i="28"/>
  <c r="D152" i="28"/>
  <c r="D151" i="28"/>
  <c r="D150" i="28"/>
  <c r="D149" i="28"/>
  <c r="D148" i="28"/>
  <c r="D147" i="28"/>
  <c r="D142" i="28"/>
  <c r="D146" i="28"/>
  <c r="D145" i="28"/>
  <c r="D144" i="28"/>
  <c r="D143" i="28"/>
  <c r="D141" i="28"/>
  <c r="D140" i="28"/>
  <c r="D139" i="28"/>
  <c r="D138" i="28"/>
  <c r="D137" i="28"/>
  <c r="D136" i="28"/>
  <c r="D135" i="28"/>
  <c r="D134" i="28"/>
  <c r="D133" i="28"/>
  <c r="D132" i="28"/>
  <c r="D131" i="28"/>
  <c r="D130" i="28"/>
  <c r="D75" i="51" l="1"/>
  <c r="D74" i="51"/>
  <c r="D73" i="51"/>
  <c r="D72" i="51"/>
  <c r="D71" i="51"/>
  <c r="D70" i="51"/>
  <c r="D69" i="51"/>
  <c r="D68" i="51"/>
  <c r="D67" i="51"/>
  <c r="D66" i="51"/>
  <c r="D65" i="51"/>
  <c r="D64" i="51"/>
  <c r="D63" i="51"/>
  <c r="D62" i="51"/>
  <c r="D61" i="51"/>
  <c r="D60" i="51"/>
  <c r="D59" i="51"/>
  <c r="D58" i="51"/>
  <c r="D57" i="51"/>
  <c r="D56" i="51"/>
  <c r="D55" i="51"/>
  <c r="D54" i="51"/>
  <c r="D53" i="51"/>
  <c r="D52" i="51"/>
  <c r="D51" i="51"/>
  <c r="D50" i="51"/>
  <c r="D49" i="51"/>
  <c r="D48" i="51"/>
  <c r="D47" i="51"/>
  <c r="D46" i="51"/>
  <c r="D45" i="51"/>
  <c r="D44" i="51"/>
  <c r="D43" i="51"/>
  <c r="D42" i="51"/>
  <c r="D41" i="51"/>
  <c r="D40" i="51"/>
  <c r="D39" i="51"/>
  <c r="D38" i="51"/>
  <c r="D37" i="51"/>
  <c r="D36" i="51"/>
  <c r="D35" i="51"/>
  <c r="D34" i="51"/>
  <c r="D33" i="51"/>
  <c r="D32" i="51"/>
  <c r="D31" i="51"/>
  <c r="D30" i="51"/>
  <c r="D29" i="51"/>
  <c r="D28" i="51"/>
  <c r="D27" i="51"/>
  <c r="D26" i="51"/>
  <c r="D25" i="51"/>
  <c r="D24" i="51"/>
  <c r="D23" i="51"/>
  <c r="D22" i="51"/>
  <c r="D21" i="51"/>
  <c r="D20" i="51"/>
  <c r="D19" i="51"/>
  <c r="D18" i="51"/>
  <c r="D17" i="51"/>
  <c r="D16" i="51"/>
  <c r="D15" i="51"/>
  <c r="D14" i="51"/>
  <c r="D13" i="51"/>
  <c r="D12" i="51"/>
  <c r="D11" i="51"/>
  <c r="D10" i="51"/>
  <c r="D9" i="51"/>
  <c r="D8" i="51"/>
  <c r="D76" i="50"/>
  <c r="D75" i="50"/>
  <c r="D74" i="50"/>
  <c r="D73" i="50"/>
  <c r="D72" i="50"/>
  <c r="D71" i="50"/>
  <c r="D70" i="50"/>
  <c r="D69" i="50"/>
  <c r="D68" i="50"/>
  <c r="D67" i="50"/>
  <c r="D66" i="50"/>
  <c r="D65" i="50"/>
  <c r="D64" i="50"/>
  <c r="D63" i="50"/>
  <c r="D62" i="50"/>
  <c r="D61" i="50"/>
  <c r="D60" i="50"/>
  <c r="D59" i="50"/>
  <c r="D58" i="50"/>
  <c r="D57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29" i="50"/>
  <c r="D28" i="50"/>
  <c r="D27" i="50"/>
  <c r="D26" i="50"/>
  <c r="D25" i="50"/>
  <c r="D24" i="50"/>
  <c r="D23" i="50"/>
  <c r="D22" i="50"/>
  <c r="D21" i="50"/>
  <c r="D20" i="50"/>
  <c r="D19" i="50"/>
  <c r="D18" i="50"/>
  <c r="D17" i="50"/>
  <c r="D16" i="50"/>
  <c r="D15" i="50"/>
  <c r="D14" i="50"/>
  <c r="D13" i="50"/>
  <c r="D12" i="50"/>
  <c r="D11" i="50"/>
  <c r="D10" i="50"/>
  <c r="D9" i="50"/>
  <c r="D8" i="50"/>
  <c r="D75" i="49"/>
  <c r="D74" i="49"/>
  <c r="D73" i="49"/>
  <c r="D72" i="49"/>
  <c r="D71" i="49"/>
  <c r="D70" i="49"/>
  <c r="D69" i="49"/>
  <c r="D68" i="49"/>
  <c r="D67" i="49"/>
  <c r="D66" i="49"/>
  <c r="D65" i="49"/>
  <c r="D64" i="49"/>
  <c r="D63" i="49"/>
  <c r="D62" i="49"/>
  <c r="D61" i="49"/>
  <c r="D60" i="49"/>
  <c r="D59" i="49"/>
  <c r="D58" i="49"/>
  <c r="D57" i="49"/>
  <c r="D56" i="49"/>
  <c r="D55" i="49"/>
  <c r="D54" i="49"/>
  <c r="D53" i="49"/>
  <c r="D52" i="49"/>
  <c r="D51" i="49"/>
  <c r="D50" i="49"/>
  <c r="D49" i="49"/>
  <c r="D48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4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7" i="49"/>
  <c r="D16" i="49"/>
  <c r="D15" i="49"/>
  <c r="D14" i="49"/>
  <c r="D13" i="49"/>
  <c r="D12" i="49"/>
  <c r="D11" i="49"/>
  <c r="D10" i="49"/>
  <c r="D9" i="49"/>
  <c r="D8" i="49"/>
  <c r="D76" i="48"/>
  <c r="D75" i="48"/>
  <c r="D74" i="48"/>
  <c r="D73" i="48"/>
  <c r="D72" i="48"/>
  <c r="D71" i="48"/>
  <c r="D70" i="48"/>
  <c r="D69" i="48"/>
  <c r="D68" i="48"/>
  <c r="D67" i="48"/>
  <c r="D66" i="48"/>
  <c r="D65" i="48"/>
  <c r="D64" i="48"/>
  <c r="D63" i="48"/>
  <c r="D62" i="48"/>
  <c r="D61" i="48"/>
  <c r="D60" i="48"/>
  <c r="D59" i="48"/>
  <c r="D58" i="48"/>
  <c r="D57" i="48"/>
  <c r="D56" i="48"/>
  <c r="D55" i="48"/>
  <c r="D54" i="48"/>
  <c r="D53" i="48"/>
  <c r="D52" i="48"/>
  <c r="D51" i="48"/>
  <c r="D50" i="48"/>
  <c r="D49" i="48"/>
  <c r="D48" i="48"/>
  <c r="D47" i="48"/>
  <c r="D46" i="48"/>
  <c r="D45" i="48"/>
  <c r="D44" i="48"/>
  <c r="D43" i="48"/>
  <c r="D42" i="48"/>
  <c r="D41" i="48"/>
  <c r="D40" i="48"/>
  <c r="D39" i="48"/>
  <c r="D38" i="48"/>
  <c r="D37" i="48"/>
  <c r="D36" i="48"/>
  <c r="D35" i="48"/>
  <c r="D34" i="48"/>
  <c r="D33" i="48"/>
  <c r="D32" i="48"/>
  <c r="D31" i="48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G75" i="46"/>
  <c r="F75" i="46"/>
  <c r="G74" i="46"/>
  <c r="F74" i="46"/>
  <c r="H74" i="46" s="1"/>
  <c r="G73" i="46"/>
  <c r="F73" i="46"/>
  <c r="G72" i="46"/>
  <c r="F72" i="46"/>
  <c r="H72" i="46" s="1"/>
  <c r="G71" i="46"/>
  <c r="F71" i="46"/>
  <c r="G70" i="46"/>
  <c r="F70" i="46"/>
  <c r="H70" i="46" s="1"/>
  <c r="G69" i="46"/>
  <c r="F69" i="46"/>
  <c r="G68" i="46"/>
  <c r="F68" i="46"/>
  <c r="H68" i="46" s="1"/>
  <c r="G67" i="46"/>
  <c r="F67" i="46"/>
  <c r="G66" i="46"/>
  <c r="F66" i="46"/>
  <c r="H66" i="46" s="1"/>
  <c r="G65" i="46"/>
  <c r="F65" i="46"/>
  <c r="G64" i="46"/>
  <c r="F64" i="46"/>
  <c r="H64" i="46" s="1"/>
  <c r="G63" i="46"/>
  <c r="F63" i="46"/>
  <c r="G62" i="46"/>
  <c r="F62" i="46"/>
  <c r="H62" i="46" s="1"/>
  <c r="G61" i="46"/>
  <c r="F61" i="46"/>
  <c r="G60" i="46"/>
  <c r="F60" i="46"/>
  <c r="H60" i="46" s="1"/>
  <c r="G59" i="46"/>
  <c r="F59" i="46"/>
  <c r="G58" i="46"/>
  <c r="F58" i="46"/>
  <c r="H58" i="46" s="1"/>
  <c r="G57" i="46"/>
  <c r="F57" i="46"/>
  <c r="G56" i="46"/>
  <c r="F56" i="46"/>
  <c r="H56" i="46" s="1"/>
  <c r="G55" i="46"/>
  <c r="F55" i="46"/>
  <c r="G54" i="46"/>
  <c r="F54" i="46"/>
  <c r="H54" i="46" s="1"/>
  <c r="G53" i="46"/>
  <c r="F53" i="46"/>
  <c r="G52" i="46"/>
  <c r="F52" i="46"/>
  <c r="H52" i="46" s="1"/>
  <c r="G51" i="46"/>
  <c r="F51" i="46"/>
  <c r="G50" i="46"/>
  <c r="F50" i="46"/>
  <c r="H50" i="46" s="1"/>
  <c r="G49" i="46"/>
  <c r="F49" i="46"/>
  <c r="G48" i="46"/>
  <c r="F48" i="46"/>
  <c r="H48" i="46" s="1"/>
  <c r="G47" i="46"/>
  <c r="F47" i="46"/>
  <c r="G46" i="46"/>
  <c r="F46" i="46"/>
  <c r="H46" i="46" s="1"/>
  <c r="G45" i="46"/>
  <c r="F45" i="46"/>
  <c r="G44" i="46"/>
  <c r="F44" i="46"/>
  <c r="H44" i="46" s="1"/>
  <c r="G43" i="46"/>
  <c r="F43" i="46"/>
  <c r="G42" i="46"/>
  <c r="F42" i="46"/>
  <c r="H42" i="46" s="1"/>
  <c r="G41" i="46"/>
  <c r="F41" i="46"/>
  <c r="G40" i="46"/>
  <c r="F40" i="46"/>
  <c r="H40" i="46" s="1"/>
  <c r="G39" i="46"/>
  <c r="F39" i="46"/>
  <c r="G38" i="46"/>
  <c r="F38" i="46"/>
  <c r="H38" i="46" s="1"/>
  <c r="G37" i="46"/>
  <c r="F37" i="46"/>
  <c r="G36" i="46"/>
  <c r="F36" i="46"/>
  <c r="H36" i="46" s="1"/>
  <c r="G35" i="46"/>
  <c r="F35" i="46"/>
  <c r="G34" i="46"/>
  <c r="F34" i="46"/>
  <c r="H34" i="46" s="1"/>
  <c r="G33" i="46"/>
  <c r="F33" i="46"/>
  <c r="G32" i="46"/>
  <c r="F32" i="46"/>
  <c r="H32" i="46" s="1"/>
  <c r="G31" i="46"/>
  <c r="F31" i="46"/>
  <c r="G30" i="46"/>
  <c r="F30" i="46"/>
  <c r="H30" i="46" s="1"/>
  <c r="G29" i="46"/>
  <c r="F29" i="46"/>
  <c r="G28" i="46"/>
  <c r="F28" i="46"/>
  <c r="H28" i="46" s="1"/>
  <c r="G27" i="46"/>
  <c r="F27" i="46"/>
  <c r="G26" i="46"/>
  <c r="F26" i="46"/>
  <c r="H26" i="46" s="1"/>
  <c r="G25" i="46"/>
  <c r="F25" i="46"/>
  <c r="G24" i="46"/>
  <c r="F24" i="46"/>
  <c r="H24" i="46" s="1"/>
  <c r="G23" i="46"/>
  <c r="F23" i="46"/>
  <c r="G22" i="46"/>
  <c r="F22" i="46"/>
  <c r="H22" i="46" s="1"/>
  <c r="G21" i="46"/>
  <c r="F21" i="46"/>
  <c r="G20" i="46"/>
  <c r="F20" i="46"/>
  <c r="H20" i="46" s="1"/>
  <c r="G19" i="46"/>
  <c r="F19" i="46"/>
  <c r="G18" i="46"/>
  <c r="F18" i="46"/>
  <c r="H18" i="46" s="1"/>
  <c r="G17" i="46"/>
  <c r="F17" i="46"/>
  <c r="G16" i="46"/>
  <c r="F16" i="46"/>
  <c r="H16" i="46" s="1"/>
  <c r="G15" i="46"/>
  <c r="F15" i="46"/>
  <c r="G14" i="46"/>
  <c r="F14" i="46"/>
  <c r="H14" i="46" s="1"/>
  <c r="G13" i="46"/>
  <c r="F13" i="46"/>
  <c r="G12" i="46"/>
  <c r="F12" i="46"/>
  <c r="H12" i="46" s="1"/>
  <c r="G11" i="46"/>
  <c r="F11" i="46"/>
  <c r="G10" i="46"/>
  <c r="F10" i="46"/>
  <c r="H10" i="46" s="1"/>
  <c r="G9" i="46"/>
  <c r="F9" i="46"/>
  <c r="G8" i="46"/>
  <c r="F8" i="46"/>
  <c r="H8" i="46" s="1"/>
  <c r="G7" i="46"/>
  <c r="F7" i="46"/>
  <c r="H7" i="46" l="1"/>
  <c r="H9" i="46"/>
  <c r="H11" i="46"/>
  <c r="H13" i="46"/>
  <c r="H15" i="46"/>
  <c r="H17" i="46"/>
  <c r="H19" i="46"/>
  <c r="H21" i="46"/>
  <c r="H23" i="46"/>
  <c r="H25" i="46"/>
  <c r="H27" i="46"/>
  <c r="H29" i="46"/>
  <c r="H31" i="46"/>
  <c r="H33" i="46"/>
  <c r="H35" i="46"/>
  <c r="H37" i="46"/>
  <c r="H39" i="46"/>
  <c r="H41" i="46"/>
  <c r="H43" i="46"/>
  <c r="H45" i="46"/>
  <c r="H47" i="46"/>
  <c r="H49" i="46"/>
  <c r="H51" i="46"/>
  <c r="H53" i="46"/>
  <c r="H55" i="46"/>
  <c r="H57" i="46"/>
  <c r="H59" i="46"/>
  <c r="H61" i="46"/>
  <c r="H63" i="46"/>
  <c r="H65" i="46"/>
  <c r="H67" i="46"/>
  <c r="H69" i="46"/>
  <c r="H71" i="46"/>
  <c r="H73" i="46"/>
  <c r="H75" i="46"/>
  <c r="D75" i="40"/>
  <c r="D74" i="40"/>
  <c r="D73" i="40"/>
  <c r="D72" i="40"/>
  <c r="D71" i="40"/>
  <c r="D70" i="40"/>
  <c r="D69" i="40"/>
  <c r="D68" i="40"/>
  <c r="D67" i="40"/>
  <c r="D66" i="40"/>
  <c r="D65" i="40"/>
  <c r="D64" i="40"/>
  <c r="D63" i="40"/>
  <c r="D62" i="40"/>
  <c r="D61" i="40"/>
  <c r="D60" i="40"/>
  <c r="D59" i="40"/>
  <c r="D58" i="40"/>
  <c r="D57" i="40"/>
  <c r="D56" i="40"/>
  <c r="D55" i="40"/>
  <c r="D54" i="40"/>
  <c r="D53" i="40"/>
  <c r="D52" i="40"/>
  <c r="D51" i="40"/>
  <c r="D50" i="40"/>
  <c r="D49" i="40"/>
  <c r="D48" i="40"/>
  <c r="D47" i="40"/>
  <c r="D46" i="40"/>
  <c r="D45" i="40"/>
  <c r="D44" i="40"/>
  <c r="D43" i="40"/>
  <c r="D42" i="40"/>
  <c r="D41" i="40"/>
  <c r="D40" i="40"/>
  <c r="D39" i="40"/>
  <c r="D38" i="40"/>
  <c r="D37" i="40"/>
  <c r="D36" i="40"/>
  <c r="D35" i="40"/>
  <c r="D34" i="40"/>
  <c r="D33" i="40"/>
  <c r="D32" i="40"/>
  <c r="D31" i="40"/>
  <c r="D30" i="40"/>
  <c r="D29" i="40"/>
  <c r="D28" i="40"/>
  <c r="D27" i="40"/>
  <c r="D26" i="40"/>
  <c r="D25" i="40"/>
  <c r="D24" i="40"/>
  <c r="D23" i="40"/>
  <c r="D22" i="40"/>
  <c r="D21" i="40"/>
  <c r="D20" i="40"/>
  <c r="D19" i="40"/>
  <c r="D18" i="40"/>
  <c r="D17" i="40"/>
  <c r="D16" i="40"/>
  <c r="D15" i="40"/>
  <c r="D14" i="40"/>
  <c r="D13" i="40"/>
  <c r="D12" i="40"/>
  <c r="D11" i="40"/>
  <c r="D10" i="40"/>
  <c r="D9" i="40"/>
  <c r="D8" i="40"/>
  <c r="D75" i="41"/>
  <c r="D74" i="41"/>
  <c r="D73" i="41"/>
  <c r="D72" i="41"/>
  <c r="D71" i="41"/>
  <c r="D70" i="41"/>
  <c r="D69" i="41"/>
  <c r="D68" i="41"/>
  <c r="D67" i="41"/>
  <c r="D66" i="41"/>
  <c r="D65" i="41"/>
  <c r="D64" i="41"/>
  <c r="D63" i="41"/>
  <c r="D62" i="41"/>
  <c r="D61" i="41"/>
  <c r="D60" i="41"/>
  <c r="D59" i="41"/>
  <c r="D58" i="41"/>
  <c r="D57" i="41"/>
  <c r="D56" i="41"/>
  <c r="D55" i="41"/>
  <c r="D54" i="41"/>
  <c r="D53" i="41"/>
  <c r="D52" i="41"/>
  <c r="D51" i="41"/>
  <c r="D50" i="41"/>
  <c r="D49" i="41"/>
  <c r="D48" i="41"/>
  <c r="D47" i="41"/>
  <c r="D46" i="41"/>
  <c r="D45" i="41"/>
  <c r="D44" i="41"/>
  <c r="D43" i="41"/>
  <c r="D42" i="41"/>
  <c r="D41" i="41"/>
  <c r="D40" i="41"/>
  <c r="D39" i="41"/>
  <c r="D38" i="41"/>
  <c r="D37" i="41"/>
  <c r="D36" i="41"/>
  <c r="D35" i="41"/>
  <c r="D34" i="41"/>
  <c r="D33" i="41"/>
  <c r="D32" i="41"/>
  <c r="D31" i="41"/>
  <c r="D30" i="41"/>
  <c r="D29" i="41"/>
  <c r="D28" i="41"/>
  <c r="D27" i="41"/>
  <c r="D26" i="41"/>
  <c r="D25" i="41"/>
  <c r="D24" i="41"/>
  <c r="D23" i="41"/>
  <c r="D22" i="41"/>
  <c r="D21" i="41"/>
  <c r="D20" i="41"/>
  <c r="D19" i="41"/>
  <c r="D18" i="41"/>
  <c r="D17" i="41"/>
  <c r="D16" i="41"/>
  <c r="D15" i="41"/>
  <c r="D14" i="41"/>
  <c r="D13" i="41"/>
  <c r="D12" i="41"/>
  <c r="D11" i="41"/>
  <c r="D10" i="41"/>
  <c r="D9" i="41"/>
  <c r="D8" i="41"/>
  <c r="D75" i="42"/>
  <c r="D74" i="42"/>
  <c r="D73" i="42"/>
  <c r="D72" i="42"/>
  <c r="D71" i="42"/>
  <c r="D70" i="42"/>
  <c r="D69" i="42"/>
  <c r="D68" i="42"/>
  <c r="D67" i="42"/>
  <c r="D66" i="42"/>
  <c r="D65" i="42"/>
  <c r="D64" i="42"/>
  <c r="D63" i="42"/>
  <c r="D62" i="42"/>
  <c r="D61" i="42"/>
  <c r="D60" i="42"/>
  <c r="D59" i="42"/>
  <c r="D58" i="42"/>
  <c r="D57" i="42"/>
  <c r="D56" i="42"/>
  <c r="D55" i="42"/>
  <c r="D54" i="42"/>
  <c r="D53" i="42"/>
  <c r="D52" i="42"/>
  <c r="D51" i="42"/>
  <c r="D50" i="42"/>
  <c r="D49" i="42"/>
  <c r="D48" i="42"/>
  <c r="D47" i="42"/>
  <c r="D46" i="42"/>
  <c r="D45" i="42"/>
  <c r="D44" i="42"/>
  <c r="D43" i="42"/>
  <c r="D42" i="42"/>
  <c r="D41" i="42"/>
  <c r="D40" i="42"/>
  <c r="D39" i="42"/>
  <c r="D38" i="42"/>
  <c r="D37" i="42"/>
  <c r="D36" i="42"/>
  <c r="D35" i="42"/>
  <c r="D34" i="42"/>
  <c r="D33" i="42"/>
  <c r="D32" i="42"/>
  <c r="D31" i="42"/>
  <c r="D30" i="42"/>
  <c r="D29" i="42"/>
  <c r="D28" i="42"/>
  <c r="D27" i="42"/>
  <c r="D26" i="42"/>
  <c r="D25" i="42"/>
  <c r="D24" i="42"/>
  <c r="D23" i="42"/>
  <c r="D22" i="42"/>
  <c r="D21" i="42"/>
  <c r="D20" i="42"/>
  <c r="D19" i="42"/>
  <c r="D18" i="42"/>
  <c r="D17" i="42"/>
  <c r="D16" i="42"/>
  <c r="D15" i="42"/>
  <c r="D14" i="42"/>
  <c r="D13" i="42"/>
  <c r="D12" i="42"/>
  <c r="D11" i="42"/>
  <c r="D10" i="42"/>
  <c r="D9" i="42"/>
  <c r="D8" i="42"/>
  <c r="D75" i="43"/>
  <c r="D74" i="43"/>
  <c r="D73" i="43"/>
  <c r="D72" i="43"/>
  <c r="D71" i="43"/>
  <c r="D70" i="43"/>
  <c r="D69" i="43"/>
  <c r="D68" i="43"/>
  <c r="D67" i="43"/>
  <c r="D66" i="43"/>
  <c r="D65" i="43"/>
  <c r="D64" i="43"/>
  <c r="D63" i="43"/>
  <c r="D62" i="43"/>
  <c r="D61" i="43"/>
  <c r="D60" i="43"/>
  <c r="D59" i="43"/>
  <c r="D58" i="43"/>
  <c r="D57" i="43"/>
  <c r="D56" i="43"/>
  <c r="D55" i="43"/>
  <c r="D54" i="43"/>
  <c r="D53" i="43"/>
  <c r="D52" i="43"/>
  <c r="D51" i="43"/>
  <c r="D50" i="43"/>
  <c r="D49" i="43"/>
  <c r="D48" i="43"/>
  <c r="D47" i="43"/>
  <c r="D46" i="43"/>
  <c r="D45" i="43"/>
  <c r="D44" i="43"/>
  <c r="D43" i="43"/>
  <c r="D42" i="43"/>
  <c r="D41" i="43"/>
  <c r="D40" i="43"/>
  <c r="D39" i="43"/>
  <c r="D38" i="43"/>
  <c r="D37" i="43"/>
  <c r="D36" i="43"/>
  <c r="D35" i="43"/>
  <c r="D34" i="43"/>
  <c r="D33" i="43"/>
  <c r="D32" i="43"/>
  <c r="D31" i="43"/>
  <c r="D30" i="43"/>
  <c r="D29" i="43"/>
  <c r="D28" i="43"/>
  <c r="D27" i="43"/>
  <c r="D26" i="43"/>
  <c r="D25" i="43"/>
  <c r="D24" i="43"/>
  <c r="D23" i="43"/>
  <c r="D22" i="43"/>
  <c r="D21" i="43"/>
  <c r="D20" i="43"/>
  <c r="D19" i="43"/>
  <c r="D18" i="43"/>
  <c r="D17" i="43"/>
  <c r="D16" i="43"/>
  <c r="D15" i="43"/>
  <c r="D14" i="43"/>
  <c r="D13" i="43"/>
  <c r="D12" i="43"/>
  <c r="D11" i="43"/>
  <c r="D10" i="43"/>
  <c r="D9" i="43"/>
  <c r="D8" i="43"/>
  <c r="D75" i="44"/>
  <c r="D74" i="44"/>
  <c r="D73" i="44"/>
  <c r="D72" i="44"/>
  <c r="D71" i="44"/>
  <c r="D70" i="44"/>
  <c r="D69" i="44"/>
  <c r="D68" i="44"/>
  <c r="D67" i="44"/>
  <c r="D66" i="44"/>
  <c r="D65" i="44"/>
  <c r="D64" i="44"/>
  <c r="D63" i="44"/>
  <c r="D62" i="44"/>
  <c r="D61" i="44"/>
  <c r="D60" i="44"/>
  <c r="D59" i="44"/>
  <c r="D58" i="44"/>
  <c r="D57" i="44"/>
  <c r="D56" i="44"/>
  <c r="D55" i="44"/>
  <c r="D54" i="44"/>
  <c r="D53" i="44"/>
  <c r="D52" i="44"/>
  <c r="D51" i="44"/>
  <c r="D50" i="44"/>
  <c r="D49" i="44"/>
  <c r="D48" i="44"/>
  <c r="D47" i="44"/>
  <c r="D46" i="44"/>
  <c r="D45" i="44"/>
  <c r="D44" i="44"/>
  <c r="D43" i="44"/>
  <c r="D42" i="44"/>
  <c r="D41" i="44"/>
  <c r="D40" i="44"/>
  <c r="D39" i="44"/>
  <c r="D38" i="44"/>
  <c r="D37" i="44"/>
  <c r="D36" i="44"/>
  <c r="D35" i="44"/>
  <c r="D34" i="44"/>
  <c r="D33" i="44"/>
  <c r="D32" i="44"/>
  <c r="D31" i="44"/>
  <c r="D30" i="44"/>
  <c r="D29" i="44"/>
  <c r="D28" i="44"/>
  <c r="D27" i="44"/>
  <c r="D26" i="44"/>
  <c r="D25" i="44"/>
  <c r="D24" i="44"/>
  <c r="D23" i="44"/>
  <c r="D22" i="44"/>
  <c r="D21" i="44"/>
  <c r="D20" i="44"/>
  <c r="D19" i="44"/>
  <c r="D18" i="44"/>
  <c r="D17" i="44"/>
  <c r="D16" i="44"/>
  <c r="D15" i="44"/>
  <c r="D14" i="44"/>
  <c r="D13" i="44"/>
  <c r="D12" i="44"/>
  <c r="D11" i="44"/>
  <c r="D10" i="44"/>
  <c r="D9" i="44"/>
  <c r="D8" i="44"/>
  <c r="D75" i="45"/>
  <c r="D74" i="45"/>
  <c r="D73" i="45"/>
  <c r="D72" i="45"/>
  <c r="D71" i="45"/>
  <c r="D70" i="45"/>
  <c r="D69" i="45"/>
  <c r="D68" i="45"/>
  <c r="D67" i="45"/>
  <c r="D66" i="45"/>
  <c r="D65" i="45"/>
  <c r="D64" i="45"/>
  <c r="D63" i="45"/>
  <c r="D62" i="45"/>
  <c r="D61" i="45"/>
  <c r="D60" i="45"/>
  <c r="D59" i="45"/>
  <c r="D58" i="45"/>
  <c r="D57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32" i="45"/>
  <c r="D31" i="45"/>
  <c r="D30" i="45"/>
  <c r="D29" i="45"/>
  <c r="D28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5" i="45"/>
  <c r="D14" i="45"/>
  <c r="D13" i="45"/>
  <c r="D12" i="45"/>
  <c r="D11" i="45"/>
  <c r="D10" i="45"/>
  <c r="D9" i="45"/>
  <c r="D8" i="45"/>
  <c r="D75" i="39"/>
  <c r="D74" i="39"/>
  <c r="D73" i="39"/>
  <c r="D72" i="39"/>
  <c r="D71" i="39"/>
  <c r="D70" i="39"/>
  <c r="D69" i="39"/>
  <c r="D68" i="39"/>
  <c r="D67" i="39"/>
  <c r="D66" i="39"/>
  <c r="D65" i="39"/>
  <c r="D64" i="39"/>
  <c r="D63" i="39"/>
  <c r="D62" i="39"/>
  <c r="D61" i="39"/>
  <c r="D60" i="39"/>
  <c r="D59" i="39"/>
  <c r="D58" i="39"/>
  <c r="D57" i="39"/>
  <c r="D56" i="39"/>
  <c r="D55" i="39"/>
  <c r="D54" i="39"/>
  <c r="D53" i="39"/>
  <c r="D52" i="39"/>
  <c r="D51" i="39"/>
  <c r="D50" i="39"/>
  <c r="D49" i="39"/>
  <c r="D48" i="39"/>
  <c r="D47" i="39"/>
  <c r="D46" i="39"/>
  <c r="D45" i="39"/>
  <c r="D44" i="39"/>
  <c r="D43" i="39"/>
  <c r="D42" i="39"/>
  <c r="D41" i="39"/>
  <c r="D40" i="39"/>
  <c r="D39" i="39"/>
  <c r="D38" i="39"/>
  <c r="D37" i="39"/>
  <c r="D36" i="39"/>
  <c r="D35" i="39"/>
  <c r="D34" i="39"/>
  <c r="D33" i="39"/>
  <c r="D32" i="39"/>
  <c r="D31" i="39"/>
  <c r="D30" i="39"/>
  <c r="D29" i="39"/>
  <c r="D28" i="39"/>
  <c r="D27" i="39"/>
  <c r="D26" i="39"/>
  <c r="D25" i="39"/>
  <c r="D24" i="39"/>
  <c r="D23" i="39"/>
  <c r="D22" i="39"/>
  <c r="D21" i="39"/>
  <c r="D20" i="39"/>
  <c r="D19" i="39"/>
  <c r="D18" i="39"/>
  <c r="D17" i="39"/>
  <c r="D16" i="39"/>
  <c r="D15" i="39"/>
  <c r="D14" i="39"/>
  <c r="D13" i="39"/>
  <c r="D12" i="39"/>
  <c r="D11" i="39"/>
  <c r="D10" i="39"/>
  <c r="D9" i="39"/>
  <c r="D8" i="39"/>
  <c r="D72" i="38"/>
  <c r="D71" i="38"/>
  <c r="D70" i="38"/>
  <c r="D69" i="38"/>
  <c r="D68" i="38"/>
  <c r="D67" i="38"/>
  <c r="D66" i="38"/>
  <c r="D65" i="38"/>
  <c r="D64" i="38"/>
  <c r="D63" i="38"/>
  <c r="D62" i="38"/>
  <c r="D61" i="38"/>
  <c r="D60" i="38"/>
  <c r="D59" i="38"/>
  <c r="D58" i="38"/>
  <c r="D57" i="38"/>
  <c r="D56" i="38"/>
  <c r="D55" i="38"/>
  <c r="D54" i="38"/>
  <c r="D53" i="38"/>
  <c r="D52" i="38"/>
  <c r="D51" i="38"/>
  <c r="D50" i="38"/>
  <c r="D49" i="38"/>
  <c r="D48" i="38"/>
  <c r="D47" i="38"/>
  <c r="D46" i="38"/>
  <c r="D45" i="38"/>
  <c r="D44" i="38"/>
  <c r="D43" i="38"/>
  <c r="D42" i="38"/>
  <c r="D41" i="38"/>
  <c r="D40" i="38"/>
  <c r="D39" i="38"/>
  <c r="D38" i="38"/>
  <c r="D37" i="38"/>
  <c r="D36" i="38"/>
  <c r="D35" i="38"/>
  <c r="D34" i="38"/>
  <c r="D33" i="38"/>
  <c r="D32" i="38"/>
  <c r="D31" i="38"/>
  <c r="D30" i="38"/>
  <c r="D29" i="38"/>
  <c r="D28" i="38"/>
  <c r="D27" i="38"/>
  <c r="D26" i="38"/>
  <c r="D25" i="38"/>
  <c r="D24" i="38"/>
  <c r="D23" i="38"/>
  <c r="D22" i="38"/>
  <c r="D21" i="38"/>
  <c r="D20" i="38"/>
  <c r="D19" i="38"/>
  <c r="D18" i="38"/>
  <c r="D17" i="38"/>
  <c r="D16" i="38"/>
  <c r="D15" i="38"/>
  <c r="D14" i="38"/>
  <c r="D13" i="38"/>
  <c r="D12" i="38"/>
  <c r="D11" i="38"/>
  <c r="D10" i="38"/>
  <c r="D9" i="38"/>
  <c r="D8" i="38"/>
  <c r="D7" i="38"/>
  <c r="D6" i="38"/>
  <c r="D5" i="38"/>
  <c r="D72" i="37"/>
  <c r="D71" i="37"/>
  <c r="D70" i="37"/>
  <c r="D69" i="37"/>
  <c r="D68" i="37"/>
  <c r="D67" i="37"/>
  <c r="D66" i="37"/>
  <c r="D65" i="37"/>
  <c r="D64" i="37"/>
  <c r="D63" i="37"/>
  <c r="D62" i="37"/>
  <c r="D61" i="37"/>
  <c r="D60" i="37"/>
  <c r="D59" i="37"/>
  <c r="D58" i="37"/>
  <c r="D57" i="37"/>
  <c r="D56" i="37"/>
  <c r="D55" i="37"/>
  <c r="D54" i="37"/>
  <c r="D53" i="37"/>
  <c r="D52" i="37"/>
  <c r="D51" i="37"/>
  <c r="D50" i="37"/>
  <c r="D49" i="37"/>
  <c r="D48" i="37"/>
  <c r="D47" i="37"/>
  <c r="D46" i="37"/>
  <c r="D45" i="37"/>
  <c r="D44" i="37"/>
  <c r="D43" i="37"/>
  <c r="D42" i="37"/>
  <c r="D41" i="37"/>
  <c r="D40" i="37"/>
  <c r="D39" i="37"/>
  <c r="D38" i="37"/>
  <c r="D37" i="37"/>
  <c r="D36" i="37"/>
  <c r="D35" i="37"/>
  <c r="D34" i="37"/>
  <c r="D33" i="37"/>
  <c r="D32" i="37"/>
  <c r="D31" i="37"/>
  <c r="D30" i="37"/>
  <c r="D29" i="37"/>
  <c r="D28" i="37"/>
  <c r="D27" i="37"/>
  <c r="D26" i="37"/>
  <c r="D25" i="37"/>
  <c r="D24" i="37"/>
  <c r="D23" i="37"/>
  <c r="D22" i="37"/>
  <c r="D21" i="37"/>
  <c r="D20" i="37"/>
  <c r="D19" i="37"/>
  <c r="D18" i="37"/>
  <c r="D17" i="37"/>
  <c r="D16" i="37"/>
  <c r="D15" i="37"/>
  <c r="D14" i="37"/>
  <c r="D13" i="37"/>
  <c r="D12" i="37"/>
  <c r="D11" i="37"/>
  <c r="D10" i="37"/>
  <c r="D9" i="37"/>
  <c r="D8" i="37"/>
  <c r="D7" i="37"/>
  <c r="D6" i="37"/>
  <c r="D5" i="37"/>
  <c r="D76" i="30"/>
  <c r="D75" i="30"/>
  <c r="D74" i="30"/>
  <c r="D73" i="30"/>
  <c r="D72" i="30"/>
  <c r="D71" i="30"/>
  <c r="D70" i="30"/>
  <c r="D69" i="30"/>
  <c r="D68" i="30"/>
  <c r="D67" i="30"/>
  <c r="D66" i="30"/>
  <c r="D65" i="30"/>
  <c r="D64" i="30"/>
  <c r="D63" i="30"/>
  <c r="D62" i="30"/>
  <c r="D61" i="30"/>
  <c r="D60" i="30"/>
  <c r="D59" i="30"/>
  <c r="D58" i="30"/>
  <c r="D57" i="30"/>
  <c r="D56" i="30"/>
  <c r="D55" i="30"/>
  <c r="D54" i="30"/>
  <c r="D53" i="30"/>
  <c r="D52" i="30"/>
  <c r="D51" i="30"/>
  <c r="D50" i="30"/>
  <c r="D49" i="30"/>
  <c r="D48" i="30"/>
  <c r="D47" i="30"/>
  <c r="D46" i="30"/>
  <c r="D45" i="30"/>
  <c r="D44" i="30"/>
  <c r="D43" i="30"/>
  <c r="D42" i="30"/>
  <c r="D41" i="30"/>
  <c r="D40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6" i="30"/>
  <c r="D25" i="30"/>
  <c r="D24" i="30"/>
  <c r="D23" i="30"/>
  <c r="D22" i="30"/>
  <c r="D21" i="30"/>
  <c r="D20" i="30"/>
  <c r="D19" i="30"/>
  <c r="D18" i="30"/>
  <c r="D17" i="30"/>
  <c r="D16" i="30"/>
  <c r="D15" i="30"/>
  <c r="D14" i="30"/>
  <c r="D13" i="30"/>
  <c r="D12" i="30"/>
  <c r="D11" i="30"/>
  <c r="D10" i="30"/>
  <c r="D9" i="30"/>
  <c r="D8" i="30"/>
  <c r="D75" i="31"/>
  <c r="D74" i="31"/>
  <c r="D73" i="31"/>
  <c r="D72" i="31"/>
  <c r="D71" i="31"/>
  <c r="D70" i="31"/>
  <c r="D69" i="31"/>
  <c r="D68" i="31"/>
  <c r="D67" i="31"/>
  <c r="D66" i="31"/>
  <c r="D65" i="31"/>
  <c r="D64" i="31"/>
  <c r="D63" i="31"/>
  <c r="D62" i="31"/>
  <c r="D61" i="31"/>
  <c r="D60" i="31"/>
  <c r="D59" i="31"/>
  <c r="D58" i="31"/>
  <c r="D57" i="31"/>
  <c r="D56" i="31"/>
  <c r="D55" i="31"/>
  <c r="D54" i="31"/>
  <c r="D53" i="31"/>
  <c r="D52" i="31"/>
  <c r="D51" i="31"/>
  <c r="D50" i="31"/>
  <c r="D49" i="31"/>
  <c r="D48" i="31"/>
  <c r="D47" i="31"/>
  <c r="D46" i="31"/>
  <c r="D45" i="31"/>
  <c r="D44" i="31"/>
  <c r="D43" i="31"/>
  <c r="D42" i="31"/>
  <c r="D41" i="31"/>
  <c r="D40" i="31"/>
  <c r="D39" i="31"/>
  <c r="D38" i="31"/>
  <c r="D37" i="31"/>
  <c r="D36" i="31"/>
  <c r="D35" i="31"/>
  <c r="D34" i="31"/>
  <c r="D33" i="31"/>
  <c r="D32" i="31"/>
  <c r="D31" i="31"/>
  <c r="D30" i="31"/>
  <c r="D29" i="31"/>
  <c r="D28" i="31"/>
  <c r="D27" i="31"/>
  <c r="D26" i="31"/>
  <c r="D25" i="31"/>
  <c r="D24" i="31"/>
  <c r="D23" i="31"/>
  <c r="D22" i="31"/>
  <c r="D21" i="31"/>
  <c r="D20" i="31"/>
  <c r="D19" i="31"/>
  <c r="D18" i="31"/>
  <c r="D17" i="31"/>
  <c r="D16" i="31"/>
  <c r="D15" i="31"/>
  <c r="D14" i="31"/>
  <c r="D13" i="31"/>
  <c r="D12" i="31"/>
  <c r="D11" i="31"/>
  <c r="D10" i="31"/>
  <c r="D9" i="31"/>
  <c r="D8" i="31"/>
  <c r="D75" i="32"/>
  <c r="D74" i="32"/>
  <c r="D73" i="32"/>
  <c r="D72" i="32"/>
  <c r="D71" i="32"/>
  <c r="D70" i="32"/>
  <c r="D69" i="32"/>
  <c r="D68" i="32"/>
  <c r="D67" i="32"/>
  <c r="D66" i="32"/>
  <c r="D65" i="32"/>
  <c r="D64" i="32"/>
  <c r="D63" i="32"/>
  <c r="D62" i="32"/>
  <c r="D61" i="32"/>
  <c r="D60" i="32"/>
  <c r="D59" i="32"/>
  <c r="D58" i="32"/>
  <c r="D57" i="32"/>
  <c r="D56" i="32"/>
  <c r="D55" i="32"/>
  <c r="D54" i="32"/>
  <c r="D53" i="32"/>
  <c r="D52" i="32"/>
  <c r="D51" i="32"/>
  <c r="D50" i="32"/>
  <c r="D49" i="32"/>
  <c r="D48" i="32"/>
  <c r="D47" i="32"/>
  <c r="D46" i="32"/>
  <c r="D45" i="32"/>
  <c r="D44" i="32"/>
  <c r="D43" i="32"/>
  <c r="D42" i="32"/>
  <c r="D41" i="32"/>
  <c r="D40" i="32"/>
  <c r="D39" i="32"/>
  <c r="D38" i="32"/>
  <c r="D37" i="32"/>
  <c r="D36" i="32"/>
  <c r="D35" i="32"/>
  <c r="D34" i="32"/>
  <c r="D33" i="32"/>
  <c r="D32" i="32"/>
  <c r="D31" i="32"/>
  <c r="D30" i="32"/>
  <c r="D29" i="32"/>
  <c r="D28" i="32"/>
  <c r="D27" i="32"/>
  <c r="D26" i="32"/>
  <c r="D25" i="32"/>
  <c r="D24" i="32"/>
  <c r="D23" i="32"/>
  <c r="D22" i="32"/>
  <c r="D21" i="32"/>
  <c r="D20" i="32"/>
  <c r="D19" i="32"/>
  <c r="D18" i="32"/>
  <c r="D17" i="32"/>
  <c r="D16" i="32"/>
  <c r="D15" i="32"/>
  <c r="D14" i="32"/>
  <c r="D13" i="32"/>
  <c r="D12" i="32"/>
  <c r="D11" i="32"/>
  <c r="D10" i="32"/>
  <c r="D9" i="32"/>
  <c r="D8" i="32"/>
  <c r="D75" i="33"/>
  <c r="D74" i="33"/>
  <c r="D73" i="33"/>
  <c r="D72" i="33"/>
  <c r="D71" i="33"/>
  <c r="D70" i="33"/>
  <c r="D69" i="33"/>
  <c r="D68" i="33"/>
  <c r="D67" i="33"/>
  <c r="D66" i="33"/>
  <c r="D65" i="33"/>
  <c r="D64" i="33"/>
  <c r="D63" i="33"/>
  <c r="D62" i="33"/>
  <c r="D61" i="33"/>
  <c r="D60" i="33"/>
  <c r="D59" i="33"/>
  <c r="D58" i="33"/>
  <c r="D57" i="33"/>
  <c r="D56" i="33"/>
  <c r="D55" i="33"/>
  <c r="D54" i="33"/>
  <c r="D53" i="33"/>
  <c r="D52" i="33"/>
  <c r="D51" i="33"/>
  <c r="D50" i="33"/>
  <c r="D49" i="33"/>
  <c r="D48" i="33"/>
  <c r="D47" i="33"/>
  <c r="D46" i="33"/>
  <c r="D45" i="33"/>
  <c r="D44" i="33"/>
  <c r="D43" i="33"/>
  <c r="D42" i="33"/>
  <c r="D41" i="33"/>
  <c r="D40" i="33"/>
  <c r="D39" i="33"/>
  <c r="D38" i="33"/>
  <c r="D37" i="33"/>
  <c r="D36" i="33"/>
  <c r="D35" i="33"/>
  <c r="D34" i="33"/>
  <c r="D33" i="33"/>
  <c r="D32" i="33"/>
  <c r="D31" i="33"/>
  <c r="D30" i="33"/>
  <c r="D29" i="33"/>
  <c r="D28" i="33"/>
  <c r="D27" i="33"/>
  <c r="D26" i="33"/>
  <c r="D25" i="33"/>
  <c r="D24" i="33"/>
  <c r="D23" i="33"/>
  <c r="D22" i="33"/>
  <c r="D21" i="33"/>
  <c r="D20" i="33"/>
  <c r="D19" i="33"/>
  <c r="D18" i="33"/>
  <c r="D17" i="33"/>
  <c r="D16" i="33"/>
  <c r="D15" i="33"/>
  <c r="D14" i="33"/>
  <c r="D13" i="33"/>
  <c r="D12" i="33"/>
  <c r="D11" i="33"/>
  <c r="D10" i="33"/>
  <c r="D9" i="33"/>
  <c r="D8" i="33"/>
  <c r="D75" i="34"/>
  <c r="D74" i="34"/>
  <c r="D73" i="34"/>
  <c r="D72" i="34"/>
  <c r="D71" i="34"/>
  <c r="D70" i="34"/>
  <c r="D69" i="34"/>
  <c r="D68" i="34"/>
  <c r="D67" i="34"/>
  <c r="D66" i="34"/>
  <c r="D65" i="34"/>
  <c r="D64" i="34"/>
  <c r="D63" i="34"/>
  <c r="D62" i="34"/>
  <c r="D61" i="34"/>
  <c r="D60" i="34"/>
  <c r="D59" i="34"/>
  <c r="D58" i="34"/>
  <c r="D57" i="34"/>
  <c r="D56" i="34"/>
  <c r="D55" i="34"/>
  <c r="D54" i="34"/>
  <c r="D53" i="34"/>
  <c r="D52" i="34"/>
  <c r="D51" i="34"/>
  <c r="D50" i="34"/>
  <c r="D49" i="34"/>
  <c r="D48" i="34"/>
  <c r="D47" i="34"/>
  <c r="D46" i="34"/>
  <c r="D45" i="34"/>
  <c r="D44" i="34"/>
  <c r="D43" i="34"/>
  <c r="D42" i="34"/>
  <c r="D41" i="34"/>
  <c r="D40" i="34"/>
  <c r="D39" i="34"/>
  <c r="D38" i="34"/>
  <c r="D37" i="34"/>
  <c r="D36" i="34"/>
  <c r="D35" i="34"/>
  <c r="D34" i="34"/>
  <c r="D33" i="34"/>
  <c r="D32" i="34"/>
  <c r="D31" i="34"/>
  <c r="D30" i="34"/>
  <c r="D29" i="34"/>
  <c r="D28" i="34"/>
  <c r="D27" i="34"/>
  <c r="D26" i="34"/>
  <c r="D25" i="34"/>
  <c r="D24" i="34"/>
  <c r="D23" i="34"/>
  <c r="D22" i="34"/>
  <c r="D21" i="34"/>
  <c r="D20" i="34"/>
  <c r="D19" i="34"/>
  <c r="D18" i="34"/>
  <c r="D17" i="34"/>
  <c r="D16" i="34"/>
  <c r="D15" i="34"/>
  <c r="D14" i="34"/>
  <c r="D13" i="34"/>
  <c r="D12" i="34"/>
  <c r="D11" i="34"/>
  <c r="D10" i="34"/>
  <c r="D9" i="34"/>
  <c r="D8" i="34"/>
  <c r="D75" i="35"/>
  <c r="D74" i="35"/>
  <c r="D73" i="35"/>
  <c r="D72" i="35"/>
  <c r="D71" i="35"/>
  <c r="D70" i="35"/>
  <c r="D69" i="35"/>
  <c r="D68" i="35"/>
  <c r="D67" i="35"/>
  <c r="D66" i="35"/>
  <c r="D65" i="35"/>
  <c r="D64" i="35"/>
  <c r="D63" i="35"/>
  <c r="D62" i="35"/>
  <c r="D61" i="35"/>
  <c r="D60" i="35"/>
  <c r="D59" i="35"/>
  <c r="D58" i="35"/>
  <c r="D57" i="35"/>
  <c r="D56" i="35"/>
  <c r="D55" i="35"/>
  <c r="D54" i="35"/>
  <c r="D53" i="35"/>
  <c r="D52" i="35"/>
  <c r="D51" i="35"/>
  <c r="D50" i="35"/>
  <c r="D49" i="35"/>
  <c r="D48" i="35"/>
  <c r="D47" i="35"/>
  <c r="D46" i="35"/>
  <c r="D45" i="35"/>
  <c r="D44" i="35"/>
  <c r="D43" i="35"/>
  <c r="D42" i="35"/>
  <c r="D41" i="35"/>
  <c r="D40" i="35"/>
  <c r="D39" i="35"/>
  <c r="D38" i="35"/>
  <c r="D37" i="35"/>
  <c r="D36" i="35"/>
  <c r="D35" i="35"/>
  <c r="D34" i="35"/>
  <c r="D33" i="35"/>
  <c r="D32" i="35"/>
  <c r="D31" i="35"/>
  <c r="D30" i="35"/>
  <c r="D29" i="35"/>
  <c r="D28" i="35"/>
  <c r="D27" i="35"/>
  <c r="D26" i="35"/>
  <c r="D25" i="35"/>
  <c r="D24" i="35"/>
  <c r="D23" i="35"/>
  <c r="D22" i="35"/>
  <c r="D21" i="35"/>
  <c r="D20" i="35"/>
  <c r="D19" i="35"/>
  <c r="D18" i="35"/>
  <c r="D17" i="35"/>
  <c r="D16" i="35"/>
  <c r="D15" i="35"/>
  <c r="D14" i="35"/>
  <c r="D13" i="35"/>
  <c r="D12" i="35"/>
  <c r="D11" i="35"/>
  <c r="D10" i="35"/>
  <c r="D9" i="35"/>
  <c r="D8" i="35"/>
  <c r="D75" i="36"/>
  <c r="D74" i="36"/>
  <c r="D73" i="36"/>
  <c r="D72" i="36"/>
  <c r="D71" i="36"/>
  <c r="D70" i="36"/>
  <c r="D69" i="36"/>
  <c r="D68" i="36"/>
  <c r="D67" i="36"/>
  <c r="D66" i="36"/>
  <c r="D65" i="36"/>
  <c r="D64" i="36"/>
  <c r="D63" i="36"/>
  <c r="D62" i="36"/>
  <c r="D61" i="36"/>
  <c r="D60" i="36"/>
  <c r="D59" i="36"/>
  <c r="D58" i="36"/>
  <c r="D57" i="36"/>
  <c r="D56" i="36"/>
  <c r="D55" i="36"/>
  <c r="D54" i="36"/>
  <c r="D53" i="36"/>
  <c r="D52" i="36"/>
  <c r="D51" i="36"/>
  <c r="D50" i="36"/>
  <c r="D49" i="36"/>
  <c r="D48" i="36"/>
  <c r="D47" i="36"/>
  <c r="D46" i="36"/>
  <c r="D45" i="36"/>
  <c r="D44" i="36"/>
  <c r="D43" i="36"/>
  <c r="D42" i="36"/>
  <c r="D41" i="36"/>
  <c r="D40" i="36"/>
  <c r="D39" i="36"/>
  <c r="D38" i="36"/>
  <c r="D37" i="36"/>
  <c r="D36" i="36"/>
  <c r="D35" i="36"/>
  <c r="D34" i="36"/>
  <c r="D33" i="36"/>
  <c r="D32" i="36"/>
  <c r="D31" i="36"/>
  <c r="D30" i="36"/>
  <c r="D29" i="36"/>
  <c r="D28" i="36"/>
  <c r="D27" i="36"/>
  <c r="D26" i="36"/>
  <c r="D25" i="36"/>
  <c r="D24" i="36"/>
  <c r="D23" i="36"/>
  <c r="D22" i="36"/>
  <c r="D21" i="36"/>
  <c r="D20" i="36"/>
  <c r="D19" i="36"/>
  <c r="D18" i="36"/>
  <c r="D17" i="36"/>
  <c r="D16" i="36"/>
  <c r="D15" i="36"/>
  <c r="D14" i="36"/>
  <c r="D13" i="36"/>
  <c r="D12" i="36"/>
  <c r="D11" i="36"/>
  <c r="D10" i="36"/>
  <c r="D9" i="36"/>
  <c r="D8" i="36"/>
  <c r="D75" i="29"/>
  <c r="D74" i="29"/>
  <c r="D73" i="29"/>
  <c r="D72" i="29"/>
  <c r="D71" i="29"/>
  <c r="D70" i="29"/>
  <c r="D69" i="29"/>
  <c r="D68" i="29"/>
  <c r="D67" i="29"/>
  <c r="D66" i="29"/>
  <c r="D65" i="29"/>
  <c r="D64" i="29"/>
  <c r="D63" i="29"/>
  <c r="D62" i="29"/>
  <c r="D61" i="29"/>
  <c r="D60" i="29"/>
  <c r="D59" i="29"/>
  <c r="D58" i="29"/>
  <c r="D57" i="29"/>
  <c r="D56" i="29"/>
  <c r="D55" i="29"/>
  <c r="D54" i="29"/>
  <c r="D53" i="29"/>
  <c r="D52" i="29"/>
  <c r="D51" i="29"/>
  <c r="D50" i="29"/>
  <c r="D49" i="29"/>
  <c r="D48" i="29"/>
  <c r="D47" i="29"/>
  <c r="D46" i="29"/>
  <c r="D45" i="29"/>
  <c r="D44" i="29"/>
  <c r="D43" i="29"/>
  <c r="D42" i="29"/>
  <c r="D41" i="29"/>
  <c r="D40" i="29"/>
  <c r="D39" i="29"/>
  <c r="D38" i="29"/>
  <c r="D37" i="29"/>
  <c r="D36" i="29"/>
  <c r="D35" i="29"/>
  <c r="D34" i="29"/>
  <c r="D33" i="29"/>
  <c r="D32" i="29"/>
  <c r="D31" i="29"/>
  <c r="D30" i="29"/>
  <c r="D29" i="29"/>
  <c r="D28" i="29"/>
  <c r="D27" i="29"/>
  <c r="D26" i="29"/>
  <c r="D25" i="29"/>
  <c r="D24" i="29"/>
  <c r="D23" i="29"/>
  <c r="D22" i="29"/>
  <c r="D21" i="29"/>
  <c r="D20" i="29"/>
  <c r="D19" i="29"/>
  <c r="D18" i="29"/>
  <c r="D17" i="29"/>
  <c r="D16" i="29"/>
  <c r="D15" i="29"/>
  <c r="D14" i="29"/>
  <c r="D13" i="29"/>
  <c r="D12" i="29"/>
  <c r="D11" i="29"/>
  <c r="D10" i="29"/>
  <c r="D9" i="29"/>
  <c r="D8" i="29"/>
  <c r="D7" i="51"/>
  <c r="D7" i="50"/>
  <c r="D7" i="49"/>
  <c r="D7" i="48"/>
  <c r="D7" i="45"/>
  <c r="D7" i="44"/>
  <c r="D7" i="43"/>
  <c r="D7" i="42"/>
  <c r="D7" i="41"/>
  <c r="D7" i="40"/>
  <c r="D7" i="39"/>
  <c r="D4" i="38"/>
  <c r="D4" i="37"/>
  <c r="D7" i="36"/>
  <c r="D7" i="35"/>
  <c r="D7" i="34"/>
  <c r="D7" i="33"/>
  <c r="D7" i="32"/>
  <c r="D7" i="31"/>
  <c r="D7" i="29"/>
  <c r="D7" i="30"/>
  <c r="D78" i="28"/>
  <c r="D77" i="28"/>
  <c r="D76" i="51" l="1"/>
  <c r="D84" i="28" s="1"/>
  <c r="D76" i="49"/>
  <c r="D196" i="28" s="1"/>
  <c r="D77" i="48"/>
  <c r="D194" i="28" s="1"/>
  <c r="D73" i="38"/>
  <c r="D98" i="28" s="1"/>
  <c r="D73" i="37"/>
  <c r="D97" i="28" s="1"/>
  <c r="D76" i="34"/>
  <c r="D111" i="28" s="1"/>
  <c r="D76" i="33"/>
  <c r="D109" i="28" s="1"/>
  <c r="D76" i="32"/>
  <c r="D107" i="28" s="1"/>
  <c r="D5" i="51" l="1"/>
  <c r="E5" i="51" s="1"/>
  <c r="F5" i="51" s="1"/>
  <c r="G5" i="51" s="1"/>
  <c r="H5" i="51" s="1"/>
  <c r="I5" i="51" s="1"/>
  <c r="J5" i="51" s="1"/>
  <c r="K5" i="51" s="1"/>
  <c r="D77" i="50"/>
  <c r="D81" i="28" s="1"/>
  <c r="D82" i="28" s="1"/>
  <c r="E5" i="50"/>
  <c r="F5" i="50" s="1"/>
  <c r="G5" i="50" s="1"/>
  <c r="H5" i="50" s="1"/>
  <c r="I5" i="50" s="1"/>
  <c r="J5" i="50" s="1"/>
  <c r="K5" i="50" s="1"/>
  <c r="D5" i="50"/>
  <c r="E72" i="49"/>
  <c r="E63" i="49"/>
  <c r="E62" i="49"/>
  <c r="E60" i="49"/>
  <c r="E52" i="49"/>
  <c r="E51" i="49"/>
  <c r="E49" i="49"/>
  <c r="E48" i="49"/>
  <c r="G48" i="49" s="1"/>
  <c r="E47" i="49"/>
  <c r="E44" i="49"/>
  <c r="E40" i="49"/>
  <c r="E36" i="49"/>
  <c r="E35" i="49"/>
  <c r="E31" i="49"/>
  <c r="F31" i="49" s="1"/>
  <c r="E27" i="49"/>
  <c r="E24" i="49"/>
  <c r="E22" i="49"/>
  <c r="E21" i="49"/>
  <c r="F21" i="49" s="1"/>
  <c r="E20" i="49"/>
  <c r="E19" i="49"/>
  <c r="F19" i="49" s="1"/>
  <c r="E18" i="49"/>
  <c r="E17" i="49"/>
  <c r="E13" i="49"/>
  <c r="E12" i="49"/>
  <c r="E8" i="49"/>
  <c r="E5" i="49"/>
  <c r="F5" i="49" s="1"/>
  <c r="G5" i="49" s="1"/>
  <c r="H5" i="49" s="1"/>
  <c r="I5" i="49" s="1"/>
  <c r="J5" i="49" s="1"/>
  <c r="K5" i="49" s="1"/>
  <c r="L5" i="49" s="1"/>
  <c r="M5" i="49" s="1"/>
  <c r="D5" i="49"/>
  <c r="J76" i="48"/>
  <c r="E76" i="48"/>
  <c r="E56" i="48"/>
  <c r="D5" i="48"/>
  <c r="E5" i="48" s="1"/>
  <c r="F5" i="48" s="1"/>
  <c r="G5" i="48" s="1"/>
  <c r="H5" i="48" s="1"/>
  <c r="I5" i="48" s="1"/>
  <c r="J5" i="48" s="1"/>
  <c r="K5" i="48" s="1"/>
  <c r="L5" i="48" s="1"/>
  <c r="M5" i="48" s="1"/>
  <c r="D76" i="47"/>
  <c r="D198" i="28" s="1"/>
  <c r="E198" i="28" s="1"/>
  <c r="G198" i="28" s="1"/>
  <c r="D5" i="47"/>
  <c r="E5" i="47" s="1"/>
  <c r="F5" i="47" s="1"/>
  <c r="G5" i="47" s="1"/>
  <c r="H5" i="47" s="1"/>
  <c r="I5" i="47" s="1"/>
  <c r="J5" i="47" s="1"/>
  <c r="K5" i="47" s="1"/>
  <c r="E47" i="40"/>
  <c r="E41" i="42"/>
  <c r="E21" i="42"/>
  <c r="E49" i="44"/>
  <c r="E29" i="44"/>
  <c r="E70" i="37"/>
  <c r="E52" i="37"/>
  <c r="E44" i="30"/>
  <c r="E38" i="30"/>
  <c r="E11" i="30"/>
  <c r="E47" i="31"/>
  <c r="E42" i="31"/>
  <c r="E51" i="32"/>
  <c r="E46" i="32"/>
  <c r="E14" i="32"/>
  <c r="E55" i="33"/>
  <c r="E50" i="33"/>
  <c r="E51" i="34"/>
  <c r="E47" i="34"/>
  <c r="E30" i="34"/>
  <c r="E26" i="34"/>
  <c r="E55" i="35"/>
  <c r="E51" i="35"/>
  <c r="E34" i="35"/>
  <c r="E30" i="35"/>
  <c r="E13" i="35"/>
  <c r="E9" i="35"/>
  <c r="E38" i="36"/>
  <c r="E34" i="36"/>
  <c r="E17" i="36"/>
  <c r="E13" i="36"/>
  <c r="E63" i="29"/>
  <c r="E59" i="29"/>
  <c r="E43" i="29"/>
  <c r="E40" i="29"/>
  <c r="E27" i="29"/>
  <c r="E24" i="29"/>
  <c r="E11" i="29"/>
  <c r="E8" i="29"/>
  <c r="F76" i="46"/>
  <c r="G76" i="46"/>
  <c r="H76" i="46"/>
  <c r="D92" i="28" s="1"/>
  <c r="J44" i="40"/>
  <c r="D76" i="40"/>
  <c r="D88" i="28" s="1"/>
  <c r="D76" i="41"/>
  <c r="D89" i="28" s="1"/>
  <c r="D76" i="42"/>
  <c r="D90" i="28" s="1"/>
  <c r="D76" i="43"/>
  <c r="D91" i="28" s="1"/>
  <c r="D76" i="44"/>
  <c r="D93" i="28" s="1"/>
  <c r="D76" i="45"/>
  <c r="D94" i="28" s="1"/>
  <c r="D76" i="39"/>
  <c r="D87" i="28" s="1"/>
  <c r="E5" i="42"/>
  <c r="F5" i="42" s="1"/>
  <c r="G5" i="42" s="1"/>
  <c r="H5" i="42" s="1"/>
  <c r="I5" i="42" s="1"/>
  <c r="J5" i="42" s="1"/>
  <c r="K5" i="42" s="1"/>
  <c r="L5" i="42" s="1"/>
  <c r="M5" i="42" s="1"/>
  <c r="E5" i="43"/>
  <c r="F5" i="43" s="1"/>
  <c r="G5" i="43" s="1"/>
  <c r="H5" i="43" s="1"/>
  <c r="I5" i="43" s="1"/>
  <c r="J5" i="43" s="1"/>
  <c r="K5" i="43" s="1"/>
  <c r="L5" i="43" s="1"/>
  <c r="M5" i="43" s="1"/>
  <c r="E5" i="44"/>
  <c r="F5" i="44" s="1"/>
  <c r="G5" i="44" s="1"/>
  <c r="H5" i="44" s="1"/>
  <c r="I5" i="44" s="1"/>
  <c r="J5" i="44" s="1"/>
  <c r="K5" i="44" s="1"/>
  <c r="L5" i="44" s="1"/>
  <c r="M5" i="44" s="1"/>
  <c r="E5" i="39"/>
  <c r="F5" i="39" s="1"/>
  <c r="G5" i="39" s="1"/>
  <c r="H5" i="39" s="1"/>
  <c r="I5" i="39" s="1"/>
  <c r="J5" i="39" s="1"/>
  <c r="K5" i="39" s="1"/>
  <c r="L5" i="39" s="1"/>
  <c r="M5" i="39" s="1"/>
  <c r="D5" i="40"/>
  <c r="E5" i="40" s="1"/>
  <c r="F5" i="40" s="1"/>
  <c r="G5" i="40" s="1"/>
  <c r="H5" i="40" s="1"/>
  <c r="I5" i="40" s="1"/>
  <c r="J5" i="40" s="1"/>
  <c r="K5" i="40" s="1"/>
  <c r="L5" i="40" s="1"/>
  <c r="M5" i="40" s="1"/>
  <c r="D5" i="41"/>
  <c r="E5" i="41" s="1"/>
  <c r="F5" i="41" s="1"/>
  <c r="G5" i="41" s="1"/>
  <c r="H5" i="41" s="1"/>
  <c r="I5" i="41" s="1"/>
  <c r="J5" i="41" s="1"/>
  <c r="K5" i="41" s="1"/>
  <c r="L5" i="41" s="1"/>
  <c r="M5" i="41" s="1"/>
  <c r="D5" i="42"/>
  <c r="D5" i="43"/>
  <c r="D5" i="44"/>
  <c r="D5" i="45"/>
  <c r="E5" i="45" s="1"/>
  <c r="F5" i="45" s="1"/>
  <c r="G5" i="45" s="1"/>
  <c r="H5" i="45" s="1"/>
  <c r="I5" i="45" s="1"/>
  <c r="J5" i="45" s="1"/>
  <c r="K5" i="45" s="1"/>
  <c r="L5" i="45" s="1"/>
  <c r="M5" i="45" s="1"/>
  <c r="D5" i="39"/>
  <c r="D76" i="36"/>
  <c r="D115" i="28" s="1"/>
  <c r="D76" i="35"/>
  <c r="D113" i="28" s="1"/>
  <c r="E5" i="36"/>
  <c r="F5" i="36" s="1"/>
  <c r="G5" i="36" s="1"/>
  <c r="H5" i="36" s="1"/>
  <c r="I5" i="36" s="1"/>
  <c r="J5" i="36" s="1"/>
  <c r="K5" i="36" s="1"/>
  <c r="L5" i="36" s="1"/>
  <c r="M5" i="36" s="1"/>
  <c r="D5" i="36"/>
  <c r="D5" i="35"/>
  <c r="E5" i="35" s="1"/>
  <c r="F5" i="35" s="1"/>
  <c r="G5" i="35" s="1"/>
  <c r="H5" i="35" s="1"/>
  <c r="I5" i="35" s="1"/>
  <c r="J5" i="35" s="1"/>
  <c r="K5" i="35" s="1"/>
  <c r="L5" i="35" s="1"/>
  <c r="M5" i="35" s="1"/>
  <c r="E76" i="31"/>
  <c r="F76" i="31" s="1"/>
  <c r="J76" i="32"/>
  <c r="J76" i="33"/>
  <c r="J76" i="34"/>
  <c r="D77" i="31"/>
  <c r="D105" i="28" s="1"/>
  <c r="D77" i="30"/>
  <c r="D103" i="28" s="1"/>
  <c r="E5" i="32"/>
  <c r="F5" i="32"/>
  <c r="G5" i="32" s="1"/>
  <c r="H5" i="32" s="1"/>
  <c r="I5" i="32" s="1"/>
  <c r="J5" i="32" s="1"/>
  <c r="K5" i="32" s="1"/>
  <c r="L5" i="32" s="1"/>
  <c r="M5" i="32" s="1"/>
  <c r="F5" i="34"/>
  <c r="G5" i="34" s="1"/>
  <c r="H5" i="34" s="1"/>
  <c r="I5" i="34" s="1"/>
  <c r="J5" i="34" s="1"/>
  <c r="K5" i="34" s="1"/>
  <c r="L5" i="34" s="1"/>
  <c r="M5" i="34" s="1"/>
  <c r="D5" i="31"/>
  <c r="E5" i="31" s="1"/>
  <c r="F5" i="31" s="1"/>
  <c r="G5" i="31" s="1"/>
  <c r="H5" i="31" s="1"/>
  <c r="I5" i="31" s="1"/>
  <c r="J5" i="31" s="1"/>
  <c r="K5" i="31" s="1"/>
  <c r="L5" i="31" s="1"/>
  <c r="M5" i="31" s="1"/>
  <c r="D5" i="32"/>
  <c r="D5" i="33"/>
  <c r="E5" i="33" s="1"/>
  <c r="F5" i="33" s="1"/>
  <c r="G5" i="33" s="1"/>
  <c r="H5" i="33" s="1"/>
  <c r="I5" i="33" s="1"/>
  <c r="J5" i="33" s="1"/>
  <c r="K5" i="33" s="1"/>
  <c r="L5" i="33" s="1"/>
  <c r="M5" i="33" s="1"/>
  <c r="D5" i="34"/>
  <c r="E5" i="34" s="1"/>
  <c r="D5" i="30"/>
  <c r="E5" i="30" s="1"/>
  <c r="F5" i="30" s="1"/>
  <c r="G5" i="30" s="1"/>
  <c r="H5" i="30" s="1"/>
  <c r="I5" i="30" s="1"/>
  <c r="J5" i="30" s="1"/>
  <c r="K5" i="30" s="1"/>
  <c r="L5" i="30" s="1"/>
  <c r="M5" i="30" s="1"/>
  <c r="D76" i="29"/>
  <c r="D101" i="28" s="1"/>
  <c r="D5" i="29"/>
  <c r="E5" i="29" s="1"/>
  <c r="F5" i="29" s="1"/>
  <c r="G5" i="29" s="1"/>
  <c r="H5" i="29" s="1"/>
  <c r="I5" i="29" s="1"/>
  <c r="J5" i="29" s="1"/>
  <c r="K5" i="29" s="1"/>
  <c r="L5" i="29" s="1"/>
  <c r="M5" i="29" s="1"/>
  <c r="C211" i="28"/>
  <c r="D210" i="28"/>
  <c r="D209" i="28"/>
  <c r="D79" i="28"/>
  <c r="D85" i="28"/>
  <c r="D99" i="28"/>
  <c r="D128" i="28"/>
  <c r="D186" i="28"/>
  <c r="D189" i="28"/>
  <c r="D192" i="28"/>
  <c r="C99" i="51"/>
  <c r="C92" i="51"/>
  <c r="C88" i="51"/>
  <c r="C75" i="51"/>
  <c r="C74" i="51"/>
  <c r="C73" i="51"/>
  <c r="G72" i="51"/>
  <c r="C72" i="51"/>
  <c r="E72" i="51" s="1"/>
  <c r="C71" i="51"/>
  <c r="C70" i="51"/>
  <c r="C69" i="51"/>
  <c r="C68" i="51"/>
  <c r="C67" i="51"/>
  <c r="C66" i="51"/>
  <c r="C65" i="51"/>
  <c r="C64" i="51"/>
  <c r="C63" i="51"/>
  <c r="C62" i="51"/>
  <c r="C61" i="51"/>
  <c r="C60" i="51"/>
  <c r="C59" i="51"/>
  <c r="C58" i="51"/>
  <c r="C57" i="51"/>
  <c r="C56" i="51"/>
  <c r="C55" i="51"/>
  <c r="C54" i="51"/>
  <c r="C53" i="51"/>
  <c r="C52" i="51"/>
  <c r="C51" i="51"/>
  <c r="C50" i="51"/>
  <c r="C49" i="51"/>
  <c r="C48" i="51"/>
  <c r="C47" i="51"/>
  <c r="C46" i="51"/>
  <c r="C45" i="51"/>
  <c r="C44" i="51"/>
  <c r="C43" i="51"/>
  <c r="C42" i="51"/>
  <c r="C41" i="51"/>
  <c r="C40" i="51"/>
  <c r="C39" i="51"/>
  <c r="C38" i="51"/>
  <c r="C37" i="51"/>
  <c r="C36" i="51"/>
  <c r="C35" i="51"/>
  <c r="C34" i="51"/>
  <c r="C33" i="51"/>
  <c r="C32" i="51"/>
  <c r="C31" i="51"/>
  <c r="C30" i="51"/>
  <c r="C29" i="51"/>
  <c r="C28" i="51"/>
  <c r="C27" i="51"/>
  <c r="C26" i="51"/>
  <c r="C25" i="51"/>
  <c r="C24" i="51"/>
  <c r="C23" i="51"/>
  <c r="C22" i="51"/>
  <c r="G21" i="51"/>
  <c r="C21" i="51"/>
  <c r="E21" i="51" s="1"/>
  <c r="C20" i="51"/>
  <c r="C19" i="51"/>
  <c r="E19" i="51" s="1"/>
  <c r="G19" i="51" s="1"/>
  <c r="C18" i="51"/>
  <c r="C17" i="51"/>
  <c r="E17" i="51" s="1"/>
  <c r="G17" i="51" s="1"/>
  <c r="C16" i="51"/>
  <c r="C15" i="51"/>
  <c r="E15" i="51" s="1"/>
  <c r="G15" i="51" s="1"/>
  <c r="C14" i="51"/>
  <c r="C13" i="51"/>
  <c r="E13" i="51" s="1"/>
  <c r="G13" i="51" s="1"/>
  <c r="C12" i="51"/>
  <c r="C11" i="51"/>
  <c r="E11" i="51" s="1"/>
  <c r="G11" i="51" s="1"/>
  <c r="C10" i="51"/>
  <c r="C9" i="51"/>
  <c r="E9" i="51" s="1"/>
  <c r="G9" i="51" s="1"/>
  <c r="C8" i="51"/>
  <c r="C7" i="51"/>
  <c r="C100" i="50"/>
  <c r="C93" i="50"/>
  <c r="C89" i="50"/>
  <c r="C76" i="50"/>
  <c r="C75" i="50"/>
  <c r="E75" i="50" s="1"/>
  <c r="C74" i="50"/>
  <c r="E74" i="50" s="1"/>
  <c r="C73" i="50"/>
  <c r="E73" i="50" s="1"/>
  <c r="G73" i="50" s="1"/>
  <c r="C72" i="50"/>
  <c r="C71" i="50"/>
  <c r="E71" i="50" s="1"/>
  <c r="G71" i="50" s="1"/>
  <c r="C70" i="50"/>
  <c r="C69" i="50"/>
  <c r="E69" i="50" s="1"/>
  <c r="C68" i="50"/>
  <c r="E68" i="50" s="1"/>
  <c r="G68" i="50" s="1"/>
  <c r="C67" i="50"/>
  <c r="C66" i="50"/>
  <c r="E66" i="50" s="1"/>
  <c r="C65" i="50"/>
  <c r="E65" i="50" s="1"/>
  <c r="G65" i="50" s="1"/>
  <c r="C64" i="50"/>
  <c r="E64" i="50" s="1"/>
  <c r="C63" i="50"/>
  <c r="E63" i="50" s="1"/>
  <c r="G63" i="50" s="1"/>
  <c r="C62" i="50"/>
  <c r="E62" i="50" s="1"/>
  <c r="G61" i="50"/>
  <c r="C61" i="50"/>
  <c r="E61" i="50" s="1"/>
  <c r="C60" i="50"/>
  <c r="E60" i="50" s="1"/>
  <c r="C59" i="50"/>
  <c r="E59" i="50" s="1"/>
  <c r="G59" i="50" s="1"/>
  <c r="C58" i="50"/>
  <c r="E58" i="50" s="1"/>
  <c r="C57" i="50"/>
  <c r="E57" i="50" s="1"/>
  <c r="G57" i="50" s="1"/>
  <c r="C56" i="50"/>
  <c r="E56" i="50" s="1"/>
  <c r="C55" i="50"/>
  <c r="E55" i="50" s="1"/>
  <c r="G55" i="50" s="1"/>
  <c r="C54" i="50"/>
  <c r="E54" i="50" s="1"/>
  <c r="C53" i="50"/>
  <c r="E53" i="50" s="1"/>
  <c r="G53" i="50" s="1"/>
  <c r="C52" i="50"/>
  <c r="E52" i="50" s="1"/>
  <c r="C51" i="50"/>
  <c r="E51" i="50" s="1"/>
  <c r="C50" i="50"/>
  <c r="E50" i="50" s="1"/>
  <c r="G50" i="50" s="1"/>
  <c r="C49" i="50"/>
  <c r="E49" i="50" s="1"/>
  <c r="C48" i="50"/>
  <c r="E48" i="50" s="1"/>
  <c r="G48" i="50" s="1"/>
  <c r="C47" i="50"/>
  <c r="E47" i="50" s="1"/>
  <c r="C46" i="50"/>
  <c r="E46" i="50" s="1"/>
  <c r="G46" i="50" s="1"/>
  <c r="C45" i="50"/>
  <c r="E45" i="50" s="1"/>
  <c r="C44" i="50"/>
  <c r="E44" i="50" s="1"/>
  <c r="G44" i="50" s="1"/>
  <c r="C43" i="50"/>
  <c r="E43" i="50" s="1"/>
  <c r="C42" i="50"/>
  <c r="E42" i="50" s="1"/>
  <c r="G42" i="50" s="1"/>
  <c r="C41" i="50"/>
  <c r="E41" i="50" s="1"/>
  <c r="C40" i="50"/>
  <c r="E40" i="50" s="1"/>
  <c r="C39" i="50"/>
  <c r="E39" i="50" s="1"/>
  <c r="G39" i="50" s="1"/>
  <c r="C38" i="50"/>
  <c r="E38" i="50" s="1"/>
  <c r="C37" i="50"/>
  <c r="E37" i="50" s="1"/>
  <c r="G37" i="50" s="1"/>
  <c r="C36" i="50"/>
  <c r="E36" i="50" s="1"/>
  <c r="C35" i="50"/>
  <c r="E35" i="50" s="1"/>
  <c r="G35" i="50" s="1"/>
  <c r="C34" i="50"/>
  <c r="E34" i="50" s="1"/>
  <c r="C33" i="50"/>
  <c r="E33" i="50" s="1"/>
  <c r="G33" i="50" s="1"/>
  <c r="C32" i="50"/>
  <c r="E32" i="50" s="1"/>
  <c r="C31" i="50"/>
  <c r="E31" i="50" s="1"/>
  <c r="C30" i="50"/>
  <c r="E30" i="50" s="1"/>
  <c r="G30" i="50" s="1"/>
  <c r="C29" i="50"/>
  <c r="E29" i="50" s="1"/>
  <c r="C28" i="50"/>
  <c r="E28" i="50" s="1"/>
  <c r="G28" i="50" s="1"/>
  <c r="C27" i="50"/>
  <c r="E27" i="50" s="1"/>
  <c r="C26" i="50"/>
  <c r="E26" i="50" s="1"/>
  <c r="G26" i="50" s="1"/>
  <c r="C25" i="50"/>
  <c r="E25" i="50" s="1"/>
  <c r="C24" i="50"/>
  <c r="E24" i="50" s="1"/>
  <c r="G24" i="50" s="1"/>
  <c r="C23" i="50"/>
  <c r="E23" i="50" s="1"/>
  <c r="C22" i="50"/>
  <c r="E22" i="50" s="1"/>
  <c r="G22" i="50" s="1"/>
  <c r="C21" i="50"/>
  <c r="E21" i="50" s="1"/>
  <c r="C20" i="50"/>
  <c r="E20" i="50" s="1"/>
  <c r="G20" i="50" s="1"/>
  <c r="C19" i="50"/>
  <c r="E19" i="50" s="1"/>
  <c r="C18" i="50"/>
  <c r="E18" i="50" s="1"/>
  <c r="C17" i="50"/>
  <c r="C16" i="50"/>
  <c r="E16" i="50" s="1"/>
  <c r="C15" i="50"/>
  <c r="E15" i="50" s="1"/>
  <c r="C14" i="50"/>
  <c r="E14" i="50" s="1"/>
  <c r="C13" i="50"/>
  <c r="E13" i="50" s="1"/>
  <c r="C12" i="50"/>
  <c r="E12" i="50" s="1"/>
  <c r="C11" i="50"/>
  <c r="E11" i="50" s="1"/>
  <c r="C10" i="50"/>
  <c r="E10" i="50" s="1"/>
  <c r="C9" i="50"/>
  <c r="E9" i="50" s="1"/>
  <c r="C8" i="50"/>
  <c r="E8" i="50" s="1"/>
  <c r="C7" i="50"/>
  <c r="I75" i="49"/>
  <c r="H75" i="49"/>
  <c r="C75" i="49"/>
  <c r="E75" i="49" s="1"/>
  <c r="I74" i="49"/>
  <c r="H74" i="49"/>
  <c r="C74" i="49"/>
  <c r="E74" i="49" s="1"/>
  <c r="I73" i="49"/>
  <c r="H73" i="49"/>
  <c r="C73" i="49"/>
  <c r="E73" i="49" s="1"/>
  <c r="I72" i="49"/>
  <c r="H72" i="49"/>
  <c r="I71" i="49"/>
  <c r="H71" i="49"/>
  <c r="J71" i="49" s="1"/>
  <c r="C71" i="49"/>
  <c r="E71" i="49" s="1"/>
  <c r="I70" i="49"/>
  <c r="H70" i="49"/>
  <c r="C70" i="49"/>
  <c r="E70" i="49" s="1"/>
  <c r="I69" i="49"/>
  <c r="H69" i="49"/>
  <c r="C69" i="49"/>
  <c r="E69" i="49" s="1"/>
  <c r="I68" i="49"/>
  <c r="H68" i="49"/>
  <c r="C68" i="49"/>
  <c r="E68" i="49" s="1"/>
  <c r="I67" i="49"/>
  <c r="H67" i="49"/>
  <c r="J67" i="49" s="1"/>
  <c r="C67" i="49"/>
  <c r="E67" i="49" s="1"/>
  <c r="I66" i="49"/>
  <c r="H66" i="49"/>
  <c r="C66" i="49"/>
  <c r="E66" i="49" s="1"/>
  <c r="I65" i="49"/>
  <c r="H65" i="49"/>
  <c r="C65" i="49"/>
  <c r="E65" i="49" s="1"/>
  <c r="I64" i="49"/>
  <c r="H64" i="49"/>
  <c r="C64" i="49"/>
  <c r="E64" i="49" s="1"/>
  <c r="I63" i="49"/>
  <c r="H63" i="49"/>
  <c r="J63" i="49" s="1"/>
  <c r="I62" i="49"/>
  <c r="H62" i="49"/>
  <c r="I61" i="49"/>
  <c r="H61" i="49"/>
  <c r="J61" i="49" s="1"/>
  <c r="C61" i="49"/>
  <c r="E61" i="49" s="1"/>
  <c r="I60" i="49"/>
  <c r="H60" i="49"/>
  <c r="G60" i="49"/>
  <c r="I59" i="49"/>
  <c r="H59" i="49"/>
  <c r="C59" i="49"/>
  <c r="E59" i="49" s="1"/>
  <c r="I58" i="49"/>
  <c r="H58" i="49"/>
  <c r="C58" i="49"/>
  <c r="E58" i="49" s="1"/>
  <c r="I57" i="49"/>
  <c r="H57" i="49"/>
  <c r="J57" i="49" s="1"/>
  <c r="C57" i="49"/>
  <c r="E57" i="49" s="1"/>
  <c r="I56" i="49"/>
  <c r="H56" i="49"/>
  <c r="C56" i="49"/>
  <c r="E56" i="49" s="1"/>
  <c r="I55" i="49"/>
  <c r="H55" i="49"/>
  <c r="C55" i="49"/>
  <c r="E55" i="49" s="1"/>
  <c r="I54" i="49"/>
  <c r="H54" i="49"/>
  <c r="C54" i="49"/>
  <c r="E54" i="49" s="1"/>
  <c r="I53" i="49"/>
  <c r="H53" i="49"/>
  <c r="J53" i="49" s="1"/>
  <c r="C53" i="49"/>
  <c r="E53" i="49" s="1"/>
  <c r="I52" i="49"/>
  <c r="H52" i="49"/>
  <c r="I51" i="49"/>
  <c r="H51" i="49"/>
  <c r="I50" i="49"/>
  <c r="H50" i="49"/>
  <c r="C50" i="49"/>
  <c r="E50" i="49" s="1"/>
  <c r="I49" i="49"/>
  <c r="H49" i="49"/>
  <c r="G49" i="49"/>
  <c r="I48" i="49"/>
  <c r="H48" i="49"/>
  <c r="I47" i="49"/>
  <c r="H47" i="49"/>
  <c r="G47" i="49"/>
  <c r="I46" i="49"/>
  <c r="H46" i="49"/>
  <c r="J46" i="49" s="1"/>
  <c r="C46" i="49"/>
  <c r="E46" i="49" s="1"/>
  <c r="I45" i="49"/>
  <c r="H45" i="49"/>
  <c r="C45" i="49"/>
  <c r="E45" i="49" s="1"/>
  <c r="I44" i="49"/>
  <c r="H44" i="49"/>
  <c r="I43" i="49"/>
  <c r="H43" i="49"/>
  <c r="J43" i="49" s="1"/>
  <c r="C43" i="49"/>
  <c r="E43" i="49" s="1"/>
  <c r="I42" i="49"/>
  <c r="H42" i="49"/>
  <c r="C42" i="49"/>
  <c r="E42" i="49" s="1"/>
  <c r="I41" i="49"/>
  <c r="H41" i="49"/>
  <c r="C41" i="49"/>
  <c r="E41" i="49" s="1"/>
  <c r="I40" i="49"/>
  <c r="H40" i="49"/>
  <c r="F40" i="49"/>
  <c r="I39" i="49"/>
  <c r="H39" i="49"/>
  <c r="J39" i="49" s="1"/>
  <c r="C39" i="49"/>
  <c r="E39" i="49" s="1"/>
  <c r="I38" i="49"/>
  <c r="H38" i="49"/>
  <c r="C38" i="49"/>
  <c r="E38" i="49" s="1"/>
  <c r="I37" i="49"/>
  <c r="H37" i="49"/>
  <c r="C37" i="49"/>
  <c r="E37" i="49" s="1"/>
  <c r="I36" i="49"/>
  <c r="H36" i="49"/>
  <c r="I35" i="49"/>
  <c r="H35" i="49"/>
  <c r="I34" i="49"/>
  <c r="H34" i="49"/>
  <c r="C34" i="49"/>
  <c r="E34" i="49" s="1"/>
  <c r="I33" i="49"/>
  <c r="H33" i="49"/>
  <c r="J33" i="49" s="1"/>
  <c r="C33" i="49"/>
  <c r="E33" i="49" s="1"/>
  <c r="I32" i="49"/>
  <c r="H32" i="49"/>
  <c r="C32" i="49"/>
  <c r="E32" i="49" s="1"/>
  <c r="I31" i="49"/>
  <c r="H31" i="49"/>
  <c r="I30" i="49"/>
  <c r="H30" i="49"/>
  <c r="C30" i="49"/>
  <c r="E30" i="49" s="1"/>
  <c r="I29" i="49"/>
  <c r="H29" i="49"/>
  <c r="C29" i="49"/>
  <c r="E29" i="49" s="1"/>
  <c r="I28" i="49"/>
  <c r="H28" i="49"/>
  <c r="C28" i="49"/>
  <c r="E28" i="49" s="1"/>
  <c r="I27" i="49"/>
  <c r="H27" i="49"/>
  <c r="I26" i="49"/>
  <c r="H26" i="49"/>
  <c r="C26" i="49"/>
  <c r="E26" i="49" s="1"/>
  <c r="I25" i="49"/>
  <c r="H25" i="49"/>
  <c r="C25" i="49"/>
  <c r="E25" i="49" s="1"/>
  <c r="I24" i="49"/>
  <c r="H24" i="49"/>
  <c r="I23" i="49"/>
  <c r="H23" i="49"/>
  <c r="C23" i="49"/>
  <c r="E23" i="49" s="1"/>
  <c r="I22" i="49"/>
  <c r="H22" i="49"/>
  <c r="F22" i="49"/>
  <c r="I21" i="49"/>
  <c r="H21" i="49"/>
  <c r="I20" i="49"/>
  <c r="H20" i="49"/>
  <c r="F20" i="49"/>
  <c r="I19" i="49"/>
  <c r="H19" i="49"/>
  <c r="J19" i="49" s="1"/>
  <c r="I18" i="49"/>
  <c r="H18" i="49"/>
  <c r="I17" i="49"/>
  <c r="H17" i="49"/>
  <c r="I16" i="49"/>
  <c r="H16" i="49"/>
  <c r="C16" i="49"/>
  <c r="E16" i="49" s="1"/>
  <c r="I15" i="49"/>
  <c r="H15" i="49"/>
  <c r="C15" i="49"/>
  <c r="E15" i="49" s="1"/>
  <c r="I14" i="49"/>
  <c r="H14" i="49"/>
  <c r="C14" i="49"/>
  <c r="E14" i="49" s="1"/>
  <c r="I13" i="49"/>
  <c r="H13" i="49"/>
  <c r="I12" i="49"/>
  <c r="H12" i="49"/>
  <c r="I11" i="49"/>
  <c r="H11" i="49"/>
  <c r="J11" i="49" s="1"/>
  <c r="C11" i="49"/>
  <c r="E11" i="49" s="1"/>
  <c r="I10" i="49"/>
  <c r="H10" i="49"/>
  <c r="C10" i="49"/>
  <c r="E10" i="49" s="1"/>
  <c r="I9" i="49"/>
  <c r="H9" i="49"/>
  <c r="C9" i="49"/>
  <c r="E9" i="49" s="1"/>
  <c r="I8" i="49"/>
  <c r="H8" i="49"/>
  <c r="F8" i="49"/>
  <c r="I7" i="49"/>
  <c r="H7" i="49"/>
  <c r="J7" i="49" s="1"/>
  <c r="C7" i="49"/>
  <c r="I75" i="48"/>
  <c r="H75" i="48"/>
  <c r="C75" i="48"/>
  <c r="E75" i="48" s="1"/>
  <c r="I74" i="48"/>
  <c r="H74" i="48"/>
  <c r="C74" i="48"/>
  <c r="E74" i="48" s="1"/>
  <c r="I73" i="48"/>
  <c r="H73" i="48"/>
  <c r="C73" i="48"/>
  <c r="E73" i="48" s="1"/>
  <c r="I72" i="48"/>
  <c r="H72" i="48"/>
  <c r="C72" i="48"/>
  <c r="E72" i="48" s="1"/>
  <c r="I71" i="48"/>
  <c r="H71" i="48"/>
  <c r="C71" i="48"/>
  <c r="E71" i="48" s="1"/>
  <c r="I70" i="48"/>
  <c r="H70" i="48"/>
  <c r="C70" i="48"/>
  <c r="E70" i="48" s="1"/>
  <c r="I69" i="48"/>
  <c r="H69" i="48"/>
  <c r="C69" i="48"/>
  <c r="E69" i="48" s="1"/>
  <c r="I68" i="48"/>
  <c r="H68" i="48"/>
  <c r="C68" i="48"/>
  <c r="E68" i="48" s="1"/>
  <c r="I67" i="48"/>
  <c r="H67" i="48"/>
  <c r="C67" i="48"/>
  <c r="E67" i="48" s="1"/>
  <c r="I66" i="48"/>
  <c r="H66" i="48"/>
  <c r="C66" i="48"/>
  <c r="E66" i="48" s="1"/>
  <c r="I65" i="48"/>
  <c r="H65" i="48"/>
  <c r="C65" i="48"/>
  <c r="E65" i="48" s="1"/>
  <c r="I64" i="48"/>
  <c r="H64" i="48"/>
  <c r="C64" i="48"/>
  <c r="E64" i="48" s="1"/>
  <c r="I63" i="48"/>
  <c r="H63" i="48"/>
  <c r="C63" i="48"/>
  <c r="E63" i="48" s="1"/>
  <c r="I62" i="48"/>
  <c r="H62" i="48"/>
  <c r="C62" i="48"/>
  <c r="E62" i="48" s="1"/>
  <c r="I61" i="48"/>
  <c r="H61" i="48"/>
  <c r="C61" i="48"/>
  <c r="E61" i="48" s="1"/>
  <c r="I60" i="48"/>
  <c r="H60" i="48"/>
  <c r="C60" i="48"/>
  <c r="E60" i="48" s="1"/>
  <c r="I59" i="48"/>
  <c r="H59" i="48"/>
  <c r="C59" i="48"/>
  <c r="E59" i="48" s="1"/>
  <c r="I58" i="48"/>
  <c r="H58" i="48"/>
  <c r="C58" i="48"/>
  <c r="E58" i="48" s="1"/>
  <c r="I57" i="48"/>
  <c r="H57" i="48"/>
  <c r="C57" i="48"/>
  <c r="E57" i="48" s="1"/>
  <c r="I56" i="48"/>
  <c r="H56" i="48"/>
  <c r="C56" i="48"/>
  <c r="I55" i="48"/>
  <c r="H55" i="48"/>
  <c r="C55" i="48"/>
  <c r="E55" i="48" s="1"/>
  <c r="I54" i="48"/>
  <c r="H54" i="48"/>
  <c r="C54" i="48"/>
  <c r="E54" i="48" s="1"/>
  <c r="I53" i="48"/>
  <c r="H53" i="48"/>
  <c r="C53" i="48"/>
  <c r="E53" i="48" s="1"/>
  <c r="I52" i="48"/>
  <c r="H52" i="48"/>
  <c r="C52" i="48"/>
  <c r="E52" i="48" s="1"/>
  <c r="I51" i="48"/>
  <c r="H51" i="48"/>
  <c r="C51" i="48"/>
  <c r="E51" i="48" s="1"/>
  <c r="I50" i="48"/>
  <c r="H50" i="48"/>
  <c r="C50" i="48"/>
  <c r="E50" i="48" s="1"/>
  <c r="I49" i="48"/>
  <c r="H49" i="48"/>
  <c r="C49" i="48"/>
  <c r="E49" i="48" s="1"/>
  <c r="I48" i="48"/>
  <c r="H48" i="48"/>
  <c r="C48" i="48"/>
  <c r="E48" i="48" s="1"/>
  <c r="I47" i="48"/>
  <c r="H47" i="48"/>
  <c r="C47" i="48"/>
  <c r="E47" i="48" s="1"/>
  <c r="I46" i="48"/>
  <c r="H46" i="48"/>
  <c r="C46" i="48"/>
  <c r="E46" i="48" s="1"/>
  <c r="I45" i="48"/>
  <c r="H45" i="48"/>
  <c r="C45" i="48"/>
  <c r="E45" i="48" s="1"/>
  <c r="I44" i="48"/>
  <c r="H44" i="48"/>
  <c r="C44" i="48"/>
  <c r="E44" i="48" s="1"/>
  <c r="I43" i="48"/>
  <c r="H43" i="48"/>
  <c r="C43" i="48"/>
  <c r="E43" i="48" s="1"/>
  <c r="I42" i="48"/>
  <c r="H42" i="48"/>
  <c r="C42" i="48"/>
  <c r="E42" i="48" s="1"/>
  <c r="I41" i="48"/>
  <c r="H41" i="48"/>
  <c r="C41" i="48"/>
  <c r="E41" i="48" s="1"/>
  <c r="I40" i="48"/>
  <c r="H40" i="48"/>
  <c r="C40" i="48"/>
  <c r="E40" i="48" s="1"/>
  <c r="I39" i="48"/>
  <c r="H39" i="48"/>
  <c r="C39" i="48"/>
  <c r="E39" i="48" s="1"/>
  <c r="I38" i="48"/>
  <c r="H38" i="48"/>
  <c r="C38" i="48"/>
  <c r="E38" i="48" s="1"/>
  <c r="I37" i="48"/>
  <c r="H37" i="48"/>
  <c r="C37" i="48"/>
  <c r="E37" i="48" s="1"/>
  <c r="I36" i="48"/>
  <c r="H36" i="48"/>
  <c r="C36" i="48"/>
  <c r="E36" i="48" s="1"/>
  <c r="I35" i="48"/>
  <c r="H35" i="48"/>
  <c r="C35" i="48"/>
  <c r="E35" i="48" s="1"/>
  <c r="I34" i="48"/>
  <c r="H34" i="48"/>
  <c r="C34" i="48"/>
  <c r="E34" i="48" s="1"/>
  <c r="I33" i="48"/>
  <c r="H33" i="48"/>
  <c r="C33" i="48"/>
  <c r="E33" i="48" s="1"/>
  <c r="I32" i="48"/>
  <c r="H32" i="48"/>
  <c r="C32" i="48"/>
  <c r="E32" i="48" s="1"/>
  <c r="I31" i="48"/>
  <c r="H31" i="48"/>
  <c r="C31" i="48"/>
  <c r="E31" i="48" s="1"/>
  <c r="I30" i="48"/>
  <c r="H30" i="48"/>
  <c r="C30" i="48"/>
  <c r="E30" i="48" s="1"/>
  <c r="I29" i="48"/>
  <c r="H29" i="48"/>
  <c r="C29" i="48"/>
  <c r="E29" i="48" s="1"/>
  <c r="I28" i="48"/>
  <c r="H28" i="48"/>
  <c r="C28" i="48"/>
  <c r="E28" i="48" s="1"/>
  <c r="I27" i="48"/>
  <c r="H27" i="48"/>
  <c r="C27" i="48"/>
  <c r="E27" i="48" s="1"/>
  <c r="I26" i="48"/>
  <c r="H26" i="48"/>
  <c r="C26" i="48"/>
  <c r="E26" i="48" s="1"/>
  <c r="I25" i="48"/>
  <c r="H25" i="48"/>
  <c r="C25" i="48"/>
  <c r="E25" i="48" s="1"/>
  <c r="I24" i="48"/>
  <c r="H24" i="48"/>
  <c r="C24" i="48"/>
  <c r="E24" i="48" s="1"/>
  <c r="I23" i="48"/>
  <c r="H23" i="48"/>
  <c r="C23" i="48"/>
  <c r="E23" i="48" s="1"/>
  <c r="I22" i="48"/>
  <c r="H22" i="48"/>
  <c r="C22" i="48"/>
  <c r="E22" i="48" s="1"/>
  <c r="I21" i="48"/>
  <c r="H21" i="48"/>
  <c r="C21" i="48"/>
  <c r="E21" i="48" s="1"/>
  <c r="I20" i="48"/>
  <c r="H20" i="48"/>
  <c r="C20" i="48"/>
  <c r="E20" i="48" s="1"/>
  <c r="I19" i="48"/>
  <c r="H19" i="48"/>
  <c r="C19" i="48"/>
  <c r="E19" i="48" s="1"/>
  <c r="I18" i="48"/>
  <c r="H18" i="48"/>
  <c r="C18" i="48"/>
  <c r="E18" i="48" s="1"/>
  <c r="I17" i="48"/>
  <c r="H17" i="48"/>
  <c r="J17" i="48" s="1"/>
  <c r="C17" i="48"/>
  <c r="E17" i="48" s="1"/>
  <c r="I16" i="48"/>
  <c r="H16" i="48"/>
  <c r="C16" i="48"/>
  <c r="E16" i="48" s="1"/>
  <c r="I15" i="48"/>
  <c r="H15" i="48"/>
  <c r="C15" i="48"/>
  <c r="E15" i="48" s="1"/>
  <c r="I14" i="48"/>
  <c r="H14" i="48"/>
  <c r="C14" i="48"/>
  <c r="E14" i="48" s="1"/>
  <c r="I13" i="48"/>
  <c r="H13" i="48"/>
  <c r="J13" i="48" s="1"/>
  <c r="C13" i="48"/>
  <c r="E13" i="48" s="1"/>
  <c r="I12" i="48"/>
  <c r="H12" i="48"/>
  <c r="C12" i="48"/>
  <c r="E12" i="48" s="1"/>
  <c r="I11" i="48"/>
  <c r="H11" i="48"/>
  <c r="C11" i="48"/>
  <c r="E11" i="48" s="1"/>
  <c r="I10" i="48"/>
  <c r="H10" i="48"/>
  <c r="C10" i="48"/>
  <c r="E10" i="48" s="1"/>
  <c r="I9" i="48"/>
  <c r="H9" i="48"/>
  <c r="C9" i="48"/>
  <c r="E9" i="48" s="1"/>
  <c r="I8" i="48"/>
  <c r="H8" i="48"/>
  <c r="J8" i="48" s="1"/>
  <c r="C8" i="48"/>
  <c r="E8" i="48" s="1"/>
  <c r="I7" i="48"/>
  <c r="H7" i="48"/>
  <c r="C7" i="48"/>
  <c r="G81" i="47"/>
  <c r="G83" i="47" s="1"/>
  <c r="C75" i="47"/>
  <c r="E75" i="47" s="1"/>
  <c r="C74" i="47"/>
  <c r="E74" i="47" s="1"/>
  <c r="C73" i="47"/>
  <c r="E73" i="47" s="1"/>
  <c r="C72" i="47"/>
  <c r="E72" i="47" s="1"/>
  <c r="C71" i="47"/>
  <c r="E71" i="47" s="1"/>
  <c r="C70" i="47"/>
  <c r="E70" i="47" s="1"/>
  <c r="C69" i="47"/>
  <c r="E69" i="47" s="1"/>
  <c r="C68" i="47"/>
  <c r="E68" i="47" s="1"/>
  <c r="C67" i="47"/>
  <c r="E67" i="47" s="1"/>
  <c r="C66" i="47"/>
  <c r="E66" i="47" s="1"/>
  <c r="C65" i="47"/>
  <c r="E65" i="47" s="1"/>
  <c r="C64" i="47"/>
  <c r="E64" i="47" s="1"/>
  <c r="C63" i="47"/>
  <c r="E63" i="47" s="1"/>
  <c r="C62" i="47"/>
  <c r="E62" i="47" s="1"/>
  <c r="C61" i="47"/>
  <c r="E61" i="47" s="1"/>
  <c r="C60" i="47"/>
  <c r="E60" i="47" s="1"/>
  <c r="C59" i="47"/>
  <c r="E59" i="47" s="1"/>
  <c r="C58" i="47"/>
  <c r="E58" i="47" s="1"/>
  <c r="C57" i="47"/>
  <c r="E57" i="47" s="1"/>
  <c r="C56" i="47"/>
  <c r="E56" i="47" s="1"/>
  <c r="C55" i="47"/>
  <c r="E55" i="47" s="1"/>
  <c r="C54" i="47"/>
  <c r="E54" i="47" s="1"/>
  <c r="C53" i="47"/>
  <c r="E53" i="47" s="1"/>
  <c r="C52" i="47"/>
  <c r="E52" i="47" s="1"/>
  <c r="C51" i="47"/>
  <c r="E51" i="47" s="1"/>
  <c r="C50" i="47"/>
  <c r="E50" i="47" s="1"/>
  <c r="C49" i="47"/>
  <c r="E49" i="47" s="1"/>
  <c r="C48" i="47"/>
  <c r="E48" i="47" s="1"/>
  <c r="C47" i="47"/>
  <c r="E47" i="47" s="1"/>
  <c r="C46" i="47"/>
  <c r="E46" i="47" s="1"/>
  <c r="C45" i="47"/>
  <c r="E45" i="47" s="1"/>
  <c r="C44" i="47"/>
  <c r="E44" i="47" s="1"/>
  <c r="C43" i="47"/>
  <c r="E43" i="47" s="1"/>
  <c r="C42" i="47"/>
  <c r="E42" i="47" s="1"/>
  <c r="C41" i="47"/>
  <c r="E41" i="47" s="1"/>
  <c r="C40" i="47"/>
  <c r="E40" i="47" s="1"/>
  <c r="C39" i="47"/>
  <c r="E39" i="47" s="1"/>
  <c r="C38" i="47"/>
  <c r="E38" i="47" s="1"/>
  <c r="C37" i="47"/>
  <c r="E37" i="47" s="1"/>
  <c r="C36" i="47"/>
  <c r="E36" i="47" s="1"/>
  <c r="C35" i="47"/>
  <c r="E35" i="47" s="1"/>
  <c r="C34" i="47"/>
  <c r="E34" i="47" s="1"/>
  <c r="C33" i="47"/>
  <c r="E33" i="47" s="1"/>
  <c r="C32" i="47"/>
  <c r="E32" i="47" s="1"/>
  <c r="C31" i="47"/>
  <c r="E31" i="47" s="1"/>
  <c r="C30" i="47"/>
  <c r="E30" i="47" s="1"/>
  <c r="C29" i="47"/>
  <c r="E29" i="47" s="1"/>
  <c r="C28" i="47"/>
  <c r="E28" i="47" s="1"/>
  <c r="C27" i="47"/>
  <c r="E27" i="47" s="1"/>
  <c r="C26" i="47"/>
  <c r="E26" i="47" s="1"/>
  <c r="C25" i="47"/>
  <c r="E25" i="47" s="1"/>
  <c r="C24" i="47"/>
  <c r="E24" i="47" s="1"/>
  <c r="C23" i="47"/>
  <c r="E23" i="47" s="1"/>
  <c r="C22" i="47"/>
  <c r="E22" i="47" s="1"/>
  <c r="C21" i="47"/>
  <c r="E21" i="47" s="1"/>
  <c r="C20" i="47"/>
  <c r="E20" i="47" s="1"/>
  <c r="C19" i="47"/>
  <c r="E19" i="47" s="1"/>
  <c r="C18" i="47"/>
  <c r="E18" i="47" s="1"/>
  <c r="C17" i="47"/>
  <c r="E17" i="47" s="1"/>
  <c r="C16" i="47"/>
  <c r="E16" i="47" s="1"/>
  <c r="C15" i="47"/>
  <c r="E15" i="47" s="1"/>
  <c r="C14" i="47"/>
  <c r="E14" i="47" s="1"/>
  <c r="C13" i="47"/>
  <c r="E13" i="47" s="1"/>
  <c r="C12" i="47"/>
  <c r="E12" i="47" s="1"/>
  <c r="C11" i="47"/>
  <c r="E11" i="47" s="1"/>
  <c r="C10" i="47"/>
  <c r="E10" i="47" s="1"/>
  <c r="C9" i="47"/>
  <c r="E9" i="47" s="1"/>
  <c r="C8" i="47"/>
  <c r="E8" i="47" s="1"/>
  <c r="C7" i="47"/>
  <c r="L75" i="46"/>
  <c r="N75" i="46" s="1"/>
  <c r="D75" i="46"/>
  <c r="C75" i="46"/>
  <c r="E75" i="46" s="1"/>
  <c r="I75" i="46" s="1"/>
  <c r="L74" i="46"/>
  <c r="N74" i="46" s="1"/>
  <c r="D74" i="46"/>
  <c r="C74" i="46"/>
  <c r="L73" i="46"/>
  <c r="N73" i="46" s="1"/>
  <c r="D73" i="46"/>
  <c r="C73" i="46"/>
  <c r="L72" i="46"/>
  <c r="N72" i="46" s="1"/>
  <c r="D72" i="46"/>
  <c r="C72" i="46"/>
  <c r="L71" i="46"/>
  <c r="N71" i="46" s="1"/>
  <c r="D71" i="46"/>
  <c r="C71" i="46"/>
  <c r="E71" i="46" s="1"/>
  <c r="I71" i="46" s="1"/>
  <c r="L70" i="46"/>
  <c r="N70" i="46" s="1"/>
  <c r="D70" i="46"/>
  <c r="C70" i="46"/>
  <c r="E70" i="46" s="1"/>
  <c r="I70" i="46" s="1"/>
  <c r="L69" i="46"/>
  <c r="N69" i="46" s="1"/>
  <c r="D69" i="46"/>
  <c r="C69" i="46"/>
  <c r="L68" i="46"/>
  <c r="N68" i="46" s="1"/>
  <c r="D68" i="46"/>
  <c r="C68" i="46"/>
  <c r="L67" i="46"/>
  <c r="N67" i="46" s="1"/>
  <c r="D67" i="46"/>
  <c r="C67" i="46"/>
  <c r="E67" i="46" s="1"/>
  <c r="I67" i="46" s="1"/>
  <c r="L66" i="46"/>
  <c r="N66" i="46" s="1"/>
  <c r="D66" i="46"/>
  <c r="C66" i="46"/>
  <c r="E66" i="46" s="1"/>
  <c r="I66" i="46" s="1"/>
  <c r="L65" i="46"/>
  <c r="N65" i="46" s="1"/>
  <c r="D65" i="46"/>
  <c r="C65" i="46"/>
  <c r="L64" i="46"/>
  <c r="N64" i="46" s="1"/>
  <c r="D64" i="46"/>
  <c r="C64" i="46"/>
  <c r="L63" i="46"/>
  <c r="N63" i="46" s="1"/>
  <c r="D63" i="46"/>
  <c r="C63" i="46"/>
  <c r="E63" i="46" s="1"/>
  <c r="I63" i="46" s="1"/>
  <c r="L62" i="46"/>
  <c r="N62" i="46" s="1"/>
  <c r="D62" i="46"/>
  <c r="C62" i="46"/>
  <c r="E62" i="46" s="1"/>
  <c r="I62" i="46" s="1"/>
  <c r="L61" i="46"/>
  <c r="N61" i="46" s="1"/>
  <c r="D61" i="46"/>
  <c r="C61" i="46"/>
  <c r="L60" i="46"/>
  <c r="N60" i="46" s="1"/>
  <c r="D60" i="46"/>
  <c r="C60" i="46"/>
  <c r="L59" i="46"/>
  <c r="N59" i="46" s="1"/>
  <c r="D59" i="46"/>
  <c r="C59" i="46"/>
  <c r="E59" i="46" s="1"/>
  <c r="I59" i="46" s="1"/>
  <c r="L58" i="46"/>
  <c r="N58" i="46" s="1"/>
  <c r="D58" i="46"/>
  <c r="S58" i="46" s="1"/>
  <c r="T58" i="46" s="1"/>
  <c r="C58" i="46"/>
  <c r="E58" i="46" s="1"/>
  <c r="I58" i="46" s="1"/>
  <c r="L57" i="46"/>
  <c r="N57" i="46" s="1"/>
  <c r="D57" i="46"/>
  <c r="C57" i="46"/>
  <c r="L56" i="46"/>
  <c r="N56" i="46" s="1"/>
  <c r="D56" i="46"/>
  <c r="S56" i="46" s="1"/>
  <c r="T56" i="46" s="1"/>
  <c r="C56" i="46"/>
  <c r="L55" i="46"/>
  <c r="N55" i="46" s="1"/>
  <c r="D55" i="46"/>
  <c r="C55" i="46"/>
  <c r="L54" i="46"/>
  <c r="N54" i="46" s="1"/>
  <c r="D54" i="46"/>
  <c r="S54" i="46" s="1"/>
  <c r="T54" i="46" s="1"/>
  <c r="C54" i="46"/>
  <c r="L53" i="46"/>
  <c r="N53" i="46" s="1"/>
  <c r="D53" i="46"/>
  <c r="C53" i="46"/>
  <c r="E53" i="46" s="1"/>
  <c r="I53" i="46" s="1"/>
  <c r="L52" i="46"/>
  <c r="N52" i="46" s="1"/>
  <c r="D52" i="46"/>
  <c r="S52" i="46" s="1"/>
  <c r="T52" i="46" s="1"/>
  <c r="C52" i="46"/>
  <c r="L51" i="46"/>
  <c r="N51" i="46" s="1"/>
  <c r="D51" i="46"/>
  <c r="C51" i="46"/>
  <c r="E51" i="46" s="1"/>
  <c r="I51" i="46" s="1"/>
  <c r="L50" i="46"/>
  <c r="N50" i="46" s="1"/>
  <c r="D50" i="46"/>
  <c r="S50" i="46" s="1"/>
  <c r="T50" i="46" s="1"/>
  <c r="C50" i="46"/>
  <c r="E50" i="46" s="1"/>
  <c r="I50" i="46" s="1"/>
  <c r="L49" i="46"/>
  <c r="N49" i="46" s="1"/>
  <c r="D49" i="46"/>
  <c r="C49" i="46"/>
  <c r="L48" i="46"/>
  <c r="N48" i="46" s="1"/>
  <c r="D48" i="46"/>
  <c r="S48" i="46" s="1"/>
  <c r="T48" i="46" s="1"/>
  <c r="C48" i="46"/>
  <c r="L47" i="46"/>
  <c r="N47" i="46" s="1"/>
  <c r="D47" i="46"/>
  <c r="C47" i="46"/>
  <c r="L46" i="46"/>
  <c r="N46" i="46" s="1"/>
  <c r="D46" i="46"/>
  <c r="S46" i="46" s="1"/>
  <c r="T46" i="46" s="1"/>
  <c r="C46" i="46"/>
  <c r="L45" i="46"/>
  <c r="N45" i="46" s="1"/>
  <c r="D45" i="46"/>
  <c r="C45" i="46"/>
  <c r="L44" i="46"/>
  <c r="N44" i="46" s="1"/>
  <c r="D44" i="46"/>
  <c r="C44" i="46"/>
  <c r="L43" i="46"/>
  <c r="N43" i="46" s="1"/>
  <c r="D43" i="46"/>
  <c r="S43" i="46" s="1"/>
  <c r="T43" i="46" s="1"/>
  <c r="C43" i="46"/>
  <c r="L42" i="46"/>
  <c r="N42" i="46" s="1"/>
  <c r="D42" i="46"/>
  <c r="C42" i="46"/>
  <c r="E42" i="46" s="1"/>
  <c r="I42" i="46" s="1"/>
  <c r="L41" i="46"/>
  <c r="N41" i="46" s="1"/>
  <c r="D41" i="46"/>
  <c r="S41" i="46" s="1"/>
  <c r="T41" i="46" s="1"/>
  <c r="C41" i="46"/>
  <c r="E41" i="46" s="1"/>
  <c r="I41" i="46" s="1"/>
  <c r="L40" i="46"/>
  <c r="N40" i="46" s="1"/>
  <c r="D40" i="46"/>
  <c r="C40" i="46"/>
  <c r="L39" i="46"/>
  <c r="N39" i="46" s="1"/>
  <c r="D39" i="46"/>
  <c r="S39" i="46" s="1"/>
  <c r="T39" i="46" s="1"/>
  <c r="C39" i="46"/>
  <c r="L38" i="46"/>
  <c r="N38" i="46" s="1"/>
  <c r="D38" i="46"/>
  <c r="C38" i="46"/>
  <c r="L37" i="46"/>
  <c r="N37" i="46" s="1"/>
  <c r="D37" i="46"/>
  <c r="S37" i="46" s="1"/>
  <c r="T37" i="46" s="1"/>
  <c r="C37" i="46"/>
  <c r="E37" i="46" s="1"/>
  <c r="I37" i="46" s="1"/>
  <c r="L36" i="46"/>
  <c r="N36" i="46" s="1"/>
  <c r="D36" i="46"/>
  <c r="C36" i="46"/>
  <c r="L35" i="46"/>
  <c r="N35" i="46" s="1"/>
  <c r="D35" i="46"/>
  <c r="S35" i="46" s="1"/>
  <c r="T35" i="46" s="1"/>
  <c r="C35" i="46"/>
  <c r="L34" i="46"/>
  <c r="N34" i="46" s="1"/>
  <c r="D34" i="46"/>
  <c r="C34" i="46"/>
  <c r="L33" i="46"/>
  <c r="N33" i="46" s="1"/>
  <c r="D33" i="46"/>
  <c r="S33" i="46" s="1"/>
  <c r="T33" i="46" s="1"/>
  <c r="C33" i="46"/>
  <c r="L32" i="46"/>
  <c r="N32" i="46" s="1"/>
  <c r="D32" i="46"/>
  <c r="C32" i="46"/>
  <c r="L31" i="46"/>
  <c r="N31" i="46" s="1"/>
  <c r="D31" i="46"/>
  <c r="S31" i="46" s="1"/>
  <c r="T31" i="46" s="1"/>
  <c r="C31" i="46"/>
  <c r="L30" i="46"/>
  <c r="N30" i="46" s="1"/>
  <c r="D30" i="46"/>
  <c r="C30" i="46"/>
  <c r="E30" i="46" s="1"/>
  <c r="I30" i="46" s="1"/>
  <c r="L29" i="46"/>
  <c r="N29" i="46" s="1"/>
  <c r="D29" i="46"/>
  <c r="S29" i="46" s="1"/>
  <c r="T29" i="46" s="1"/>
  <c r="C29" i="46"/>
  <c r="L28" i="46"/>
  <c r="N28" i="46" s="1"/>
  <c r="D28" i="46"/>
  <c r="C28" i="46"/>
  <c r="L27" i="46"/>
  <c r="N27" i="46" s="1"/>
  <c r="D27" i="46"/>
  <c r="S27" i="46" s="1"/>
  <c r="T27" i="46" s="1"/>
  <c r="C27" i="46"/>
  <c r="L26" i="46"/>
  <c r="N26" i="46" s="1"/>
  <c r="D26" i="46"/>
  <c r="C26" i="46"/>
  <c r="L25" i="46"/>
  <c r="N25" i="46" s="1"/>
  <c r="D25" i="46"/>
  <c r="S25" i="46" s="1"/>
  <c r="T25" i="46" s="1"/>
  <c r="C25" i="46"/>
  <c r="E25" i="46" s="1"/>
  <c r="I25" i="46" s="1"/>
  <c r="L24" i="46"/>
  <c r="N24" i="46" s="1"/>
  <c r="D24" i="46"/>
  <c r="C24" i="46"/>
  <c r="L23" i="46"/>
  <c r="N23" i="46" s="1"/>
  <c r="D23" i="46"/>
  <c r="S23" i="46" s="1"/>
  <c r="T23" i="46" s="1"/>
  <c r="C23" i="46"/>
  <c r="L22" i="46"/>
  <c r="N22" i="46" s="1"/>
  <c r="D22" i="46"/>
  <c r="C22" i="46"/>
  <c r="L21" i="46"/>
  <c r="N21" i="46" s="1"/>
  <c r="D21" i="46"/>
  <c r="S21" i="46" s="1"/>
  <c r="T21" i="46" s="1"/>
  <c r="C21" i="46"/>
  <c r="E21" i="46" s="1"/>
  <c r="I21" i="46" s="1"/>
  <c r="L20" i="46"/>
  <c r="N20" i="46" s="1"/>
  <c r="D20" i="46"/>
  <c r="C20" i="46"/>
  <c r="L19" i="46"/>
  <c r="N19" i="46" s="1"/>
  <c r="D19" i="46"/>
  <c r="S19" i="46" s="1"/>
  <c r="T19" i="46" s="1"/>
  <c r="C19" i="46"/>
  <c r="L18" i="46"/>
  <c r="N18" i="46" s="1"/>
  <c r="D18" i="46"/>
  <c r="C18" i="46"/>
  <c r="L17" i="46"/>
  <c r="N17" i="46" s="1"/>
  <c r="D17" i="46"/>
  <c r="S17" i="46" s="1"/>
  <c r="T17" i="46" s="1"/>
  <c r="C17" i="46"/>
  <c r="L16" i="46"/>
  <c r="N16" i="46" s="1"/>
  <c r="D16" i="46"/>
  <c r="C16" i="46"/>
  <c r="L15" i="46"/>
  <c r="N15" i="46" s="1"/>
  <c r="D15" i="46"/>
  <c r="S15" i="46" s="1"/>
  <c r="T15" i="46" s="1"/>
  <c r="C15" i="46"/>
  <c r="L14" i="46"/>
  <c r="N14" i="46" s="1"/>
  <c r="D14" i="46"/>
  <c r="C14" i="46"/>
  <c r="E14" i="46" s="1"/>
  <c r="I14" i="46" s="1"/>
  <c r="L13" i="46"/>
  <c r="N13" i="46" s="1"/>
  <c r="D13" i="46"/>
  <c r="S13" i="46" s="1"/>
  <c r="T13" i="46" s="1"/>
  <c r="C13" i="46"/>
  <c r="L12" i="46"/>
  <c r="N12" i="46" s="1"/>
  <c r="D12" i="46"/>
  <c r="C12" i="46"/>
  <c r="E12" i="46" s="1"/>
  <c r="I12" i="46" s="1"/>
  <c r="L11" i="46"/>
  <c r="N11" i="46" s="1"/>
  <c r="D11" i="46"/>
  <c r="S11" i="46" s="1"/>
  <c r="T11" i="46" s="1"/>
  <c r="C11" i="46"/>
  <c r="L10" i="46"/>
  <c r="N10" i="46" s="1"/>
  <c r="D10" i="46"/>
  <c r="C10" i="46"/>
  <c r="L9" i="46"/>
  <c r="N9" i="46" s="1"/>
  <c r="D9" i="46"/>
  <c r="S9" i="46" s="1"/>
  <c r="T9" i="46" s="1"/>
  <c r="C9" i="46"/>
  <c r="L8" i="46"/>
  <c r="N8" i="46" s="1"/>
  <c r="D8" i="46"/>
  <c r="C8" i="46"/>
  <c r="L7" i="46"/>
  <c r="N7" i="46" s="1"/>
  <c r="D7" i="46"/>
  <c r="S7" i="46" s="1"/>
  <c r="C7" i="46"/>
  <c r="D5" i="46"/>
  <c r="E5" i="46" s="1"/>
  <c r="F5" i="46" s="1"/>
  <c r="G5" i="46" s="1"/>
  <c r="H5" i="46" s="1"/>
  <c r="I5" i="46" s="1"/>
  <c r="J5" i="46" s="1"/>
  <c r="K5" i="46" s="1"/>
  <c r="L5" i="46" s="1"/>
  <c r="M5" i="46" s="1"/>
  <c r="N5" i="46" s="1"/>
  <c r="O5" i="46" s="1"/>
  <c r="P5" i="46" s="1"/>
  <c r="Q5" i="46" s="1"/>
  <c r="R5" i="46" s="1"/>
  <c r="S5" i="46" s="1"/>
  <c r="T5" i="46" s="1"/>
  <c r="U5" i="46" s="1"/>
  <c r="V5" i="46" s="1"/>
  <c r="W5" i="46" s="1"/>
  <c r="X5" i="46" s="1"/>
  <c r="Y5" i="46" s="1"/>
  <c r="C99" i="45"/>
  <c r="C95" i="45"/>
  <c r="C96" i="45" s="1"/>
  <c r="C92" i="45"/>
  <c r="C97" i="45" s="1"/>
  <c r="C88" i="45"/>
  <c r="H75" i="45"/>
  <c r="J75" i="45" s="1"/>
  <c r="C75" i="45"/>
  <c r="E75" i="45" s="1"/>
  <c r="H74" i="45"/>
  <c r="J74" i="45" s="1"/>
  <c r="C74" i="45"/>
  <c r="E74" i="45" s="1"/>
  <c r="H73" i="45"/>
  <c r="J73" i="45" s="1"/>
  <c r="C73" i="45"/>
  <c r="E73" i="45" s="1"/>
  <c r="H72" i="45"/>
  <c r="J72" i="45" s="1"/>
  <c r="C72" i="45"/>
  <c r="E72" i="45" s="1"/>
  <c r="H71" i="45"/>
  <c r="J71" i="45" s="1"/>
  <c r="C71" i="45"/>
  <c r="E71" i="45" s="1"/>
  <c r="H70" i="45"/>
  <c r="J70" i="45" s="1"/>
  <c r="C70" i="45"/>
  <c r="E70" i="45" s="1"/>
  <c r="H69" i="45"/>
  <c r="J69" i="45" s="1"/>
  <c r="C69" i="45"/>
  <c r="E69" i="45" s="1"/>
  <c r="H68" i="45"/>
  <c r="J68" i="45" s="1"/>
  <c r="C68" i="45"/>
  <c r="E68" i="45" s="1"/>
  <c r="H67" i="45"/>
  <c r="J67" i="45" s="1"/>
  <c r="C67" i="45"/>
  <c r="E67" i="45" s="1"/>
  <c r="H66" i="45"/>
  <c r="J66" i="45" s="1"/>
  <c r="C66" i="45"/>
  <c r="E66" i="45" s="1"/>
  <c r="H65" i="45"/>
  <c r="J65" i="45" s="1"/>
  <c r="C65" i="45"/>
  <c r="E65" i="45" s="1"/>
  <c r="H64" i="45"/>
  <c r="J64" i="45" s="1"/>
  <c r="C64" i="45"/>
  <c r="E64" i="45" s="1"/>
  <c r="H63" i="45"/>
  <c r="J63" i="45" s="1"/>
  <c r="C63" i="45"/>
  <c r="E63" i="45" s="1"/>
  <c r="H62" i="45"/>
  <c r="J62" i="45" s="1"/>
  <c r="C62" i="45"/>
  <c r="E62" i="45" s="1"/>
  <c r="H61" i="45"/>
  <c r="J61" i="45" s="1"/>
  <c r="C61" i="45"/>
  <c r="E61" i="45" s="1"/>
  <c r="H60" i="45"/>
  <c r="J60" i="45" s="1"/>
  <c r="C60" i="45"/>
  <c r="E60" i="45" s="1"/>
  <c r="H59" i="45"/>
  <c r="J59" i="45" s="1"/>
  <c r="C59" i="45"/>
  <c r="E59" i="45" s="1"/>
  <c r="H58" i="45"/>
  <c r="J58" i="45" s="1"/>
  <c r="C58" i="45"/>
  <c r="E58" i="45" s="1"/>
  <c r="H57" i="45"/>
  <c r="J57" i="45" s="1"/>
  <c r="C57" i="45"/>
  <c r="E57" i="45" s="1"/>
  <c r="H56" i="45"/>
  <c r="J56" i="45" s="1"/>
  <c r="C56" i="45"/>
  <c r="E56" i="45" s="1"/>
  <c r="H55" i="45"/>
  <c r="J55" i="45" s="1"/>
  <c r="C55" i="45"/>
  <c r="E55" i="45" s="1"/>
  <c r="H54" i="45"/>
  <c r="J54" i="45" s="1"/>
  <c r="C54" i="45"/>
  <c r="E54" i="45" s="1"/>
  <c r="H53" i="45"/>
  <c r="J53" i="45" s="1"/>
  <c r="C53" i="45"/>
  <c r="E53" i="45" s="1"/>
  <c r="H52" i="45"/>
  <c r="J52" i="45" s="1"/>
  <c r="C52" i="45"/>
  <c r="E52" i="45" s="1"/>
  <c r="H51" i="45"/>
  <c r="J51" i="45" s="1"/>
  <c r="C51" i="45"/>
  <c r="E51" i="45" s="1"/>
  <c r="H50" i="45"/>
  <c r="J50" i="45" s="1"/>
  <c r="C50" i="45"/>
  <c r="E50" i="45" s="1"/>
  <c r="H49" i="45"/>
  <c r="J49" i="45" s="1"/>
  <c r="C49" i="45"/>
  <c r="E49" i="45" s="1"/>
  <c r="H48" i="45"/>
  <c r="J48" i="45" s="1"/>
  <c r="C48" i="45"/>
  <c r="E48" i="45" s="1"/>
  <c r="H47" i="45"/>
  <c r="J47" i="45" s="1"/>
  <c r="C47" i="45"/>
  <c r="E47" i="45" s="1"/>
  <c r="H46" i="45"/>
  <c r="J46" i="45" s="1"/>
  <c r="C46" i="45"/>
  <c r="E46" i="45" s="1"/>
  <c r="H45" i="45"/>
  <c r="J45" i="45" s="1"/>
  <c r="C45" i="45"/>
  <c r="E45" i="45" s="1"/>
  <c r="H44" i="45"/>
  <c r="J44" i="45" s="1"/>
  <c r="C44" i="45"/>
  <c r="E44" i="45" s="1"/>
  <c r="H43" i="45"/>
  <c r="J43" i="45" s="1"/>
  <c r="C43" i="45"/>
  <c r="E43" i="45" s="1"/>
  <c r="H42" i="45"/>
  <c r="J42" i="45" s="1"/>
  <c r="C42" i="45"/>
  <c r="E42" i="45" s="1"/>
  <c r="H41" i="45"/>
  <c r="J41" i="45" s="1"/>
  <c r="C41" i="45"/>
  <c r="E41" i="45" s="1"/>
  <c r="H40" i="45"/>
  <c r="J40" i="45" s="1"/>
  <c r="C40" i="45"/>
  <c r="E40" i="45" s="1"/>
  <c r="H39" i="45"/>
  <c r="J39" i="45" s="1"/>
  <c r="C39" i="45"/>
  <c r="E39" i="45" s="1"/>
  <c r="H38" i="45"/>
  <c r="J38" i="45" s="1"/>
  <c r="C38" i="45"/>
  <c r="E38" i="45" s="1"/>
  <c r="H37" i="45"/>
  <c r="J37" i="45" s="1"/>
  <c r="C37" i="45"/>
  <c r="E37" i="45" s="1"/>
  <c r="H36" i="45"/>
  <c r="J36" i="45" s="1"/>
  <c r="C36" i="45"/>
  <c r="E36" i="45" s="1"/>
  <c r="H35" i="45"/>
  <c r="J35" i="45" s="1"/>
  <c r="C35" i="45"/>
  <c r="E35" i="45" s="1"/>
  <c r="H34" i="45"/>
  <c r="J34" i="45" s="1"/>
  <c r="C34" i="45"/>
  <c r="E34" i="45" s="1"/>
  <c r="H33" i="45"/>
  <c r="J33" i="45" s="1"/>
  <c r="C33" i="45"/>
  <c r="E33" i="45" s="1"/>
  <c r="H32" i="45"/>
  <c r="J32" i="45" s="1"/>
  <c r="C32" i="45"/>
  <c r="E32" i="45" s="1"/>
  <c r="H31" i="45"/>
  <c r="J31" i="45" s="1"/>
  <c r="C31" i="45"/>
  <c r="E31" i="45" s="1"/>
  <c r="H30" i="45"/>
  <c r="J30" i="45" s="1"/>
  <c r="C30" i="45"/>
  <c r="E30" i="45" s="1"/>
  <c r="H29" i="45"/>
  <c r="J29" i="45" s="1"/>
  <c r="C29" i="45"/>
  <c r="E29" i="45" s="1"/>
  <c r="H28" i="45"/>
  <c r="J28" i="45" s="1"/>
  <c r="C28" i="45"/>
  <c r="E28" i="45" s="1"/>
  <c r="H27" i="45"/>
  <c r="J27" i="45" s="1"/>
  <c r="C27" i="45"/>
  <c r="E27" i="45" s="1"/>
  <c r="H26" i="45"/>
  <c r="J26" i="45" s="1"/>
  <c r="C26" i="45"/>
  <c r="E26" i="45" s="1"/>
  <c r="H25" i="45"/>
  <c r="J25" i="45" s="1"/>
  <c r="C25" i="45"/>
  <c r="E25" i="45" s="1"/>
  <c r="H24" i="45"/>
  <c r="J24" i="45" s="1"/>
  <c r="C24" i="45"/>
  <c r="E24" i="45" s="1"/>
  <c r="H23" i="45"/>
  <c r="J23" i="45" s="1"/>
  <c r="C23" i="45"/>
  <c r="E23" i="45" s="1"/>
  <c r="H22" i="45"/>
  <c r="J22" i="45" s="1"/>
  <c r="C22" i="45"/>
  <c r="E22" i="45" s="1"/>
  <c r="H21" i="45"/>
  <c r="J21" i="45" s="1"/>
  <c r="C21" i="45"/>
  <c r="E21" i="45" s="1"/>
  <c r="H20" i="45"/>
  <c r="J20" i="45" s="1"/>
  <c r="C20" i="45"/>
  <c r="E20" i="45" s="1"/>
  <c r="H19" i="45"/>
  <c r="J19" i="45" s="1"/>
  <c r="C19" i="45"/>
  <c r="E19" i="45" s="1"/>
  <c r="H18" i="45"/>
  <c r="J18" i="45" s="1"/>
  <c r="C18" i="45"/>
  <c r="E18" i="45" s="1"/>
  <c r="H17" i="45"/>
  <c r="J17" i="45" s="1"/>
  <c r="C17" i="45"/>
  <c r="E17" i="45" s="1"/>
  <c r="H16" i="45"/>
  <c r="J16" i="45" s="1"/>
  <c r="C16" i="45"/>
  <c r="E16" i="45" s="1"/>
  <c r="H15" i="45"/>
  <c r="J15" i="45" s="1"/>
  <c r="C15" i="45"/>
  <c r="E15" i="45" s="1"/>
  <c r="H14" i="45"/>
  <c r="J14" i="45" s="1"/>
  <c r="C14" i="45"/>
  <c r="E14" i="45" s="1"/>
  <c r="H13" i="45"/>
  <c r="J13" i="45" s="1"/>
  <c r="C13" i="45"/>
  <c r="E13" i="45" s="1"/>
  <c r="H12" i="45"/>
  <c r="J12" i="45" s="1"/>
  <c r="C12" i="45"/>
  <c r="E12" i="45" s="1"/>
  <c r="H11" i="45"/>
  <c r="J11" i="45" s="1"/>
  <c r="C11" i="45"/>
  <c r="E11" i="45" s="1"/>
  <c r="H10" i="45"/>
  <c r="J10" i="45" s="1"/>
  <c r="C10" i="45"/>
  <c r="E10" i="45" s="1"/>
  <c r="H9" i="45"/>
  <c r="J9" i="45" s="1"/>
  <c r="C9" i="45"/>
  <c r="E9" i="45" s="1"/>
  <c r="H8" i="45"/>
  <c r="J8" i="45" s="1"/>
  <c r="C8" i="45"/>
  <c r="E8" i="45" s="1"/>
  <c r="H7" i="45"/>
  <c r="J7" i="45" s="1"/>
  <c r="C7" i="45"/>
  <c r="C99" i="44"/>
  <c r="C92" i="44"/>
  <c r="C95" i="44" s="1"/>
  <c r="C96" i="44" s="1"/>
  <c r="C88" i="44"/>
  <c r="H75" i="44"/>
  <c r="J75" i="44" s="1"/>
  <c r="C75" i="44"/>
  <c r="E75" i="44" s="1"/>
  <c r="H74" i="44"/>
  <c r="J74" i="44" s="1"/>
  <c r="C74" i="44"/>
  <c r="E74" i="44" s="1"/>
  <c r="H73" i="44"/>
  <c r="J73" i="44" s="1"/>
  <c r="C73" i="44"/>
  <c r="E73" i="44" s="1"/>
  <c r="H72" i="44"/>
  <c r="J72" i="44" s="1"/>
  <c r="C72" i="44"/>
  <c r="E72" i="44" s="1"/>
  <c r="H71" i="44"/>
  <c r="J71" i="44" s="1"/>
  <c r="C71" i="44"/>
  <c r="E71" i="44" s="1"/>
  <c r="H70" i="44"/>
  <c r="J70" i="44" s="1"/>
  <c r="C70" i="44"/>
  <c r="E70" i="44" s="1"/>
  <c r="H69" i="44"/>
  <c r="J69" i="44" s="1"/>
  <c r="C69" i="44"/>
  <c r="E69" i="44" s="1"/>
  <c r="H68" i="44"/>
  <c r="J68" i="44" s="1"/>
  <c r="C68" i="44"/>
  <c r="E68" i="44" s="1"/>
  <c r="H67" i="44"/>
  <c r="J67" i="44" s="1"/>
  <c r="C67" i="44"/>
  <c r="E67" i="44" s="1"/>
  <c r="H66" i="44"/>
  <c r="J66" i="44" s="1"/>
  <c r="C66" i="44"/>
  <c r="E66" i="44" s="1"/>
  <c r="H65" i="44"/>
  <c r="J65" i="44" s="1"/>
  <c r="C65" i="44"/>
  <c r="E65" i="44" s="1"/>
  <c r="H64" i="44"/>
  <c r="J64" i="44" s="1"/>
  <c r="C64" i="44"/>
  <c r="E64" i="44" s="1"/>
  <c r="H63" i="44"/>
  <c r="J63" i="44" s="1"/>
  <c r="C63" i="44"/>
  <c r="E63" i="44" s="1"/>
  <c r="H62" i="44"/>
  <c r="J62" i="44" s="1"/>
  <c r="C62" i="44"/>
  <c r="E62" i="44" s="1"/>
  <c r="H61" i="44"/>
  <c r="J61" i="44" s="1"/>
  <c r="C61" i="44"/>
  <c r="E61" i="44" s="1"/>
  <c r="H60" i="44"/>
  <c r="J60" i="44" s="1"/>
  <c r="C60" i="44"/>
  <c r="E60" i="44" s="1"/>
  <c r="H59" i="44"/>
  <c r="J59" i="44" s="1"/>
  <c r="C59" i="44"/>
  <c r="E59" i="44" s="1"/>
  <c r="H58" i="44"/>
  <c r="J58" i="44" s="1"/>
  <c r="C58" i="44"/>
  <c r="E58" i="44" s="1"/>
  <c r="H57" i="44"/>
  <c r="J57" i="44" s="1"/>
  <c r="C57" i="44"/>
  <c r="E57" i="44" s="1"/>
  <c r="H56" i="44"/>
  <c r="J56" i="44" s="1"/>
  <c r="C56" i="44"/>
  <c r="E56" i="44" s="1"/>
  <c r="H55" i="44"/>
  <c r="J55" i="44" s="1"/>
  <c r="C55" i="44"/>
  <c r="E55" i="44" s="1"/>
  <c r="H54" i="44"/>
  <c r="J54" i="44" s="1"/>
  <c r="C54" i="44"/>
  <c r="E54" i="44" s="1"/>
  <c r="H53" i="44"/>
  <c r="J53" i="44" s="1"/>
  <c r="C53" i="44"/>
  <c r="E53" i="44" s="1"/>
  <c r="H52" i="44"/>
  <c r="J52" i="44" s="1"/>
  <c r="C52" i="44"/>
  <c r="E52" i="44" s="1"/>
  <c r="H51" i="44"/>
  <c r="J51" i="44" s="1"/>
  <c r="C51" i="44"/>
  <c r="E51" i="44" s="1"/>
  <c r="H50" i="44"/>
  <c r="J50" i="44" s="1"/>
  <c r="C50" i="44"/>
  <c r="E50" i="44" s="1"/>
  <c r="H49" i="44"/>
  <c r="J49" i="44" s="1"/>
  <c r="C49" i="44"/>
  <c r="H48" i="44"/>
  <c r="J48" i="44" s="1"/>
  <c r="C48" i="44"/>
  <c r="E48" i="44" s="1"/>
  <c r="H47" i="44"/>
  <c r="J47" i="44" s="1"/>
  <c r="C47" i="44"/>
  <c r="E47" i="44" s="1"/>
  <c r="H46" i="44"/>
  <c r="J46" i="44" s="1"/>
  <c r="C46" i="44"/>
  <c r="E46" i="44" s="1"/>
  <c r="H45" i="44"/>
  <c r="J45" i="44" s="1"/>
  <c r="C45" i="44"/>
  <c r="E45" i="44" s="1"/>
  <c r="H44" i="44"/>
  <c r="J44" i="44" s="1"/>
  <c r="C44" i="44"/>
  <c r="E44" i="44" s="1"/>
  <c r="H43" i="44"/>
  <c r="J43" i="44" s="1"/>
  <c r="C43" i="44"/>
  <c r="E43" i="44" s="1"/>
  <c r="H42" i="44"/>
  <c r="J42" i="44" s="1"/>
  <c r="C42" i="44"/>
  <c r="E42" i="44" s="1"/>
  <c r="H41" i="44"/>
  <c r="J41" i="44" s="1"/>
  <c r="C41" i="44"/>
  <c r="E41" i="44" s="1"/>
  <c r="H40" i="44"/>
  <c r="J40" i="44" s="1"/>
  <c r="C40" i="44"/>
  <c r="E40" i="44" s="1"/>
  <c r="H39" i="44"/>
  <c r="J39" i="44" s="1"/>
  <c r="C39" i="44"/>
  <c r="E39" i="44" s="1"/>
  <c r="H38" i="44"/>
  <c r="J38" i="44" s="1"/>
  <c r="C38" i="44"/>
  <c r="E38" i="44" s="1"/>
  <c r="H37" i="44"/>
  <c r="J37" i="44" s="1"/>
  <c r="C37" i="44"/>
  <c r="E37" i="44" s="1"/>
  <c r="H36" i="44"/>
  <c r="J36" i="44" s="1"/>
  <c r="C36" i="44"/>
  <c r="E36" i="44" s="1"/>
  <c r="H35" i="44"/>
  <c r="J35" i="44" s="1"/>
  <c r="C35" i="44"/>
  <c r="E35" i="44" s="1"/>
  <c r="H34" i="44"/>
  <c r="J34" i="44" s="1"/>
  <c r="C34" i="44"/>
  <c r="E34" i="44" s="1"/>
  <c r="H33" i="44"/>
  <c r="J33" i="44" s="1"/>
  <c r="C33" i="44"/>
  <c r="E33" i="44" s="1"/>
  <c r="H32" i="44"/>
  <c r="J32" i="44" s="1"/>
  <c r="C32" i="44"/>
  <c r="E32" i="44" s="1"/>
  <c r="H31" i="44"/>
  <c r="J31" i="44" s="1"/>
  <c r="C31" i="44"/>
  <c r="E31" i="44" s="1"/>
  <c r="H30" i="44"/>
  <c r="J30" i="44" s="1"/>
  <c r="C30" i="44"/>
  <c r="E30" i="44" s="1"/>
  <c r="H29" i="44"/>
  <c r="J29" i="44" s="1"/>
  <c r="C29" i="44"/>
  <c r="H28" i="44"/>
  <c r="J28" i="44" s="1"/>
  <c r="C28" i="44"/>
  <c r="E28" i="44" s="1"/>
  <c r="H27" i="44"/>
  <c r="J27" i="44" s="1"/>
  <c r="C27" i="44"/>
  <c r="E27" i="44" s="1"/>
  <c r="H26" i="44"/>
  <c r="J26" i="44" s="1"/>
  <c r="C26" i="44"/>
  <c r="E26" i="44" s="1"/>
  <c r="H25" i="44"/>
  <c r="J25" i="44" s="1"/>
  <c r="C25" i="44"/>
  <c r="E25" i="44" s="1"/>
  <c r="H24" i="44"/>
  <c r="J24" i="44" s="1"/>
  <c r="C24" i="44"/>
  <c r="E24" i="44" s="1"/>
  <c r="H23" i="44"/>
  <c r="J23" i="44" s="1"/>
  <c r="C23" i="44"/>
  <c r="E23" i="44" s="1"/>
  <c r="H22" i="44"/>
  <c r="J22" i="44" s="1"/>
  <c r="C22" i="44"/>
  <c r="E22" i="44" s="1"/>
  <c r="H21" i="44"/>
  <c r="J21" i="44" s="1"/>
  <c r="C21" i="44"/>
  <c r="E21" i="44" s="1"/>
  <c r="H20" i="44"/>
  <c r="J20" i="44" s="1"/>
  <c r="C20" i="44"/>
  <c r="E20" i="44" s="1"/>
  <c r="H19" i="44"/>
  <c r="J19" i="44" s="1"/>
  <c r="C19" i="44"/>
  <c r="E19" i="44" s="1"/>
  <c r="H18" i="44"/>
  <c r="J18" i="44" s="1"/>
  <c r="C18" i="44"/>
  <c r="E18" i="44" s="1"/>
  <c r="H17" i="44"/>
  <c r="J17" i="44" s="1"/>
  <c r="C17" i="44"/>
  <c r="E17" i="44" s="1"/>
  <c r="H16" i="44"/>
  <c r="J16" i="44" s="1"/>
  <c r="C16" i="44"/>
  <c r="E16" i="44" s="1"/>
  <c r="H15" i="44"/>
  <c r="J15" i="44" s="1"/>
  <c r="C15" i="44"/>
  <c r="E15" i="44" s="1"/>
  <c r="H14" i="44"/>
  <c r="J14" i="44" s="1"/>
  <c r="C14" i="44"/>
  <c r="E14" i="44" s="1"/>
  <c r="H13" i="44"/>
  <c r="J13" i="44" s="1"/>
  <c r="C13" i="44"/>
  <c r="E13" i="44" s="1"/>
  <c r="H12" i="44"/>
  <c r="J12" i="44" s="1"/>
  <c r="C12" i="44"/>
  <c r="E12" i="44" s="1"/>
  <c r="H11" i="44"/>
  <c r="J11" i="44" s="1"/>
  <c r="C11" i="44"/>
  <c r="E11" i="44" s="1"/>
  <c r="H10" i="44"/>
  <c r="J10" i="44" s="1"/>
  <c r="C10" i="44"/>
  <c r="E10" i="44" s="1"/>
  <c r="H9" i="44"/>
  <c r="J9" i="44" s="1"/>
  <c r="C9" i="44"/>
  <c r="E9" i="44" s="1"/>
  <c r="H8" i="44"/>
  <c r="J8" i="44" s="1"/>
  <c r="C8" i="44"/>
  <c r="E8" i="44" s="1"/>
  <c r="H7" i="44"/>
  <c r="J7" i="44" s="1"/>
  <c r="C7" i="44"/>
  <c r="C99" i="43"/>
  <c r="C92" i="43"/>
  <c r="C97" i="43" s="1"/>
  <c r="C88" i="43"/>
  <c r="H75" i="43"/>
  <c r="J75" i="43" s="1"/>
  <c r="C75" i="43"/>
  <c r="E75" i="43" s="1"/>
  <c r="H74" i="43"/>
  <c r="J74" i="43" s="1"/>
  <c r="C74" i="43"/>
  <c r="E74" i="43" s="1"/>
  <c r="H73" i="43"/>
  <c r="J73" i="43" s="1"/>
  <c r="C73" i="43"/>
  <c r="E73" i="43" s="1"/>
  <c r="H72" i="43"/>
  <c r="J72" i="43" s="1"/>
  <c r="C72" i="43"/>
  <c r="E72" i="43" s="1"/>
  <c r="H71" i="43"/>
  <c r="J71" i="43" s="1"/>
  <c r="C71" i="43"/>
  <c r="E71" i="43" s="1"/>
  <c r="H70" i="43"/>
  <c r="J70" i="43" s="1"/>
  <c r="C70" i="43"/>
  <c r="E70" i="43" s="1"/>
  <c r="H69" i="43"/>
  <c r="J69" i="43" s="1"/>
  <c r="C69" i="43"/>
  <c r="E69" i="43" s="1"/>
  <c r="H68" i="43"/>
  <c r="J68" i="43" s="1"/>
  <c r="C68" i="43"/>
  <c r="E68" i="43" s="1"/>
  <c r="H67" i="43"/>
  <c r="J67" i="43" s="1"/>
  <c r="C67" i="43"/>
  <c r="E67" i="43" s="1"/>
  <c r="H66" i="43"/>
  <c r="J66" i="43" s="1"/>
  <c r="C66" i="43"/>
  <c r="E66" i="43" s="1"/>
  <c r="H65" i="43"/>
  <c r="J65" i="43" s="1"/>
  <c r="C65" i="43"/>
  <c r="E65" i="43" s="1"/>
  <c r="H64" i="43"/>
  <c r="J64" i="43" s="1"/>
  <c r="C64" i="43"/>
  <c r="E64" i="43" s="1"/>
  <c r="H63" i="43"/>
  <c r="J63" i="43" s="1"/>
  <c r="C63" i="43"/>
  <c r="E63" i="43" s="1"/>
  <c r="H62" i="43"/>
  <c r="J62" i="43" s="1"/>
  <c r="C62" i="43"/>
  <c r="E62" i="43" s="1"/>
  <c r="H61" i="43"/>
  <c r="J61" i="43" s="1"/>
  <c r="C61" i="43"/>
  <c r="E61" i="43" s="1"/>
  <c r="H60" i="43"/>
  <c r="J60" i="43" s="1"/>
  <c r="C60" i="43"/>
  <c r="E60" i="43" s="1"/>
  <c r="H59" i="43"/>
  <c r="J59" i="43" s="1"/>
  <c r="C59" i="43"/>
  <c r="E59" i="43" s="1"/>
  <c r="H58" i="43"/>
  <c r="J58" i="43" s="1"/>
  <c r="C58" i="43"/>
  <c r="E58" i="43" s="1"/>
  <c r="H57" i="43"/>
  <c r="J57" i="43" s="1"/>
  <c r="C57" i="43"/>
  <c r="E57" i="43" s="1"/>
  <c r="H56" i="43"/>
  <c r="J56" i="43" s="1"/>
  <c r="C56" i="43"/>
  <c r="E56" i="43" s="1"/>
  <c r="H55" i="43"/>
  <c r="J55" i="43" s="1"/>
  <c r="C55" i="43"/>
  <c r="E55" i="43" s="1"/>
  <c r="H54" i="43"/>
  <c r="J54" i="43" s="1"/>
  <c r="C54" i="43"/>
  <c r="E54" i="43" s="1"/>
  <c r="H53" i="43"/>
  <c r="J53" i="43" s="1"/>
  <c r="C53" i="43"/>
  <c r="E53" i="43" s="1"/>
  <c r="H52" i="43"/>
  <c r="J52" i="43" s="1"/>
  <c r="C52" i="43"/>
  <c r="E52" i="43" s="1"/>
  <c r="H51" i="43"/>
  <c r="J51" i="43" s="1"/>
  <c r="C51" i="43"/>
  <c r="E51" i="43" s="1"/>
  <c r="H50" i="43"/>
  <c r="J50" i="43" s="1"/>
  <c r="C50" i="43"/>
  <c r="E50" i="43" s="1"/>
  <c r="H49" i="43"/>
  <c r="J49" i="43" s="1"/>
  <c r="C49" i="43"/>
  <c r="E49" i="43" s="1"/>
  <c r="H48" i="43"/>
  <c r="J48" i="43" s="1"/>
  <c r="C48" i="43"/>
  <c r="E48" i="43" s="1"/>
  <c r="H47" i="43"/>
  <c r="J47" i="43" s="1"/>
  <c r="C47" i="43"/>
  <c r="E47" i="43" s="1"/>
  <c r="H46" i="43"/>
  <c r="J46" i="43" s="1"/>
  <c r="C46" i="43"/>
  <c r="E46" i="43" s="1"/>
  <c r="H45" i="43"/>
  <c r="J45" i="43" s="1"/>
  <c r="C45" i="43"/>
  <c r="E45" i="43" s="1"/>
  <c r="H44" i="43"/>
  <c r="J44" i="43" s="1"/>
  <c r="C44" i="43"/>
  <c r="E44" i="43" s="1"/>
  <c r="H43" i="43"/>
  <c r="J43" i="43" s="1"/>
  <c r="C43" i="43"/>
  <c r="E43" i="43" s="1"/>
  <c r="H42" i="43"/>
  <c r="J42" i="43" s="1"/>
  <c r="C42" i="43"/>
  <c r="E42" i="43" s="1"/>
  <c r="H41" i="43"/>
  <c r="J41" i="43" s="1"/>
  <c r="C41" i="43"/>
  <c r="E41" i="43" s="1"/>
  <c r="H40" i="43"/>
  <c r="J40" i="43" s="1"/>
  <c r="C40" i="43"/>
  <c r="E40" i="43" s="1"/>
  <c r="H39" i="43"/>
  <c r="J39" i="43" s="1"/>
  <c r="C39" i="43"/>
  <c r="E39" i="43" s="1"/>
  <c r="H38" i="43"/>
  <c r="J38" i="43" s="1"/>
  <c r="C38" i="43"/>
  <c r="E38" i="43" s="1"/>
  <c r="H37" i="43"/>
  <c r="J37" i="43" s="1"/>
  <c r="C37" i="43"/>
  <c r="E37" i="43" s="1"/>
  <c r="H36" i="43"/>
  <c r="J36" i="43" s="1"/>
  <c r="C36" i="43"/>
  <c r="E36" i="43" s="1"/>
  <c r="H35" i="43"/>
  <c r="J35" i="43" s="1"/>
  <c r="C35" i="43"/>
  <c r="E35" i="43" s="1"/>
  <c r="H34" i="43"/>
  <c r="J34" i="43" s="1"/>
  <c r="C34" i="43"/>
  <c r="E34" i="43" s="1"/>
  <c r="H33" i="43"/>
  <c r="J33" i="43" s="1"/>
  <c r="C33" i="43"/>
  <c r="E33" i="43" s="1"/>
  <c r="H32" i="43"/>
  <c r="J32" i="43" s="1"/>
  <c r="C32" i="43"/>
  <c r="E32" i="43" s="1"/>
  <c r="H31" i="43"/>
  <c r="J31" i="43" s="1"/>
  <c r="C31" i="43"/>
  <c r="E31" i="43" s="1"/>
  <c r="H30" i="43"/>
  <c r="J30" i="43" s="1"/>
  <c r="C30" i="43"/>
  <c r="E30" i="43" s="1"/>
  <c r="H29" i="43"/>
  <c r="J29" i="43" s="1"/>
  <c r="C29" i="43"/>
  <c r="E29" i="43" s="1"/>
  <c r="H28" i="43"/>
  <c r="J28" i="43" s="1"/>
  <c r="C28" i="43"/>
  <c r="E28" i="43" s="1"/>
  <c r="H27" i="43"/>
  <c r="J27" i="43" s="1"/>
  <c r="C27" i="43"/>
  <c r="E27" i="43" s="1"/>
  <c r="H26" i="43"/>
  <c r="J26" i="43" s="1"/>
  <c r="C26" i="43"/>
  <c r="E26" i="43" s="1"/>
  <c r="H25" i="43"/>
  <c r="J25" i="43" s="1"/>
  <c r="C25" i="43"/>
  <c r="E25" i="43" s="1"/>
  <c r="H24" i="43"/>
  <c r="J24" i="43" s="1"/>
  <c r="C24" i="43"/>
  <c r="E24" i="43" s="1"/>
  <c r="H23" i="43"/>
  <c r="J23" i="43" s="1"/>
  <c r="C23" i="43"/>
  <c r="E23" i="43" s="1"/>
  <c r="H22" i="43"/>
  <c r="J22" i="43" s="1"/>
  <c r="C22" i="43"/>
  <c r="E22" i="43" s="1"/>
  <c r="H21" i="43"/>
  <c r="J21" i="43" s="1"/>
  <c r="C21" i="43"/>
  <c r="E21" i="43" s="1"/>
  <c r="H20" i="43"/>
  <c r="J20" i="43" s="1"/>
  <c r="C20" i="43"/>
  <c r="E20" i="43" s="1"/>
  <c r="H19" i="43"/>
  <c r="J19" i="43" s="1"/>
  <c r="C19" i="43"/>
  <c r="E19" i="43" s="1"/>
  <c r="H18" i="43"/>
  <c r="J18" i="43" s="1"/>
  <c r="C18" i="43"/>
  <c r="E18" i="43" s="1"/>
  <c r="H17" i="43"/>
  <c r="J17" i="43" s="1"/>
  <c r="C17" i="43"/>
  <c r="E17" i="43" s="1"/>
  <c r="H16" i="43"/>
  <c r="J16" i="43" s="1"/>
  <c r="C16" i="43"/>
  <c r="E16" i="43" s="1"/>
  <c r="H15" i="43"/>
  <c r="J15" i="43" s="1"/>
  <c r="C15" i="43"/>
  <c r="E15" i="43" s="1"/>
  <c r="H14" i="43"/>
  <c r="J14" i="43" s="1"/>
  <c r="C14" i="43"/>
  <c r="E14" i="43" s="1"/>
  <c r="H13" i="43"/>
  <c r="J13" i="43" s="1"/>
  <c r="C13" i="43"/>
  <c r="E13" i="43" s="1"/>
  <c r="H12" i="43"/>
  <c r="J12" i="43" s="1"/>
  <c r="C12" i="43"/>
  <c r="E12" i="43" s="1"/>
  <c r="H11" i="43"/>
  <c r="J11" i="43" s="1"/>
  <c r="C11" i="43"/>
  <c r="E11" i="43" s="1"/>
  <c r="H10" i="43"/>
  <c r="J10" i="43" s="1"/>
  <c r="C10" i="43"/>
  <c r="E10" i="43" s="1"/>
  <c r="H9" i="43"/>
  <c r="J9" i="43" s="1"/>
  <c r="C9" i="43"/>
  <c r="E9" i="43" s="1"/>
  <c r="H8" i="43"/>
  <c r="J8" i="43" s="1"/>
  <c r="C8" i="43"/>
  <c r="E8" i="43" s="1"/>
  <c r="H7" i="43"/>
  <c r="J7" i="43" s="1"/>
  <c r="C7" i="43"/>
  <c r="C99" i="42"/>
  <c r="C92" i="42"/>
  <c r="C97" i="42" s="1"/>
  <c r="C88" i="42"/>
  <c r="H75" i="42"/>
  <c r="J75" i="42" s="1"/>
  <c r="C75" i="42"/>
  <c r="E75" i="42" s="1"/>
  <c r="H74" i="42"/>
  <c r="J74" i="42" s="1"/>
  <c r="C74" i="42"/>
  <c r="E74" i="42" s="1"/>
  <c r="H73" i="42"/>
  <c r="J73" i="42" s="1"/>
  <c r="C73" i="42"/>
  <c r="E73" i="42" s="1"/>
  <c r="H72" i="42"/>
  <c r="J72" i="42" s="1"/>
  <c r="C72" i="42"/>
  <c r="E72" i="42" s="1"/>
  <c r="H71" i="42"/>
  <c r="J71" i="42" s="1"/>
  <c r="C71" i="42"/>
  <c r="E71" i="42" s="1"/>
  <c r="H70" i="42"/>
  <c r="J70" i="42" s="1"/>
  <c r="C70" i="42"/>
  <c r="E70" i="42" s="1"/>
  <c r="H69" i="42"/>
  <c r="J69" i="42" s="1"/>
  <c r="C69" i="42"/>
  <c r="E69" i="42" s="1"/>
  <c r="H68" i="42"/>
  <c r="J68" i="42" s="1"/>
  <c r="C68" i="42"/>
  <c r="E68" i="42" s="1"/>
  <c r="H67" i="42"/>
  <c r="J67" i="42" s="1"/>
  <c r="C67" i="42"/>
  <c r="E67" i="42" s="1"/>
  <c r="H66" i="42"/>
  <c r="J66" i="42" s="1"/>
  <c r="C66" i="42"/>
  <c r="E66" i="42" s="1"/>
  <c r="H65" i="42"/>
  <c r="J65" i="42" s="1"/>
  <c r="C65" i="42"/>
  <c r="E65" i="42" s="1"/>
  <c r="H64" i="42"/>
  <c r="J64" i="42" s="1"/>
  <c r="C64" i="42"/>
  <c r="E64" i="42" s="1"/>
  <c r="H63" i="42"/>
  <c r="J63" i="42" s="1"/>
  <c r="C63" i="42"/>
  <c r="E63" i="42" s="1"/>
  <c r="H62" i="42"/>
  <c r="J62" i="42" s="1"/>
  <c r="C62" i="42"/>
  <c r="E62" i="42" s="1"/>
  <c r="H61" i="42"/>
  <c r="J61" i="42" s="1"/>
  <c r="C61" i="42"/>
  <c r="E61" i="42" s="1"/>
  <c r="H60" i="42"/>
  <c r="J60" i="42" s="1"/>
  <c r="C60" i="42"/>
  <c r="E60" i="42" s="1"/>
  <c r="H59" i="42"/>
  <c r="J59" i="42" s="1"/>
  <c r="C59" i="42"/>
  <c r="E59" i="42" s="1"/>
  <c r="H58" i="42"/>
  <c r="J58" i="42" s="1"/>
  <c r="C58" i="42"/>
  <c r="E58" i="42" s="1"/>
  <c r="H57" i="42"/>
  <c r="J57" i="42" s="1"/>
  <c r="C57" i="42"/>
  <c r="E57" i="42" s="1"/>
  <c r="H56" i="42"/>
  <c r="J56" i="42" s="1"/>
  <c r="C56" i="42"/>
  <c r="E56" i="42" s="1"/>
  <c r="H55" i="42"/>
  <c r="J55" i="42" s="1"/>
  <c r="C55" i="42"/>
  <c r="E55" i="42" s="1"/>
  <c r="H54" i="42"/>
  <c r="J54" i="42" s="1"/>
  <c r="C54" i="42"/>
  <c r="E54" i="42" s="1"/>
  <c r="H53" i="42"/>
  <c r="J53" i="42" s="1"/>
  <c r="C53" i="42"/>
  <c r="E53" i="42" s="1"/>
  <c r="H52" i="42"/>
  <c r="J52" i="42" s="1"/>
  <c r="C52" i="42"/>
  <c r="E52" i="42" s="1"/>
  <c r="H51" i="42"/>
  <c r="J51" i="42" s="1"/>
  <c r="C51" i="42"/>
  <c r="E51" i="42" s="1"/>
  <c r="H50" i="42"/>
  <c r="J50" i="42" s="1"/>
  <c r="C50" i="42"/>
  <c r="E50" i="42" s="1"/>
  <c r="H49" i="42"/>
  <c r="J49" i="42" s="1"/>
  <c r="C49" i="42"/>
  <c r="E49" i="42" s="1"/>
  <c r="H48" i="42"/>
  <c r="J48" i="42" s="1"/>
  <c r="C48" i="42"/>
  <c r="E48" i="42" s="1"/>
  <c r="H47" i="42"/>
  <c r="J47" i="42" s="1"/>
  <c r="C47" i="42"/>
  <c r="E47" i="42" s="1"/>
  <c r="H46" i="42"/>
  <c r="J46" i="42" s="1"/>
  <c r="C46" i="42"/>
  <c r="E46" i="42" s="1"/>
  <c r="H45" i="42"/>
  <c r="J45" i="42" s="1"/>
  <c r="C45" i="42"/>
  <c r="E45" i="42" s="1"/>
  <c r="H44" i="42"/>
  <c r="J44" i="42" s="1"/>
  <c r="C44" i="42"/>
  <c r="E44" i="42" s="1"/>
  <c r="H43" i="42"/>
  <c r="J43" i="42" s="1"/>
  <c r="C43" i="42"/>
  <c r="E43" i="42" s="1"/>
  <c r="H42" i="42"/>
  <c r="J42" i="42" s="1"/>
  <c r="C42" i="42"/>
  <c r="E42" i="42" s="1"/>
  <c r="H41" i="42"/>
  <c r="J41" i="42" s="1"/>
  <c r="C41" i="42"/>
  <c r="H40" i="42"/>
  <c r="J40" i="42" s="1"/>
  <c r="C40" i="42"/>
  <c r="E40" i="42" s="1"/>
  <c r="H39" i="42"/>
  <c r="J39" i="42" s="1"/>
  <c r="C39" i="42"/>
  <c r="E39" i="42" s="1"/>
  <c r="H38" i="42"/>
  <c r="J38" i="42" s="1"/>
  <c r="C38" i="42"/>
  <c r="E38" i="42" s="1"/>
  <c r="H37" i="42"/>
  <c r="J37" i="42" s="1"/>
  <c r="C37" i="42"/>
  <c r="E37" i="42" s="1"/>
  <c r="H36" i="42"/>
  <c r="J36" i="42" s="1"/>
  <c r="C36" i="42"/>
  <c r="E36" i="42" s="1"/>
  <c r="H35" i="42"/>
  <c r="J35" i="42" s="1"/>
  <c r="C35" i="42"/>
  <c r="E35" i="42" s="1"/>
  <c r="H34" i="42"/>
  <c r="J34" i="42" s="1"/>
  <c r="C34" i="42"/>
  <c r="E34" i="42" s="1"/>
  <c r="H33" i="42"/>
  <c r="J33" i="42" s="1"/>
  <c r="C33" i="42"/>
  <c r="E33" i="42" s="1"/>
  <c r="H32" i="42"/>
  <c r="J32" i="42" s="1"/>
  <c r="C32" i="42"/>
  <c r="E32" i="42" s="1"/>
  <c r="H31" i="42"/>
  <c r="J31" i="42" s="1"/>
  <c r="C31" i="42"/>
  <c r="E31" i="42" s="1"/>
  <c r="H30" i="42"/>
  <c r="J30" i="42" s="1"/>
  <c r="C30" i="42"/>
  <c r="E30" i="42" s="1"/>
  <c r="H29" i="42"/>
  <c r="J29" i="42" s="1"/>
  <c r="C29" i="42"/>
  <c r="E29" i="42" s="1"/>
  <c r="H28" i="42"/>
  <c r="J28" i="42" s="1"/>
  <c r="C28" i="42"/>
  <c r="E28" i="42" s="1"/>
  <c r="H27" i="42"/>
  <c r="J27" i="42" s="1"/>
  <c r="C27" i="42"/>
  <c r="E27" i="42" s="1"/>
  <c r="H26" i="42"/>
  <c r="J26" i="42" s="1"/>
  <c r="C26" i="42"/>
  <c r="E26" i="42" s="1"/>
  <c r="H25" i="42"/>
  <c r="J25" i="42" s="1"/>
  <c r="C25" i="42"/>
  <c r="E25" i="42" s="1"/>
  <c r="H24" i="42"/>
  <c r="J24" i="42" s="1"/>
  <c r="C24" i="42"/>
  <c r="E24" i="42" s="1"/>
  <c r="H23" i="42"/>
  <c r="J23" i="42" s="1"/>
  <c r="C23" i="42"/>
  <c r="E23" i="42" s="1"/>
  <c r="H22" i="42"/>
  <c r="J22" i="42" s="1"/>
  <c r="C22" i="42"/>
  <c r="E22" i="42" s="1"/>
  <c r="H21" i="42"/>
  <c r="J21" i="42" s="1"/>
  <c r="C21" i="42"/>
  <c r="H20" i="42"/>
  <c r="J20" i="42" s="1"/>
  <c r="C20" i="42"/>
  <c r="E20" i="42" s="1"/>
  <c r="H19" i="42"/>
  <c r="J19" i="42" s="1"/>
  <c r="C19" i="42"/>
  <c r="E19" i="42" s="1"/>
  <c r="H18" i="42"/>
  <c r="J18" i="42" s="1"/>
  <c r="C18" i="42"/>
  <c r="E18" i="42" s="1"/>
  <c r="H17" i="42"/>
  <c r="J17" i="42" s="1"/>
  <c r="C17" i="42"/>
  <c r="E17" i="42" s="1"/>
  <c r="H16" i="42"/>
  <c r="J16" i="42" s="1"/>
  <c r="C16" i="42"/>
  <c r="E16" i="42" s="1"/>
  <c r="H15" i="42"/>
  <c r="J15" i="42" s="1"/>
  <c r="C15" i="42"/>
  <c r="E15" i="42" s="1"/>
  <c r="H14" i="42"/>
  <c r="J14" i="42" s="1"/>
  <c r="C14" i="42"/>
  <c r="E14" i="42" s="1"/>
  <c r="H13" i="42"/>
  <c r="J13" i="42" s="1"/>
  <c r="C13" i="42"/>
  <c r="E13" i="42" s="1"/>
  <c r="H12" i="42"/>
  <c r="J12" i="42" s="1"/>
  <c r="C12" i="42"/>
  <c r="E12" i="42" s="1"/>
  <c r="H11" i="42"/>
  <c r="J11" i="42" s="1"/>
  <c r="C11" i="42"/>
  <c r="E11" i="42" s="1"/>
  <c r="H10" i="42"/>
  <c r="J10" i="42" s="1"/>
  <c r="C10" i="42"/>
  <c r="E10" i="42" s="1"/>
  <c r="H9" i="42"/>
  <c r="J9" i="42" s="1"/>
  <c r="C9" i="42"/>
  <c r="E9" i="42" s="1"/>
  <c r="H8" i="42"/>
  <c r="J8" i="42" s="1"/>
  <c r="C8" i="42"/>
  <c r="E8" i="42" s="1"/>
  <c r="H7" i="42"/>
  <c r="J7" i="42" s="1"/>
  <c r="C7" i="42"/>
  <c r="C99" i="41"/>
  <c r="C92" i="41"/>
  <c r="C97" i="41" s="1"/>
  <c r="C88" i="41"/>
  <c r="H75" i="41"/>
  <c r="J75" i="41" s="1"/>
  <c r="C75" i="41"/>
  <c r="E75" i="41" s="1"/>
  <c r="H74" i="41"/>
  <c r="J74" i="41" s="1"/>
  <c r="C74" i="41"/>
  <c r="E74" i="41" s="1"/>
  <c r="H73" i="41"/>
  <c r="J73" i="41" s="1"/>
  <c r="C73" i="41"/>
  <c r="E73" i="41" s="1"/>
  <c r="H72" i="41"/>
  <c r="J72" i="41" s="1"/>
  <c r="C72" i="41"/>
  <c r="E72" i="41" s="1"/>
  <c r="H71" i="41"/>
  <c r="J71" i="41" s="1"/>
  <c r="C71" i="41"/>
  <c r="E71" i="41" s="1"/>
  <c r="H70" i="41"/>
  <c r="J70" i="41" s="1"/>
  <c r="C70" i="41"/>
  <c r="E70" i="41" s="1"/>
  <c r="H69" i="41"/>
  <c r="J69" i="41" s="1"/>
  <c r="C69" i="41"/>
  <c r="E69" i="41" s="1"/>
  <c r="H68" i="41"/>
  <c r="J68" i="41" s="1"/>
  <c r="C68" i="41"/>
  <c r="E68" i="41" s="1"/>
  <c r="H67" i="41"/>
  <c r="J67" i="41" s="1"/>
  <c r="C67" i="41"/>
  <c r="E67" i="41" s="1"/>
  <c r="H66" i="41"/>
  <c r="J66" i="41" s="1"/>
  <c r="C66" i="41"/>
  <c r="E66" i="41" s="1"/>
  <c r="H65" i="41"/>
  <c r="J65" i="41" s="1"/>
  <c r="C65" i="41"/>
  <c r="E65" i="41" s="1"/>
  <c r="H64" i="41"/>
  <c r="J64" i="41" s="1"/>
  <c r="C64" i="41"/>
  <c r="E64" i="41" s="1"/>
  <c r="H63" i="41"/>
  <c r="J63" i="41" s="1"/>
  <c r="C63" i="41"/>
  <c r="E63" i="41" s="1"/>
  <c r="H62" i="41"/>
  <c r="J62" i="41" s="1"/>
  <c r="C62" i="41"/>
  <c r="E62" i="41" s="1"/>
  <c r="H61" i="41"/>
  <c r="J61" i="41" s="1"/>
  <c r="C61" i="41"/>
  <c r="E61" i="41" s="1"/>
  <c r="H60" i="41"/>
  <c r="J60" i="41" s="1"/>
  <c r="C60" i="41"/>
  <c r="E60" i="41" s="1"/>
  <c r="H59" i="41"/>
  <c r="J59" i="41" s="1"/>
  <c r="C59" i="41"/>
  <c r="E59" i="41" s="1"/>
  <c r="H58" i="41"/>
  <c r="J58" i="41" s="1"/>
  <c r="C58" i="41"/>
  <c r="E58" i="41" s="1"/>
  <c r="H57" i="41"/>
  <c r="J57" i="41" s="1"/>
  <c r="C57" i="41"/>
  <c r="E57" i="41" s="1"/>
  <c r="H56" i="41"/>
  <c r="J56" i="41" s="1"/>
  <c r="C56" i="41"/>
  <c r="E56" i="41" s="1"/>
  <c r="H55" i="41"/>
  <c r="J55" i="41" s="1"/>
  <c r="C55" i="41"/>
  <c r="E55" i="41" s="1"/>
  <c r="H54" i="41"/>
  <c r="J54" i="41" s="1"/>
  <c r="C54" i="41"/>
  <c r="E54" i="41" s="1"/>
  <c r="H53" i="41"/>
  <c r="J53" i="41" s="1"/>
  <c r="C53" i="41"/>
  <c r="E53" i="41" s="1"/>
  <c r="H52" i="41"/>
  <c r="J52" i="41" s="1"/>
  <c r="C52" i="41"/>
  <c r="E52" i="41" s="1"/>
  <c r="H51" i="41"/>
  <c r="J51" i="41" s="1"/>
  <c r="C51" i="41"/>
  <c r="E51" i="41" s="1"/>
  <c r="H50" i="41"/>
  <c r="J50" i="41" s="1"/>
  <c r="C50" i="41"/>
  <c r="E50" i="41" s="1"/>
  <c r="H49" i="41"/>
  <c r="J49" i="41" s="1"/>
  <c r="C49" i="41"/>
  <c r="E49" i="41" s="1"/>
  <c r="H48" i="41"/>
  <c r="J48" i="41" s="1"/>
  <c r="C48" i="41"/>
  <c r="E48" i="41" s="1"/>
  <c r="H47" i="41"/>
  <c r="J47" i="41" s="1"/>
  <c r="C47" i="41"/>
  <c r="E47" i="41" s="1"/>
  <c r="H46" i="41"/>
  <c r="J46" i="41" s="1"/>
  <c r="C46" i="41"/>
  <c r="E46" i="41" s="1"/>
  <c r="H45" i="41"/>
  <c r="J45" i="41" s="1"/>
  <c r="C45" i="41"/>
  <c r="E45" i="41" s="1"/>
  <c r="H44" i="41"/>
  <c r="J44" i="41" s="1"/>
  <c r="C44" i="41"/>
  <c r="E44" i="41" s="1"/>
  <c r="H43" i="41"/>
  <c r="J43" i="41" s="1"/>
  <c r="C43" i="41"/>
  <c r="E43" i="41" s="1"/>
  <c r="H42" i="41"/>
  <c r="J42" i="41" s="1"/>
  <c r="C42" i="41"/>
  <c r="E42" i="41" s="1"/>
  <c r="H41" i="41"/>
  <c r="J41" i="41" s="1"/>
  <c r="C41" i="41"/>
  <c r="E41" i="41" s="1"/>
  <c r="H40" i="41"/>
  <c r="J40" i="41" s="1"/>
  <c r="C40" i="41"/>
  <c r="E40" i="41" s="1"/>
  <c r="H39" i="41"/>
  <c r="J39" i="41" s="1"/>
  <c r="C39" i="41"/>
  <c r="E39" i="41" s="1"/>
  <c r="H38" i="41"/>
  <c r="J38" i="41" s="1"/>
  <c r="C38" i="41"/>
  <c r="E38" i="41" s="1"/>
  <c r="H37" i="41"/>
  <c r="J37" i="41" s="1"/>
  <c r="C37" i="41"/>
  <c r="E37" i="41" s="1"/>
  <c r="H36" i="41"/>
  <c r="J36" i="41" s="1"/>
  <c r="C36" i="41"/>
  <c r="E36" i="41" s="1"/>
  <c r="H35" i="41"/>
  <c r="J35" i="41" s="1"/>
  <c r="C35" i="41"/>
  <c r="E35" i="41" s="1"/>
  <c r="H34" i="41"/>
  <c r="J34" i="41" s="1"/>
  <c r="C34" i="41"/>
  <c r="E34" i="41" s="1"/>
  <c r="H33" i="41"/>
  <c r="J33" i="41" s="1"/>
  <c r="C33" i="41"/>
  <c r="E33" i="41" s="1"/>
  <c r="H32" i="41"/>
  <c r="J32" i="41" s="1"/>
  <c r="C32" i="41"/>
  <c r="E32" i="41" s="1"/>
  <c r="H31" i="41"/>
  <c r="J31" i="41" s="1"/>
  <c r="C31" i="41"/>
  <c r="E31" i="41" s="1"/>
  <c r="H30" i="41"/>
  <c r="J30" i="41" s="1"/>
  <c r="C30" i="41"/>
  <c r="E30" i="41" s="1"/>
  <c r="H29" i="41"/>
  <c r="J29" i="41" s="1"/>
  <c r="C29" i="41"/>
  <c r="E29" i="41" s="1"/>
  <c r="H28" i="41"/>
  <c r="J28" i="41" s="1"/>
  <c r="C28" i="41"/>
  <c r="E28" i="41" s="1"/>
  <c r="H27" i="41"/>
  <c r="J27" i="41" s="1"/>
  <c r="C27" i="41"/>
  <c r="E27" i="41" s="1"/>
  <c r="H26" i="41"/>
  <c r="J26" i="41" s="1"/>
  <c r="C26" i="41"/>
  <c r="E26" i="41" s="1"/>
  <c r="H25" i="41"/>
  <c r="J25" i="41" s="1"/>
  <c r="C25" i="41"/>
  <c r="E25" i="41" s="1"/>
  <c r="H24" i="41"/>
  <c r="J24" i="41" s="1"/>
  <c r="C24" i="41"/>
  <c r="E24" i="41" s="1"/>
  <c r="H23" i="41"/>
  <c r="J23" i="41" s="1"/>
  <c r="C23" i="41"/>
  <c r="E23" i="41" s="1"/>
  <c r="H22" i="41"/>
  <c r="J22" i="41" s="1"/>
  <c r="C22" i="41"/>
  <c r="E22" i="41" s="1"/>
  <c r="H21" i="41"/>
  <c r="J21" i="41" s="1"/>
  <c r="C21" i="41"/>
  <c r="E21" i="41" s="1"/>
  <c r="H20" i="41"/>
  <c r="J20" i="41" s="1"/>
  <c r="C20" i="41"/>
  <c r="E20" i="41" s="1"/>
  <c r="H19" i="41"/>
  <c r="J19" i="41" s="1"/>
  <c r="C19" i="41"/>
  <c r="E19" i="41" s="1"/>
  <c r="H18" i="41"/>
  <c r="J18" i="41" s="1"/>
  <c r="C18" i="41"/>
  <c r="E18" i="41" s="1"/>
  <c r="H17" i="41"/>
  <c r="J17" i="41" s="1"/>
  <c r="C17" i="41"/>
  <c r="E17" i="41" s="1"/>
  <c r="H16" i="41"/>
  <c r="J16" i="41" s="1"/>
  <c r="C16" i="41"/>
  <c r="E16" i="41" s="1"/>
  <c r="H15" i="41"/>
  <c r="J15" i="41" s="1"/>
  <c r="C15" i="41"/>
  <c r="E15" i="41" s="1"/>
  <c r="H14" i="41"/>
  <c r="J14" i="41" s="1"/>
  <c r="C14" i="41"/>
  <c r="E14" i="41" s="1"/>
  <c r="H13" i="41"/>
  <c r="J13" i="41" s="1"/>
  <c r="C13" i="41"/>
  <c r="E13" i="41" s="1"/>
  <c r="H12" i="41"/>
  <c r="J12" i="41" s="1"/>
  <c r="C12" i="41"/>
  <c r="E12" i="41" s="1"/>
  <c r="H11" i="41"/>
  <c r="J11" i="41" s="1"/>
  <c r="C11" i="41"/>
  <c r="E11" i="41" s="1"/>
  <c r="H10" i="41"/>
  <c r="J10" i="41" s="1"/>
  <c r="C10" i="41"/>
  <c r="E10" i="41" s="1"/>
  <c r="H9" i="41"/>
  <c r="J9" i="41" s="1"/>
  <c r="C9" i="41"/>
  <c r="E9" i="41" s="1"/>
  <c r="H8" i="41"/>
  <c r="J8" i="41" s="1"/>
  <c r="C8" i="41"/>
  <c r="E8" i="41" s="1"/>
  <c r="H7" i="41"/>
  <c r="J7" i="41" s="1"/>
  <c r="C7" i="41"/>
  <c r="C99" i="40"/>
  <c r="C92" i="40"/>
  <c r="C95" i="40" s="1"/>
  <c r="C96" i="40" s="1"/>
  <c r="C88" i="40"/>
  <c r="H75" i="40"/>
  <c r="J75" i="40" s="1"/>
  <c r="C75" i="40"/>
  <c r="E75" i="40" s="1"/>
  <c r="H74" i="40"/>
  <c r="J74" i="40" s="1"/>
  <c r="C74" i="40"/>
  <c r="E74" i="40" s="1"/>
  <c r="H73" i="40"/>
  <c r="J73" i="40" s="1"/>
  <c r="C73" i="40"/>
  <c r="E73" i="40" s="1"/>
  <c r="H72" i="40"/>
  <c r="J72" i="40" s="1"/>
  <c r="C72" i="40"/>
  <c r="E72" i="40" s="1"/>
  <c r="H71" i="40"/>
  <c r="J71" i="40" s="1"/>
  <c r="C71" i="40"/>
  <c r="E71" i="40" s="1"/>
  <c r="H70" i="40"/>
  <c r="J70" i="40" s="1"/>
  <c r="C70" i="40"/>
  <c r="E70" i="40" s="1"/>
  <c r="H69" i="40"/>
  <c r="J69" i="40" s="1"/>
  <c r="C69" i="40"/>
  <c r="E69" i="40" s="1"/>
  <c r="H68" i="40"/>
  <c r="J68" i="40" s="1"/>
  <c r="C68" i="40"/>
  <c r="E68" i="40" s="1"/>
  <c r="H67" i="40"/>
  <c r="J67" i="40" s="1"/>
  <c r="C67" i="40"/>
  <c r="E67" i="40" s="1"/>
  <c r="H66" i="40"/>
  <c r="J66" i="40" s="1"/>
  <c r="C66" i="40"/>
  <c r="E66" i="40" s="1"/>
  <c r="H65" i="40"/>
  <c r="J65" i="40" s="1"/>
  <c r="C65" i="40"/>
  <c r="E65" i="40" s="1"/>
  <c r="H64" i="40"/>
  <c r="J64" i="40" s="1"/>
  <c r="C64" i="40"/>
  <c r="E64" i="40" s="1"/>
  <c r="H63" i="40"/>
  <c r="J63" i="40" s="1"/>
  <c r="C63" i="40"/>
  <c r="E63" i="40" s="1"/>
  <c r="H62" i="40"/>
  <c r="J62" i="40" s="1"/>
  <c r="C62" i="40"/>
  <c r="E62" i="40" s="1"/>
  <c r="H61" i="40"/>
  <c r="J61" i="40" s="1"/>
  <c r="C61" i="40"/>
  <c r="E61" i="40" s="1"/>
  <c r="H60" i="40"/>
  <c r="J60" i="40" s="1"/>
  <c r="C60" i="40"/>
  <c r="E60" i="40" s="1"/>
  <c r="H59" i="40"/>
  <c r="J59" i="40" s="1"/>
  <c r="C59" i="40"/>
  <c r="E59" i="40" s="1"/>
  <c r="H58" i="40"/>
  <c r="J58" i="40" s="1"/>
  <c r="C58" i="40"/>
  <c r="E58" i="40" s="1"/>
  <c r="H57" i="40"/>
  <c r="J57" i="40" s="1"/>
  <c r="C57" i="40"/>
  <c r="E57" i="40" s="1"/>
  <c r="H56" i="40"/>
  <c r="J56" i="40" s="1"/>
  <c r="C56" i="40"/>
  <c r="E56" i="40" s="1"/>
  <c r="H55" i="40"/>
  <c r="J55" i="40" s="1"/>
  <c r="C55" i="40"/>
  <c r="E55" i="40" s="1"/>
  <c r="H54" i="40"/>
  <c r="J54" i="40" s="1"/>
  <c r="C54" i="40"/>
  <c r="E54" i="40" s="1"/>
  <c r="H53" i="40"/>
  <c r="J53" i="40" s="1"/>
  <c r="C53" i="40"/>
  <c r="E53" i="40" s="1"/>
  <c r="H52" i="40"/>
  <c r="J52" i="40" s="1"/>
  <c r="C52" i="40"/>
  <c r="E52" i="40" s="1"/>
  <c r="H51" i="40"/>
  <c r="J51" i="40" s="1"/>
  <c r="C51" i="40"/>
  <c r="E51" i="40" s="1"/>
  <c r="H50" i="40"/>
  <c r="J50" i="40" s="1"/>
  <c r="C50" i="40"/>
  <c r="E50" i="40" s="1"/>
  <c r="H49" i="40"/>
  <c r="J49" i="40" s="1"/>
  <c r="C49" i="40"/>
  <c r="E49" i="40" s="1"/>
  <c r="H48" i="40"/>
  <c r="J48" i="40" s="1"/>
  <c r="C48" i="40"/>
  <c r="E48" i="40" s="1"/>
  <c r="H47" i="40"/>
  <c r="J47" i="40" s="1"/>
  <c r="C47" i="40"/>
  <c r="H46" i="40"/>
  <c r="J46" i="40" s="1"/>
  <c r="C46" i="40"/>
  <c r="E46" i="40" s="1"/>
  <c r="H45" i="40"/>
  <c r="J45" i="40" s="1"/>
  <c r="C45" i="40"/>
  <c r="E45" i="40" s="1"/>
  <c r="H44" i="40"/>
  <c r="C44" i="40"/>
  <c r="E44" i="40" s="1"/>
  <c r="H43" i="40"/>
  <c r="J43" i="40" s="1"/>
  <c r="C43" i="40"/>
  <c r="E43" i="40" s="1"/>
  <c r="H42" i="40"/>
  <c r="J42" i="40" s="1"/>
  <c r="C42" i="40"/>
  <c r="E42" i="40" s="1"/>
  <c r="H41" i="40"/>
  <c r="J41" i="40" s="1"/>
  <c r="C41" i="40"/>
  <c r="E41" i="40" s="1"/>
  <c r="H40" i="40"/>
  <c r="J40" i="40" s="1"/>
  <c r="C40" i="40"/>
  <c r="E40" i="40" s="1"/>
  <c r="H39" i="40"/>
  <c r="J39" i="40" s="1"/>
  <c r="C39" i="40"/>
  <c r="E39" i="40" s="1"/>
  <c r="H38" i="40"/>
  <c r="J38" i="40" s="1"/>
  <c r="C38" i="40"/>
  <c r="E38" i="40" s="1"/>
  <c r="H37" i="40"/>
  <c r="J37" i="40" s="1"/>
  <c r="C37" i="40"/>
  <c r="E37" i="40" s="1"/>
  <c r="H36" i="40"/>
  <c r="J36" i="40" s="1"/>
  <c r="C36" i="40"/>
  <c r="E36" i="40" s="1"/>
  <c r="H35" i="40"/>
  <c r="J35" i="40" s="1"/>
  <c r="C35" i="40"/>
  <c r="E35" i="40" s="1"/>
  <c r="H34" i="40"/>
  <c r="J34" i="40" s="1"/>
  <c r="C34" i="40"/>
  <c r="E34" i="40" s="1"/>
  <c r="H33" i="40"/>
  <c r="J33" i="40" s="1"/>
  <c r="C33" i="40"/>
  <c r="E33" i="40" s="1"/>
  <c r="H32" i="40"/>
  <c r="J32" i="40" s="1"/>
  <c r="C32" i="40"/>
  <c r="E32" i="40" s="1"/>
  <c r="H31" i="40"/>
  <c r="J31" i="40" s="1"/>
  <c r="C31" i="40"/>
  <c r="E31" i="40" s="1"/>
  <c r="H30" i="40"/>
  <c r="J30" i="40" s="1"/>
  <c r="C30" i="40"/>
  <c r="E30" i="40" s="1"/>
  <c r="H29" i="40"/>
  <c r="J29" i="40" s="1"/>
  <c r="C29" i="40"/>
  <c r="E29" i="40" s="1"/>
  <c r="H28" i="40"/>
  <c r="J28" i="40" s="1"/>
  <c r="C28" i="40"/>
  <c r="E28" i="40" s="1"/>
  <c r="H27" i="40"/>
  <c r="J27" i="40" s="1"/>
  <c r="C27" i="40"/>
  <c r="E27" i="40" s="1"/>
  <c r="H26" i="40"/>
  <c r="J26" i="40" s="1"/>
  <c r="C26" i="40"/>
  <c r="E26" i="40" s="1"/>
  <c r="H25" i="40"/>
  <c r="J25" i="40" s="1"/>
  <c r="C25" i="40"/>
  <c r="E25" i="40" s="1"/>
  <c r="H24" i="40"/>
  <c r="J24" i="40" s="1"/>
  <c r="C24" i="40"/>
  <c r="E24" i="40" s="1"/>
  <c r="H23" i="40"/>
  <c r="J23" i="40" s="1"/>
  <c r="C23" i="40"/>
  <c r="E23" i="40" s="1"/>
  <c r="H22" i="40"/>
  <c r="J22" i="40" s="1"/>
  <c r="C22" i="40"/>
  <c r="E22" i="40" s="1"/>
  <c r="H21" i="40"/>
  <c r="J21" i="40" s="1"/>
  <c r="C21" i="40"/>
  <c r="E21" i="40" s="1"/>
  <c r="H20" i="40"/>
  <c r="J20" i="40" s="1"/>
  <c r="C20" i="40"/>
  <c r="E20" i="40" s="1"/>
  <c r="H19" i="40"/>
  <c r="J19" i="40" s="1"/>
  <c r="C19" i="40"/>
  <c r="E19" i="40" s="1"/>
  <c r="H18" i="40"/>
  <c r="J18" i="40" s="1"/>
  <c r="C18" i="40"/>
  <c r="E18" i="40" s="1"/>
  <c r="H17" i="40"/>
  <c r="J17" i="40" s="1"/>
  <c r="C17" i="40"/>
  <c r="E17" i="40" s="1"/>
  <c r="H16" i="40"/>
  <c r="J16" i="40" s="1"/>
  <c r="C16" i="40"/>
  <c r="E16" i="40" s="1"/>
  <c r="H15" i="40"/>
  <c r="J15" i="40" s="1"/>
  <c r="C15" i="40"/>
  <c r="E15" i="40" s="1"/>
  <c r="H14" i="40"/>
  <c r="J14" i="40" s="1"/>
  <c r="C14" i="40"/>
  <c r="E14" i="40" s="1"/>
  <c r="H13" i="40"/>
  <c r="J13" i="40" s="1"/>
  <c r="C13" i="40"/>
  <c r="E13" i="40" s="1"/>
  <c r="H12" i="40"/>
  <c r="J12" i="40" s="1"/>
  <c r="C12" i="40"/>
  <c r="E12" i="40" s="1"/>
  <c r="H11" i="40"/>
  <c r="J11" i="40" s="1"/>
  <c r="C11" i="40"/>
  <c r="E11" i="40" s="1"/>
  <c r="H10" i="40"/>
  <c r="J10" i="40" s="1"/>
  <c r="C10" i="40"/>
  <c r="E10" i="40" s="1"/>
  <c r="H9" i="40"/>
  <c r="J9" i="40" s="1"/>
  <c r="C9" i="40"/>
  <c r="E9" i="40" s="1"/>
  <c r="H8" i="40"/>
  <c r="J8" i="40" s="1"/>
  <c r="C8" i="40"/>
  <c r="E8" i="40" s="1"/>
  <c r="H7" i="40"/>
  <c r="J7" i="40" s="1"/>
  <c r="C7" i="40"/>
  <c r="C99" i="39"/>
  <c r="C92" i="39"/>
  <c r="C97" i="39" s="1"/>
  <c r="C88" i="39"/>
  <c r="H75" i="39"/>
  <c r="J75" i="39" s="1"/>
  <c r="C75" i="39"/>
  <c r="E75" i="39" s="1"/>
  <c r="H74" i="39"/>
  <c r="J74" i="39" s="1"/>
  <c r="C74" i="39"/>
  <c r="E74" i="39" s="1"/>
  <c r="H73" i="39"/>
  <c r="J73" i="39" s="1"/>
  <c r="C73" i="39"/>
  <c r="E73" i="39" s="1"/>
  <c r="H72" i="39"/>
  <c r="J72" i="39" s="1"/>
  <c r="C72" i="39"/>
  <c r="E72" i="39" s="1"/>
  <c r="H71" i="39"/>
  <c r="J71" i="39" s="1"/>
  <c r="C71" i="39"/>
  <c r="E71" i="39" s="1"/>
  <c r="H70" i="39"/>
  <c r="J70" i="39" s="1"/>
  <c r="C70" i="39"/>
  <c r="E70" i="39" s="1"/>
  <c r="H69" i="39"/>
  <c r="J69" i="39" s="1"/>
  <c r="C69" i="39"/>
  <c r="E69" i="39" s="1"/>
  <c r="H68" i="39"/>
  <c r="J68" i="39" s="1"/>
  <c r="C68" i="39"/>
  <c r="E68" i="39" s="1"/>
  <c r="H67" i="39"/>
  <c r="J67" i="39" s="1"/>
  <c r="C67" i="39"/>
  <c r="E67" i="39" s="1"/>
  <c r="H66" i="39"/>
  <c r="J66" i="39" s="1"/>
  <c r="C66" i="39"/>
  <c r="E66" i="39" s="1"/>
  <c r="H65" i="39"/>
  <c r="J65" i="39" s="1"/>
  <c r="C65" i="39"/>
  <c r="E65" i="39" s="1"/>
  <c r="H64" i="39"/>
  <c r="J64" i="39" s="1"/>
  <c r="C64" i="39"/>
  <c r="E64" i="39" s="1"/>
  <c r="H63" i="39"/>
  <c r="J63" i="39" s="1"/>
  <c r="C63" i="39"/>
  <c r="E63" i="39" s="1"/>
  <c r="H62" i="39"/>
  <c r="J62" i="39" s="1"/>
  <c r="C62" i="39"/>
  <c r="E62" i="39" s="1"/>
  <c r="H61" i="39"/>
  <c r="J61" i="39" s="1"/>
  <c r="C61" i="39"/>
  <c r="E61" i="39" s="1"/>
  <c r="H60" i="39"/>
  <c r="J60" i="39" s="1"/>
  <c r="C60" i="39"/>
  <c r="E60" i="39" s="1"/>
  <c r="H59" i="39"/>
  <c r="J59" i="39" s="1"/>
  <c r="C59" i="39"/>
  <c r="E59" i="39" s="1"/>
  <c r="H58" i="39"/>
  <c r="J58" i="39" s="1"/>
  <c r="C58" i="39"/>
  <c r="E58" i="39" s="1"/>
  <c r="H57" i="39"/>
  <c r="J57" i="39" s="1"/>
  <c r="C57" i="39"/>
  <c r="E57" i="39" s="1"/>
  <c r="H56" i="39"/>
  <c r="J56" i="39" s="1"/>
  <c r="C56" i="39"/>
  <c r="E56" i="39" s="1"/>
  <c r="H55" i="39"/>
  <c r="J55" i="39" s="1"/>
  <c r="C55" i="39"/>
  <c r="E55" i="39" s="1"/>
  <c r="H54" i="39"/>
  <c r="J54" i="39" s="1"/>
  <c r="C54" i="39"/>
  <c r="E54" i="39" s="1"/>
  <c r="H53" i="39"/>
  <c r="J53" i="39" s="1"/>
  <c r="C53" i="39"/>
  <c r="E53" i="39" s="1"/>
  <c r="H52" i="39"/>
  <c r="J52" i="39" s="1"/>
  <c r="C52" i="39"/>
  <c r="E52" i="39" s="1"/>
  <c r="H51" i="39"/>
  <c r="J51" i="39" s="1"/>
  <c r="C51" i="39"/>
  <c r="E51" i="39" s="1"/>
  <c r="H50" i="39"/>
  <c r="J50" i="39" s="1"/>
  <c r="C50" i="39"/>
  <c r="E50" i="39" s="1"/>
  <c r="H49" i="39"/>
  <c r="J49" i="39" s="1"/>
  <c r="C49" i="39"/>
  <c r="E49" i="39" s="1"/>
  <c r="H48" i="39"/>
  <c r="J48" i="39" s="1"/>
  <c r="C48" i="39"/>
  <c r="E48" i="39" s="1"/>
  <c r="H47" i="39"/>
  <c r="J47" i="39" s="1"/>
  <c r="C47" i="39"/>
  <c r="E47" i="39" s="1"/>
  <c r="H46" i="39"/>
  <c r="J46" i="39" s="1"/>
  <c r="C46" i="39"/>
  <c r="E46" i="39" s="1"/>
  <c r="H45" i="39"/>
  <c r="J45" i="39" s="1"/>
  <c r="C45" i="39"/>
  <c r="E45" i="39" s="1"/>
  <c r="H44" i="39"/>
  <c r="J44" i="39" s="1"/>
  <c r="C44" i="39"/>
  <c r="E44" i="39" s="1"/>
  <c r="H43" i="39"/>
  <c r="J43" i="39" s="1"/>
  <c r="C43" i="39"/>
  <c r="E43" i="39" s="1"/>
  <c r="H42" i="39"/>
  <c r="J42" i="39" s="1"/>
  <c r="C42" i="39"/>
  <c r="E42" i="39" s="1"/>
  <c r="H41" i="39"/>
  <c r="J41" i="39" s="1"/>
  <c r="C41" i="39"/>
  <c r="E41" i="39" s="1"/>
  <c r="H40" i="39"/>
  <c r="J40" i="39" s="1"/>
  <c r="C40" i="39"/>
  <c r="E40" i="39" s="1"/>
  <c r="H39" i="39"/>
  <c r="J39" i="39" s="1"/>
  <c r="C39" i="39"/>
  <c r="E39" i="39" s="1"/>
  <c r="H38" i="39"/>
  <c r="J38" i="39" s="1"/>
  <c r="C38" i="39"/>
  <c r="E38" i="39" s="1"/>
  <c r="H37" i="39"/>
  <c r="J37" i="39" s="1"/>
  <c r="C37" i="39"/>
  <c r="E37" i="39" s="1"/>
  <c r="H36" i="39"/>
  <c r="J36" i="39" s="1"/>
  <c r="C36" i="39"/>
  <c r="E36" i="39" s="1"/>
  <c r="H35" i="39"/>
  <c r="J35" i="39" s="1"/>
  <c r="C35" i="39"/>
  <c r="E35" i="39" s="1"/>
  <c r="H34" i="39"/>
  <c r="J34" i="39" s="1"/>
  <c r="C34" i="39"/>
  <c r="E34" i="39" s="1"/>
  <c r="H33" i="39"/>
  <c r="J33" i="39" s="1"/>
  <c r="C33" i="39"/>
  <c r="E33" i="39" s="1"/>
  <c r="H32" i="39"/>
  <c r="J32" i="39" s="1"/>
  <c r="C32" i="39"/>
  <c r="E32" i="39" s="1"/>
  <c r="H31" i="39"/>
  <c r="J31" i="39" s="1"/>
  <c r="C31" i="39"/>
  <c r="E31" i="39" s="1"/>
  <c r="H30" i="39"/>
  <c r="J30" i="39" s="1"/>
  <c r="C30" i="39"/>
  <c r="E30" i="39" s="1"/>
  <c r="H29" i="39"/>
  <c r="J29" i="39" s="1"/>
  <c r="C29" i="39"/>
  <c r="E29" i="39" s="1"/>
  <c r="H28" i="39"/>
  <c r="J28" i="39" s="1"/>
  <c r="C28" i="39"/>
  <c r="E28" i="39" s="1"/>
  <c r="H27" i="39"/>
  <c r="J27" i="39" s="1"/>
  <c r="C27" i="39"/>
  <c r="E27" i="39" s="1"/>
  <c r="H26" i="39"/>
  <c r="J26" i="39" s="1"/>
  <c r="C26" i="39"/>
  <c r="E26" i="39" s="1"/>
  <c r="H25" i="39"/>
  <c r="J25" i="39" s="1"/>
  <c r="C25" i="39"/>
  <c r="E25" i="39" s="1"/>
  <c r="H24" i="39"/>
  <c r="J24" i="39" s="1"/>
  <c r="C24" i="39"/>
  <c r="E24" i="39" s="1"/>
  <c r="H23" i="39"/>
  <c r="J23" i="39" s="1"/>
  <c r="C23" i="39"/>
  <c r="E23" i="39" s="1"/>
  <c r="H22" i="39"/>
  <c r="J22" i="39" s="1"/>
  <c r="C22" i="39"/>
  <c r="E22" i="39" s="1"/>
  <c r="H21" i="39"/>
  <c r="J21" i="39" s="1"/>
  <c r="C21" i="39"/>
  <c r="E21" i="39" s="1"/>
  <c r="H20" i="39"/>
  <c r="J20" i="39" s="1"/>
  <c r="C20" i="39"/>
  <c r="E20" i="39" s="1"/>
  <c r="H19" i="39"/>
  <c r="J19" i="39" s="1"/>
  <c r="C19" i="39"/>
  <c r="E19" i="39" s="1"/>
  <c r="H18" i="39"/>
  <c r="J18" i="39" s="1"/>
  <c r="C18" i="39"/>
  <c r="E18" i="39" s="1"/>
  <c r="H17" i="39"/>
  <c r="J17" i="39" s="1"/>
  <c r="C17" i="39"/>
  <c r="E17" i="39" s="1"/>
  <c r="H16" i="39"/>
  <c r="J16" i="39" s="1"/>
  <c r="C16" i="39"/>
  <c r="E16" i="39" s="1"/>
  <c r="H15" i="39"/>
  <c r="J15" i="39" s="1"/>
  <c r="C15" i="39"/>
  <c r="E15" i="39" s="1"/>
  <c r="H14" i="39"/>
  <c r="J14" i="39" s="1"/>
  <c r="C14" i="39"/>
  <c r="E14" i="39" s="1"/>
  <c r="H13" i="39"/>
  <c r="J13" i="39" s="1"/>
  <c r="C13" i="39"/>
  <c r="E13" i="39" s="1"/>
  <c r="H12" i="39"/>
  <c r="J12" i="39" s="1"/>
  <c r="C12" i="39"/>
  <c r="E12" i="39" s="1"/>
  <c r="H11" i="39"/>
  <c r="J11" i="39" s="1"/>
  <c r="C11" i="39"/>
  <c r="E11" i="39" s="1"/>
  <c r="H10" i="39"/>
  <c r="J10" i="39" s="1"/>
  <c r="C10" i="39"/>
  <c r="E10" i="39" s="1"/>
  <c r="H9" i="39"/>
  <c r="J9" i="39" s="1"/>
  <c r="C9" i="39"/>
  <c r="E9" i="39" s="1"/>
  <c r="H8" i="39"/>
  <c r="J8" i="39" s="1"/>
  <c r="C8" i="39"/>
  <c r="E8" i="39" s="1"/>
  <c r="H7" i="39"/>
  <c r="J7" i="39" s="1"/>
  <c r="C7" i="39"/>
  <c r="I72" i="38"/>
  <c r="C72" i="38"/>
  <c r="E72" i="38" s="1"/>
  <c r="I71" i="38"/>
  <c r="C71" i="38"/>
  <c r="E71" i="38" s="1"/>
  <c r="I70" i="38"/>
  <c r="C70" i="38"/>
  <c r="I69" i="38"/>
  <c r="C69" i="38"/>
  <c r="E69" i="38" s="1"/>
  <c r="I68" i="38"/>
  <c r="C68" i="38"/>
  <c r="E68" i="38" s="1"/>
  <c r="I67" i="38"/>
  <c r="C67" i="38"/>
  <c r="E67" i="38" s="1"/>
  <c r="I66" i="38"/>
  <c r="C66" i="38"/>
  <c r="E66" i="38" s="1"/>
  <c r="F66" i="38" s="1"/>
  <c r="I65" i="38"/>
  <c r="C65" i="38"/>
  <c r="E65" i="38" s="1"/>
  <c r="I64" i="38"/>
  <c r="C64" i="38"/>
  <c r="E64" i="38" s="1"/>
  <c r="I63" i="38"/>
  <c r="C63" i="38"/>
  <c r="E63" i="38" s="1"/>
  <c r="I62" i="38"/>
  <c r="C62" i="38"/>
  <c r="I61" i="38"/>
  <c r="C61" i="38"/>
  <c r="E61" i="38" s="1"/>
  <c r="I60" i="38"/>
  <c r="C60" i="38"/>
  <c r="E60" i="38" s="1"/>
  <c r="I59" i="38"/>
  <c r="C59" i="38"/>
  <c r="E59" i="38" s="1"/>
  <c r="I58" i="38"/>
  <c r="C58" i="38"/>
  <c r="E58" i="38" s="1"/>
  <c r="F58" i="38" s="1"/>
  <c r="I57" i="38"/>
  <c r="C57" i="38"/>
  <c r="E57" i="38" s="1"/>
  <c r="I56" i="38"/>
  <c r="C56" i="38"/>
  <c r="E56" i="38" s="1"/>
  <c r="I55" i="38"/>
  <c r="C55" i="38"/>
  <c r="E55" i="38" s="1"/>
  <c r="I54" i="38"/>
  <c r="C54" i="38"/>
  <c r="E54" i="38" s="1"/>
  <c r="I53" i="38"/>
  <c r="C53" i="38"/>
  <c r="E53" i="38" s="1"/>
  <c r="I52" i="38"/>
  <c r="C52" i="38"/>
  <c r="E52" i="38" s="1"/>
  <c r="I51" i="38"/>
  <c r="C51" i="38"/>
  <c r="E51" i="38" s="1"/>
  <c r="I50" i="38"/>
  <c r="C50" i="38"/>
  <c r="E50" i="38" s="1"/>
  <c r="I49" i="38"/>
  <c r="C49" i="38"/>
  <c r="E49" i="38" s="1"/>
  <c r="I48" i="38"/>
  <c r="C48" i="38"/>
  <c r="E48" i="38" s="1"/>
  <c r="I47" i="38"/>
  <c r="C47" i="38"/>
  <c r="E47" i="38" s="1"/>
  <c r="I46" i="38"/>
  <c r="C46" i="38"/>
  <c r="E46" i="38" s="1"/>
  <c r="I45" i="38"/>
  <c r="C45" i="38"/>
  <c r="E45" i="38" s="1"/>
  <c r="I44" i="38"/>
  <c r="C44" i="38"/>
  <c r="E44" i="38" s="1"/>
  <c r="I43" i="38"/>
  <c r="C43" i="38"/>
  <c r="E43" i="38" s="1"/>
  <c r="I42" i="38"/>
  <c r="C42" i="38"/>
  <c r="E42" i="38" s="1"/>
  <c r="I41" i="38"/>
  <c r="C41" i="38"/>
  <c r="E41" i="38" s="1"/>
  <c r="I40" i="38"/>
  <c r="C40" i="38"/>
  <c r="E40" i="38" s="1"/>
  <c r="I39" i="38"/>
  <c r="C39" i="38"/>
  <c r="E39" i="38" s="1"/>
  <c r="I38" i="38"/>
  <c r="C38" i="38"/>
  <c r="E38" i="38" s="1"/>
  <c r="I37" i="38"/>
  <c r="C37" i="38"/>
  <c r="E37" i="38" s="1"/>
  <c r="I36" i="38"/>
  <c r="C36" i="38"/>
  <c r="E36" i="38" s="1"/>
  <c r="I35" i="38"/>
  <c r="C35" i="38"/>
  <c r="E35" i="38" s="1"/>
  <c r="I34" i="38"/>
  <c r="C34" i="38"/>
  <c r="E34" i="38" s="1"/>
  <c r="I33" i="38"/>
  <c r="C33" i="38"/>
  <c r="E33" i="38" s="1"/>
  <c r="I32" i="38"/>
  <c r="C32" i="38"/>
  <c r="E32" i="38" s="1"/>
  <c r="I31" i="38"/>
  <c r="C31" i="38"/>
  <c r="E31" i="38" s="1"/>
  <c r="I30" i="38"/>
  <c r="C30" i="38"/>
  <c r="E30" i="38" s="1"/>
  <c r="I29" i="38"/>
  <c r="C29" i="38"/>
  <c r="E29" i="38" s="1"/>
  <c r="I28" i="38"/>
  <c r="C28" i="38"/>
  <c r="E28" i="38" s="1"/>
  <c r="I27" i="38"/>
  <c r="C27" i="38"/>
  <c r="E27" i="38" s="1"/>
  <c r="I26" i="38"/>
  <c r="C26" i="38"/>
  <c r="E26" i="38" s="1"/>
  <c r="I25" i="38"/>
  <c r="C25" i="38"/>
  <c r="E25" i="38" s="1"/>
  <c r="I24" i="38"/>
  <c r="C24" i="38"/>
  <c r="E24" i="38" s="1"/>
  <c r="I23" i="38"/>
  <c r="C23" i="38"/>
  <c r="E23" i="38" s="1"/>
  <c r="I22" i="38"/>
  <c r="C22" i="38"/>
  <c r="E22" i="38" s="1"/>
  <c r="I21" i="38"/>
  <c r="C21" i="38"/>
  <c r="E21" i="38" s="1"/>
  <c r="I20" i="38"/>
  <c r="C20" i="38"/>
  <c r="E20" i="38" s="1"/>
  <c r="I19" i="38"/>
  <c r="C19" i="38"/>
  <c r="E19" i="38" s="1"/>
  <c r="I18" i="38"/>
  <c r="C18" i="38"/>
  <c r="E18" i="38" s="1"/>
  <c r="I17" i="38"/>
  <c r="C17" i="38"/>
  <c r="E17" i="38" s="1"/>
  <c r="I16" i="38"/>
  <c r="C16" i="38"/>
  <c r="E16" i="38" s="1"/>
  <c r="I15" i="38"/>
  <c r="C15" i="38"/>
  <c r="E15" i="38" s="1"/>
  <c r="I14" i="38"/>
  <c r="C14" i="38"/>
  <c r="E14" i="38" s="1"/>
  <c r="I13" i="38"/>
  <c r="C13" i="38"/>
  <c r="E13" i="38" s="1"/>
  <c r="I12" i="38"/>
  <c r="C12" i="38"/>
  <c r="E12" i="38" s="1"/>
  <c r="I11" i="38"/>
  <c r="C11" i="38"/>
  <c r="E11" i="38" s="1"/>
  <c r="I10" i="38"/>
  <c r="C10" i="38"/>
  <c r="E10" i="38" s="1"/>
  <c r="I9" i="38"/>
  <c r="C9" i="38"/>
  <c r="E9" i="38" s="1"/>
  <c r="I8" i="38"/>
  <c r="C8" i="38"/>
  <c r="E8" i="38" s="1"/>
  <c r="I7" i="38"/>
  <c r="C7" i="38"/>
  <c r="E7" i="38" s="1"/>
  <c r="I6" i="38"/>
  <c r="C6" i="38"/>
  <c r="E6" i="38" s="1"/>
  <c r="I5" i="38"/>
  <c r="C5" i="38"/>
  <c r="E5" i="38" s="1"/>
  <c r="I4" i="38"/>
  <c r="C4" i="38"/>
  <c r="E4" i="38" s="1"/>
  <c r="I72" i="37"/>
  <c r="C72" i="37"/>
  <c r="E72" i="37" s="1"/>
  <c r="I71" i="37"/>
  <c r="C71" i="37"/>
  <c r="E71" i="37" s="1"/>
  <c r="I70" i="37"/>
  <c r="C70" i="37"/>
  <c r="I69" i="37"/>
  <c r="C69" i="37"/>
  <c r="E69" i="37" s="1"/>
  <c r="I68" i="37"/>
  <c r="C68" i="37"/>
  <c r="E68" i="37" s="1"/>
  <c r="I67" i="37"/>
  <c r="C67" i="37"/>
  <c r="E67" i="37" s="1"/>
  <c r="I66" i="37"/>
  <c r="C66" i="37"/>
  <c r="E66" i="37" s="1"/>
  <c r="I65" i="37"/>
  <c r="C65" i="37"/>
  <c r="E65" i="37" s="1"/>
  <c r="I64" i="37"/>
  <c r="C64" i="37"/>
  <c r="E64" i="37" s="1"/>
  <c r="I63" i="37"/>
  <c r="C63" i="37"/>
  <c r="E63" i="37" s="1"/>
  <c r="I62" i="37"/>
  <c r="C62" i="37"/>
  <c r="E62" i="37" s="1"/>
  <c r="I61" i="37"/>
  <c r="C61" i="37"/>
  <c r="E61" i="37" s="1"/>
  <c r="I60" i="37"/>
  <c r="C60" i="37"/>
  <c r="E60" i="37" s="1"/>
  <c r="I59" i="37"/>
  <c r="C59" i="37"/>
  <c r="E59" i="37" s="1"/>
  <c r="I58" i="37"/>
  <c r="C58" i="37"/>
  <c r="E58" i="37" s="1"/>
  <c r="I57" i="37"/>
  <c r="C57" i="37"/>
  <c r="E57" i="37" s="1"/>
  <c r="I56" i="37"/>
  <c r="C56" i="37"/>
  <c r="E56" i="37" s="1"/>
  <c r="I55" i="37"/>
  <c r="C55" i="37"/>
  <c r="E55" i="37" s="1"/>
  <c r="I54" i="37"/>
  <c r="C54" i="37"/>
  <c r="E54" i="37" s="1"/>
  <c r="I53" i="37"/>
  <c r="C53" i="37"/>
  <c r="E53" i="37" s="1"/>
  <c r="I52" i="37"/>
  <c r="C52" i="37"/>
  <c r="I51" i="37"/>
  <c r="C51" i="37"/>
  <c r="E51" i="37" s="1"/>
  <c r="I50" i="37"/>
  <c r="C50" i="37"/>
  <c r="E50" i="37" s="1"/>
  <c r="I49" i="37"/>
  <c r="C49" i="37"/>
  <c r="E49" i="37" s="1"/>
  <c r="I48" i="37"/>
  <c r="C48" i="37"/>
  <c r="E48" i="37" s="1"/>
  <c r="I47" i="37"/>
  <c r="C47" i="37"/>
  <c r="E47" i="37" s="1"/>
  <c r="I46" i="37"/>
  <c r="C46" i="37"/>
  <c r="E46" i="37" s="1"/>
  <c r="I45" i="37"/>
  <c r="C45" i="37"/>
  <c r="E45" i="37" s="1"/>
  <c r="I44" i="37"/>
  <c r="C44" i="37"/>
  <c r="E44" i="37" s="1"/>
  <c r="I43" i="37"/>
  <c r="C43" i="37"/>
  <c r="E43" i="37" s="1"/>
  <c r="I42" i="37"/>
  <c r="C42" i="37"/>
  <c r="E42" i="37" s="1"/>
  <c r="I41" i="37"/>
  <c r="C41" i="37"/>
  <c r="E41" i="37" s="1"/>
  <c r="I40" i="37"/>
  <c r="C40" i="37"/>
  <c r="E40" i="37" s="1"/>
  <c r="I39" i="37"/>
  <c r="C39" i="37"/>
  <c r="E39" i="37" s="1"/>
  <c r="I38" i="37"/>
  <c r="C38" i="37"/>
  <c r="E38" i="37" s="1"/>
  <c r="I37" i="37"/>
  <c r="C37" i="37"/>
  <c r="E37" i="37" s="1"/>
  <c r="I36" i="37"/>
  <c r="C36" i="37"/>
  <c r="E36" i="37" s="1"/>
  <c r="I35" i="37"/>
  <c r="C35" i="37"/>
  <c r="E35" i="37" s="1"/>
  <c r="I34" i="37"/>
  <c r="C34" i="37"/>
  <c r="E34" i="37" s="1"/>
  <c r="I33" i="37"/>
  <c r="C33" i="37"/>
  <c r="E33" i="37" s="1"/>
  <c r="I32" i="37"/>
  <c r="C32" i="37"/>
  <c r="E32" i="37" s="1"/>
  <c r="I31" i="37"/>
  <c r="C31" i="37"/>
  <c r="E31" i="37" s="1"/>
  <c r="I30" i="37"/>
  <c r="C30" i="37"/>
  <c r="E30" i="37" s="1"/>
  <c r="I29" i="37"/>
  <c r="C29" i="37"/>
  <c r="E29" i="37" s="1"/>
  <c r="I28" i="37"/>
  <c r="C28" i="37"/>
  <c r="E28" i="37" s="1"/>
  <c r="I27" i="37"/>
  <c r="C27" i="37"/>
  <c r="E27" i="37" s="1"/>
  <c r="I26" i="37"/>
  <c r="C26" i="37"/>
  <c r="E26" i="37" s="1"/>
  <c r="I25" i="37"/>
  <c r="C25" i="37"/>
  <c r="E25" i="37" s="1"/>
  <c r="I24" i="37"/>
  <c r="C24" i="37"/>
  <c r="E24" i="37" s="1"/>
  <c r="I23" i="37"/>
  <c r="C23" i="37"/>
  <c r="E23" i="37" s="1"/>
  <c r="I22" i="37"/>
  <c r="C22" i="37"/>
  <c r="E22" i="37" s="1"/>
  <c r="I21" i="37"/>
  <c r="C21" i="37"/>
  <c r="E21" i="37" s="1"/>
  <c r="I20" i="37"/>
  <c r="C20" i="37"/>
  <c r="E20" i="37" s="1"/>
  <c r="I19" i="37"/>
  <c r="C19" i="37"/>
  <c r="E19" i="37" s="1"/>
  <c r="I18" i="37"/>
  <c r="C18" i="37"/>
  <c r="E18" i="37" s="1"/>
  <c r="I17" i="37"/>
  <c r="C17" i="37"/>
  <c r="E17" i="37" s="1"/>
  <c r="I16" i="37"/>
  <c r="C16" i="37"/>
  <c r="E16" i="37" s="1"/>
  <c r="I15" i="37"/>
  <c r="C15" i="37"/>
  <c r="E15" i="37" s="1"/>
  <c r="I14" i="37"/>
  <c r="C14" i="37"/>
  <c r="E14" i="37" s="1"/>
  <c r="I13" i="37"/>
  <c r="C13" i="37"/>
  <c r="E13" i="37" s="1"/>
  <c r="I12" i="37"/>
  <c r="C12" i="37"/>
  <c r="E12" i="37" s="1"/>
  <c r="I11" i="37"/>
  <c r="C11" i="37"/>
  <c r="E11" i="37" s="1"/>
  <c r="I10" i="37"/>
  <c r="C10" i="37"/>
  <c r="E10" i="37" s="1"/>
  <c r="I9" i="37"/>
  <c r="C9" i="37"/>
  <c r="E9" i="37" s="1"/>
  <c r="I8" i="37"/>
  <c r="C8" i="37"/>
  <c r="E8" i="37" s="1"/>
  <c r="I7" i="37"/>
  <c r="C7" i="37"/>
  <c r="E7" i="37" s="1"/>
  <c r="I6" i="37"/>
  <c r="C6" i="37"/>
  <c r="E6" i="37" s="1"/>
  <c r="I5" i="37"/>
  <c r="C5" i="37"/>
  <c r="E5" i="37" s="1"/>
  <c r="I4" i="37"/>
  <c r="C4" i="37"/>
  <c r="I75" i="36"/>
  <c r="C75" i="36"/>
  <c r="E75" i="36" s="1"/>
  <c r="I74" i="36"/>
  <c r="C74" i="36"/>
  <c r="E74" i="36" s="1"/>
  <c r="I73" i="36"/>
  <c r="C73" i="36"/>
  <c r="E73" i="36" s="1"/>
  <c r="I72" i="36"/>
  <c r="C72" i="36"/>
  <c r="E72" i="36" s="1"/>
  <c r="I71" i="36"/>
  <c r="C71" i="36"/>
  <c r="E71" i="36" s="1"/>
  <c r="I70" i="36"/>
  <c r="C70" i="36"/>
  <c r="E70" i="36" s="1"/>
  <c r="I69" i="36"/>
  <c r="C69" i="36"/>
  <c r="E69" i="36" s="1"/>
  <c r="I68" i="36"/>
  <c r="C68" i="36"/>
  <c r="E68" i="36" s="1"/>
  <c r="I67" i="36"/>
  <c r="C67" i="36"/>
  <c r="E67" i="36" s="1"/>
  <c r="I66" i="36"/>
  <c r="C66" i="36"/>
  <c r="E66" i="36" s="1"/>
  <c r="I65" i="36"/>
  <c r="C65" i="36"/>
  <c r="E65" i="36" s="1"/>
  <c r="I64" i="36"/>
  <c r="C64" i="36"/>
  <c r="E64" i="36" s="1"/>
  <c r="I63" i="36"/>
  <c r="C63" i="36"/>
  <c r="E63" i="36" s="1"/>
  <c r="I62" i="36"/>
  <c r="C62" i="36"/>
  <c r="E62" i="36" s="1"/>
  <c r="I61" i="36"/>
  <c r="C61" i="36"/>
  <c r="E61" i="36" s="1"/>
  <c r="I60" i="36"/>
  <c r="C60" i="36"/>
  <c r="E60" i="36" s="1"/>
  <c r="I59" i="36"/>
  <c r="C59" i="36"/>
  <c r="E59" i="36" s="1"/>
  <c r="I58" i="36"/>
  <c r="C58" i="36"/>
  <c r="E58" i="36" s="1"/>
  <c r="I57" i="36"/>
  <c r="C57" i="36"/>
  <c r="E57" i="36" s="1"/>
  <c r="I56" i="36"/>
  <c r="C56" i="36"/>
  <c r="E56" i="36" s="1"/>
  <c r="I55" i="36"/>
  <c r="C55" i="36"/>
  <c r="E55" i="36" s="1"/>
  <c r="I54" i="36"/>
  <c r="C54" i="36"/>
  <c r="E54" i="36" s="1"/>
  <c r="I53" i="36"/>
  <c r="C53" i="36"/>
  <c r="E53" i="36" s="1"/>
  <c r="I52" i="36"/>
  <c r="C52" i="36"/>
  <c r="E52" i="36" s="1"/>
  <c r="I51" i="36"/>
  <c r="C51" i="36"/>
  <c r="E51" i="36" s="1"/>
  <c r="I50" i="36"/>
  <c r="C50" i="36"/>
  <c r="E50" i="36" s="1"/>
  <c r="I49" i="36"/>
  <c r="C49" i="36"/>
  <c r="E49" i="36" s="1"/>
  <c r="I48" i="36"/>
  <c r="C48" i="36"/>
  <c r="E48" i="36" s="1"/>
  <c r="I47" i="36"/>
  <c r="C47" i="36"/>
  <c r="E47" i="36" s="1"/>
  <c r="I46" i="36"/>
  <c r="C46" i="36"/>
  <c r="E46" i="36" s="1"/>
  <c r="I45" i="36"/>
  <c r="C45" i="36"/>
  <c r="E45" i="36" s="1"/>
  <c r="I44" i="36"/>
  <c r="C44" i="36"/>
  <c r="E44" i="36" s="1"/>
  <c r="I43" i="36"/>
  <c r="C43" i="36"/>
  <c r="E43" i="36" s="1"/>
  <c r="I42" i="36"/>
  <c r="C42" i="36"/>
  <c r="E42" i="36" s="1"/>
  <c r="I41" i="36"/>
  <c r="C41" i="36"/>
  <c r="E41" i="36" s="1"/>
  <c r="I40" i="36"/>
  <c r="C40" i="36"/>
  <c r="E40" i="36" s="1"/>
  <c r="I39" i="36"/>
  <c r="C39" i="36"/>
  <c r="E39" i="36" s="1"/>
  <c r="I38" i="36"/>
  <c r="C38" i="36"/>
  <c r="I37" i="36"/>
  <c r="C37" i="36"/>
  <c r="E37" i="36" s="1"/>
  <c r="I36" i="36"/>
  <c r="C36" i="36"/>
  <c r="E36" i="36" s="1"/>
  <c r="I35" i="36"/>
  <c r="C35" i="36"/>
  <c r="E35" i="36" s="1"/>
  <c r="I34" i="36"/>
  <c r="C34" i="36"/>
  <c r="I33" i="36"/>
  <c r="C33" i="36"/>
  <c r="E33" i="36" s="1"/>
  <c r="I32" i="36"/>
  <c r="C32" i="36"/>
  <c r="E32" i="36" s="1"/>
  <c r="I31" i="36"/>
  <c r="C31" i="36"/>
  <c r="E31" i="36" s="1"/>
  <c r="I30" i="36"/>
  <c r="C30" i="36"/>
  <c r="E30" i="36" s="1"/>
  <c r="I29" i="36"/>
  <c r="C29" i="36"/>
  <c r="E29" i="36" s="1"/>
  <c r="I28" i="36"/>
  <c r="C28" i="36"/>
  <c r="E28" i="36" s="1"/>
  <c r="I27" i="36"/>
  <c r="C27" i="36"/>
  <c r="E27" i="36" s="1"/>
  <c r="I26" i="36"/>
  <c r="C26" i="36"/>
  <c r="E26" i="36" s="1"/>
  <c r="I25" i="36"/>
  <c r="C25" i="36"/>
  <c r="E25" i="36" s="1"/>
  <c r="I24" i="36"/>
  <c r="C24" i="36"/>
  <c r="E24" i="36" s="1"/>
  <c r="I23" i="36"/>
  <c r="C23" i="36"/>
  <c r="E23" i="36" s="1"/>
  <c r="I22" i="36"/>
  <c r="C22" i="36"/>
  <c r="E22" i="36" s="1"/>
  <c r="I21" i="36"/>
  <c r="C21" i="36"/>
  <c r="E21" i="36" s="1"/>
  <c r="I20" i="36"/>
  <c r="C20" i="36"/>
  <c r="E20" i="36" s="1"/>
  <c r="I19" i="36"/>
  <c r="C19" i="36"/>
  <c r="E19" i="36" s="1"/>
  <c r="I18" i="36"/>
  <c r="C18" i="36"/>
  <c r="E18" i="36" s="1"/>
  <c r="I17" i="36"/>
  <c r="C17" i="36"/>
  <c r="I16" i="36"/>
  <c r="C16" i="36"/>
  <c r="E16" i="36" s="1"/>
  <c r="I15" i="36"/>
  <c r="C15" i="36"/>
  <c r="E15" i="36" s="1"/>
  <c r="I14" i="36"/>
  <c r="C14" i="36"/>
  <c r="E14" i="36" s="1"/>
  <c r="I13" i="36"/>
  <c r="C13" i="36"/>
  <c r="I12" i="36"/>
  <c r="C12" i="36"/>
  <c r="E12" i="36" s="1"/>
  <c r="I11" i="36"/>
  <c r="C11" i="36"/>
  <c r="E11" i="36" s="1"/>
  <c r="I10" i="36"/>
  <c r="C10" i="36"/>
  <c r="E10" i="36" s="1"/>
  <c r="I9" i="36"/>
  <c r="C9" i="36"/>
  <c r="E9" i="36" s="1"/>
  <c r="I8" i="36"/>
  <c r="C8" i="36"/>
  <c r="E8" i="36" s="1"/>
  <c r="I7" i="36"/>
  <c r="C7" i="36"/>
  <c r="E7" i="36" s="1"/>
  <c r="I75" i="35"/>
  <c r="C75" i="35"/>
  <c r="E75" i="35" s="1"/>
  <c r="I74" i="35"/>
  <c r="C74" i="35"/>
  <c r="E74" i="35" s="1"/>
  <c r="I73" i="35"/>
  <c r="C73" i="35"/>
  <c r="E73" i="35" s="1"/>
  <c r="I72" i="35"/>
  <c r="C72" i="35"/>
  <c r="E72" i="35" s="1"/>
  <c r="I71" i="35"/>
  <c r="C71" i="35"/>
  <c r="E71" i="35" s="1"/>
  <c r="I70" i="35"/>
  <c r="C70" i="35"/>
  <c r="E70" i="35" s="1"/>
  <c r="I69" i="35"/>
  <c r="C69" i="35"/>
  <c r="E69" i="35" s="1"/>
  <c r="I68" i="35"/>
  <c r="C68" i="35"/>
  <c r="E68" i="35" s="1"/>
  <c r="I67" i="35"/>
  <c r="C67" i="35"/>
  <c r="E67" i="35" s="1"/>
  <c r="I66" i="35"/>
  <c r="C66" i="35"/>
  <c r="E66" i="35" s="1"/>
  <c r="I65" i="35"/>
  <c r="C65" i="35"/>
  <c r="E65" i="35" s="1"/>
  <c r="I64" i="35"/>
  <c r="C64" i="35"/>
  <c r="E64" i="35" s="1"/>
  <c r="I63" i="35"/>
  <c r="C63" i="35"/>
  <c r="E63" i="35" s="1"/>
  <c r="I62" i="35"/>
  <c r="C62" i="35"/>
  <c r="E62" i="35" s="1"/>
  <c r="I61" i="35"/>
  <c r="C61" i="35"/>
  <c r="E61" i="35" s="1"/>
  <c r="I60" i="35"/>
  <c r="C60" i="35"/>
  <c r="E60" i="35" s="1"/>
  <c r="I59" i="35"/>
  <c r="C59" i="35"/>
  <c r="E59" i="35" s="1"/>
  <c r="I58" i="35"/>
  <c r="C58" i="35"/>
  <c r="E58" i="35" s="1"/>
  <c r="I57" i="35"/>
  <c r="C57" i="35"/>
  <c r="E57" i="35" s="1"/>
  <c r="I56" i="35"/>
  <c r="C56" i="35"/>
  <c r="E56" i="35" s="1"/>
  <c r="I55" i="35"/>
  <c r="C55" i="35"/>
  <c r="I54" i="35"/>
  <c r="C54" i="35"/>
  <c r="E54" i="35" s="1"/>
  <c r="I53" i="35"/>
  <c r="C53" i="35"/>
  <c r="E53" i="35" s="1"/>
  <c r="I52" i="35"/>
  <c r="C52" i="35"/>
  <c r="E52" i="35" s="1"/>
  <c r="I51" i="35"/>
  <c r="C51" i="35"/>
  <c r="I50" i="35"/>
  <c r="C50" i="35"/>
  <c r="E50" i="35" s="1"/>
  <c r="I49" i="35"/>
  <c r="C49" i="35"/>
  <c r="E49" i="35" s="1"/>
  <c r="I48" i="35"/>
  <c r="C48" i="35"/>
  <c r="E48" i="35" s="1"/>
  <c r="I47" i="35"/>
  <c r="C47" i="35"/>
  <c r="E47" i="35" s="1"/>
  <c r="I46" i="35"/>
  <c r="C46" i="35"/>
  <c r="E46" i="35" s="1"/>
  <c r="I45" i="35"/>
  <c r="C45" i="35"/>
  <c r="E45" i="35" s="1"/>
  <c r="I44" i="35"/>
  <c r="C44" i="35"/>
  <c r="E44" i="35" s="1"/>
  <c r="I43" i="35"/>
  <c r="C43" i="35"/>
  <c r="E43" i="35" s="1"/>
  <c r="I42" i="35"/>
  <c r="C42" i="35"/>
  <c r="E42" i="35" s="1"/>
  <c r="I41" i="35"/>
  <c r="C41" i="35"/>
  <c r="E41" i="35" s="1"/>
  <c r="I40" i="35"/>
  <c r="C40" i="35"/>
  <c r="E40" i="35" s="1"/>
  <c r="I39" i="35"/>
  <c r="C39" i="35"/>
  <c r="E39" i="35" s="1"/>
  <c r="I38" i="35"/>
  <c r="C38" i="35"/>
  <c r="E38" i="35" s="1"/>
  <c r="I37" i="35"/>
  <c r="C37" i="35"/>
  <c r="E37" i="35" s="1"/>
  <c r="I36" i="35"/>
  <c r="C36" i="35"/>
  <c r="E36" i="35" s="1"/>
  <c r="I35" i="35"/>
  <c r="C35" i="35"/>
  <c r="E35" i="35" s="1"/>
  <c r="I34" i="35"/>
  <c r="C34" i="35"/>
  <c r="I33" i="35"/>
  <c r="C33" i="35"/>
  <c r="E33" i="35" s="1"/>
  <c r="I32" i="35"/>
  <c r="C32" i="35"/>
  <c r="E32" i="35" s="1"/>
  <c r="I31" i="35"/>
  <c r="C31" i="35"/>
  <c r="E31" i="35" s="1"/>
  <c r="I30" i="35"/>
  <c r="C30" i="35"/>
  <c r="I29" i="35"/>
  <c r="C29" i="35"/>
  <c r="E29" i="35" s="1"/>
  <c r="I28" i="35"/>
  <c r="C28" i="35"/>
  <c r="E28" i="35" s="1"/>
  <c r="I27" i="35"/>
  <c r="C27" i="35"/>
  <c r="E27" i="35" s="1"/>
  <c r="I26" i="35"/>
  <c r="C26" i="35"/>
  <c r="E26" i="35" s="1"/>
  <c r="I25" i="35"/>
  <c r="C25" i="35"/>
  <c r="E25" i="35" s="1"/>
  <c r="I24" i="35"/>
  <c r="C24" i="35"/>
  <c r="E24" i="35" s="1"/>
  <c r="I23" i="35"/>
  <c r="C23" i="35"/>
  <c r="E23" i="35" s="1"/>
  <c r="I22" i="35"/>
  <c r="C22" i="35"/>
  <c r="E22" i="35" s="1"/>
  <c r="I21" i="35"/>
  <c r="C21" i="35"/>
  <c r="E21" i="35" s="1"/>
  <c r="I20" i="35"/>
  <c r="C20" i="35"/>
  <c r="E20" i="35" s="1"/>
  <c r="I19" i="35"/>
  <c r="C19" i="35"/>
  <c r="E19" i="35" s="1"/>
  <c r="I18" i="35"/>
  <c r="C18" i="35"/>
  <c r="E18" i="35" s="1"/>
  <c r="I17" i="35"/>
  <c r="C17" i="35"/>
  <c r="E17" i="35" s="1"/>
  <c r="I16" i="35"/>
  <c r="C16" i="35"/>
  <c r="E16" i="35" s="1"/>
  <c r="I15" i="35"/>
  <c r="C15" i="35"/>
  <c r="E15" i="35" s="1"/>
  <c r="I14" i="35"/>
  <c r="C14" i="35"/>
  <c r="E14" i="35" s="1"/>
  <c r="I13" i="35"/>
  <c r="C13" i="35"/>
  <c r="I12" i="35"/>
  <c r="C12" i="35"/>
  <c r="E12" i="35" s="1"/>
  <c r="I11" i="35"/>
  <c r="C11" i="35"/>
  <c r="E11" i="35" s="1"/>
  <c r="I10" i="35"/>
  <c r="C10" i="35"/>
  <c r="E10" i="35" s="1"/>
  <c r="I9" i="35"/>
  <c r="C9" i="35"/>
  <c r="I8" i="35"/>
  <c r="C8" i="35"/>
  <c r="E8" i="35" s="1"/>
  <c r="I7" i="35"/>
  <c r="C7" i="35"/>
  <c r="E7" i="35" s="1"/>
  <c r="I75" i="34"/>
  <c r="C75" i="34"/>
  <c r="E75" i="34" s="1"/>
  <c r="I74" i="34"/>
  <c r="C74" i="34"/>
  <c r="E74" i="34" s="1"/>
  <c r="I73" i="34"/>
  <c r="C73" i="34"/>
  <c r="E73" i="34" s="1"/>
  <c r="I72" i="34"/>
  <c r="C72" i="34"/>
  <c r="E72" i="34" s="1"/>
  <c r="I71" i="34"/>
  <c r="C71" i="34"/>
  <c r="E71" i="34" s="1"/>
  <c r="I70" i="34"/>
  <c r="C70" i="34"/>
  <c r="E70" i="34" s="1"/>
  <c r="I69" i="34"/>
  <c r="C69" i="34"/>
  <c r="E69" i="34" s="1"/>
  <c r="I68" i="34"/>
  <c r="C68" i="34"/>
  <c r="E68" i="34" s="1"/>
  <c r="I67" i="34"/>
  <c r="C67" i="34"/>
  <c r="E67" i="34" s="1"/>
  <c r="I66" i="34"/>
  <c r="C66" i="34"/>
  <c r="E66" i="34" s="1"/>
  <c r="I65" i="34"/>
  <c r="C65" i="34"/>
  <c r="E65" i="34" s="1"/>
  <c r="I64" i="34"/>
  <c r="C64" i="34"/>
  <c r="E64" i="34" s="1"/>
  <c r="I63" i="34"/>
  <c r="C63" i="34"/>
  <c r="E63" i="34" s="1"/>
  <c r="I62" i="34"/>
  <c r="C62" i="34"/>
  <c r="E62" i="34" s="1"/>
  <c r="I61" i="34"/>
  <c r="C61" i="34"/>
  <c r="E61" i="34" s="1"/>
  <c r="I60" i="34"/>
  <c r="C60" i="34"/>
  <c r="E60" i="34" s="1"/>
  <c r="I59" i="34"/>
  <c r="C59" i="34"/>
  <c r="E59" i="34" s="1"/>
  <c r="I58" i="34"/>
  <c r="C58" i="34"/>
  <c r="E58" i="34" s="1"/>
  <c r="I57" i="34"/>
  <c r="C57" i="34"/>
  <c r="E57" i="34" s="1"/>
  <c r="I56" i="34"/>
  <c r="C56" i="34"/>
  <c r="E56" i="34" s="1"/>
  <c r="I55" i="34"/>
  <c r="C55" i="34"/>
  <c r="E55" i="34" s="1"/>
  <c r="I54" i="34"/>
  <c r="C54" i="34"/>
  <c r="E54" i="34" s="1"/>
  <c r="I53" i="34"/>
  <c r="C53" i="34"/>
  <c r="E53" i="34" s="1"/>
  <c r="I52" i="34"/>
  <c r="C52" i="34"/>
  <c r="E52" i="34" s="1"/>
  <c r="I51" i="34"/>
  <c r="C51" i="34"/>
  <c r="I50" i="34"/>
  <c r="C50" i="34"/>
  <c r="E50" i="34" s="1"/>
  <c r="I49" i="34"/>
  <c r="C49" i="34"/>
  <c r="E49" i="34" s="1"/>
  <c r="I48" i="34"/>
  <c r="C48" i="34"/>
  <c r="E48" i="34" s="1"/>
  <c r="I47" i="34"/>
  <c r="C47" i="34"/>
  <c r="I46" i="34"/>
  <c r="C46" i="34"/>
  <c r="E46" i="34" s="1"/>
  <c r="I45" i="34"/>
  <c r="C45" i="34"/>
  <c r="E45" i="34" s="1"/>
  <c r="I44" i="34"/>
  <c r="C44" i="34"/>
  <c r="E44" i="34" s="1"/>
  <c r="I43" i="34"/>
  <c r="C43" i="34"/>
  <c r="E43" i="34" s="1"/>
  <c r="I42" i="34"/>
  <c r="C42" i="34"/>
  <c r="E42" i="34" s="1"/>
  <c r="I41" i="34"/>
  <c r="C41" i="34"/>
  <c r="E41" i="34" s="1"/>
  <c r="I40" i="34"/>
  <c r="C40" i="34"/>
  <c r="E40" i="34" s="1"/>
  <c r="I39" i="34"/>
  <c r="C39" i="34"/>
  <c r="E39" i="34" s="1"/>
  <c r="I38" i="34"/>
  <c r="C38" i="34"/>
  <c r="E38" i="34" s="1"/>
  <c r="I37" i="34"/>
  <c r="C37" i="34"/>
  <c r="E37" i="34" s="1"/>
  <c r="I36" i="34"/>
  <c r="C36" i="34"/>
  <c r="E36" i="34" s="1"/>
  <c r="I35" i="34"/>
  <c r="C35" i="34"/>
  <c r="E35" i="34" s="1"/>
  <c r="I34" i="34"/>
  <c r="C34" i="34"/>
  <c r="E34" i="34" s="1"/>
  <c r="I33" i="34"/>
  <c r="C33" i="34"/>
  <c r="E33" i="34" s="1"/>
  <c r="I32" i="34"/>
  <c r="C32" i="34"/>
  <c r="E32" i="34" s="1"/>
  <c r="I31" i="34"/>
  <c r="C31" i="34"/>
  <c r="E31" i="34" s="1"/>
  <c r="I30" i="34"/>
  <c r="C30" i="34"/>
  <c r="I29" i="34"/>
  <c r="C29" i="34"/>
  <c r="E29" i="34" s="1"/>
  <c r="I28" i="34"/>
  <c r="C28" i="34"/>
  <c r="E28" i="34" s="1"/>
  <c r="I27" i="34"/>
  <c r="C27" i="34"/>
  <c r="E27" i="34" s="1"/>
  <c r="I26" i="34"/>
  <c r="C26" i="34"/>
  <c r="I25" i="34"/>
  <c r="C25" i="34"/>
  <c r="E25" i="34" s="1"/>
  <c r="I24" i="34"/>
  <c r="C24" i="34"/>
  <c r="E24" i="34" s="1"/>
  <c r="I23" i="34"/>
  <c r="C23" i="34"/>
  <c r="E23" i="34" s="1"/>
  <c r="I22" i="34"/>
  <c r="C22" i="34"/>
  <c r="E22" i="34" s="1"/>
  <c r="I21" i="34"/>
  <c r="C21" i="34"/>
  <c r="E21" i="34" s="1"/>
  <c r="I20" i="34"/>
  <c r="C20" i="34"/>
  <c r="E20" i="34" s="1"/>
  <c r="I19" i="34"/>
  <c r="C19" i="34"/>
  <c r="E19" i="34" s="1"/>
  <c r="I18" i="34"/>
  <c r="C18" i="34"/>
  <c r="E18" i="34" s="1"/>
  <c r="I17" i="34"/>
  <c r="C17" i="34"/>
  <c r="E17" i="34" s="1"/>
  <c r="I16" i="34"/>
  <c r="C16" i="34"/>
  <c r="E16" i="34" s="1"/>
  <c r="I15" i="34"/>
  <c r="C15" i="34"/>
  <c r="E15" i="34" s="1"/>
  <c r="I14" i="34"/>
  <c r="C14" i="34"/>
  <c r="E14" i="34" s="1"/>
  <c r="I13" i="34"/>
  <c r="C13" i="34"/>
  <c r="E13" i="34" s="1"/>
  <c r="I12" i="34"/>
  <c r="C12" i="34"/>
  <c r="E12" i="34" s="1"/>
  <c r="I11" i="34"/>
  <c r="C11" i="34"/>
  <c r="E11" i="34" s="1"/>
  <c r="I10" i="34"/>
  <c r="C10" i="34"/>
  <c r="E10" i="34" s="1"/>
  <c r="I9" i="34"/>
  <c r="C9" i="34"/>
  <c r="E9" i="34" s="1"/>
  <c r="I8" i="34"/>
  <c r="C8" i="34"/>
  <c r="E8" i="34" s="1"/>
  <c r="I7" i="34"/>
  <c r="C7" i="34"/>
  <c r="I75" i="33"/>
  <c r="C75" i="33"/>
  <c r="E75" i="33" s="1"/>
  <c r="I74" i="33"/>
  <c r="C74" i="33"/>
  <c r="E74" i="33" s="1"/>
  <c r="I73" i="33"/>
  <c r="C73" i="33"/>
  <c r="E73" i="33" s="1"/>
  <c r="I72" i="33"/>
  <c r="C72" i="33"/>
  <c r="E72" i="33" s="1"/>
  <c r="I71" i="33"/>
  <c r="C71" i="33"/>
  <c r="E71" i="33" s="1"/>
  <c r="I70" i="33"/>
  <c r="C70" i="33"/>
  <c r="E70" i="33" s="1"/>
  <c r="I69" i="33"/>
  <c r="C69" i="33"/>
  <c r="E69" i="33" s="1"/>
  <c r="I68" i="33"/>
  <c r="C68" i="33"/>
  <c r="E68" i="33" s="1"/>
  <c r="I67" i="33"/>
  <c r="C67" i="33"/>
  <c r="E67" i="33" s="1"/>
  <c r="I66" i="33"/>
  <c r="C66" i="33"/>
  <c r="E66" i="33" s="1"/>
  <c r="I65" i="33"/>
  <c r="C65" i="33"/>
  <c r="E65" i="33" s="1"/>
  <c r="I64" i="33"/>
  <c r="C64" i="33"/>
  <c r="E64" i="33" s="1"/>
  <c r="I63" i="33"/>
  <c r="C63" i="33"/>
  <c r="E63" i="33" s="1"/>
  <c r="I62" i="33"/>
  <c r="C62" i="33"/>
  <c r="E62" i="33" s="1"/>
  <c r="I61" i="33"/>
  <c r="C61" i="33"/>
  <c r="E61" i="33" s="1"/>
  <c r="I60" i="33"/>
  <c r="C60" i="33"/>
  <c r="E60" i="33" s="1"/>
  <c r="I59" i="33"/>
  <c r="C59" i="33"/>
  <c r="E59" i="33" s="1"/>
  <c r="I58" i="33"/>
  <c r="C58" i="33"/>
  <c r="E58" i="33" s="1"/>
  <c r="I57" i="33"/>
  <c r="C57" i="33"/>
  <c r="E57" i="33" s="1"/>
  <c r="I56" i="33"/>
  <c r="C56" i="33"/>
  <c r="E56" i="33" s="1"/>
  <c r="I55" i="33"/>
  <c r="C55" i="33"/>
  <c r="I54" i="33"/>
  <c r="C54" i="33"/>
  <c r="E54" i="33" s="1"/>
  <c r="I53" i="33"/>
  <c r="C53" i="33"/>
  <c r="E53" i="33" s="1"/>
  <c r="I52" i="33"/>
  <c r="C52" i="33"/>
  <c r="E52" i="33" s="1"/>
  <c r="I51" i="33"/>
  <c r="C51" i="33"/>
  <c r="E51" i="33" s="1"/>
  <c r="I50" i="33"/>
  <c r="C50" i="33"/>
  <c r="I49" i="33"/>
  <c r="C49" i="33"/>
  <c r="E49" i="33" s="1"/>
  <c r="I48" i="33"/>
  <c r="C48" i="33"/>
  <c r="E48" i="33" s="1"/>
  <c r="I47" i="33"/>
  <c r="C47" i="33"/>
  <c r="E47" i="33" s="1"/>
  <c r="I46" i="33"/>
  <c r="C46" i="33"/>
  <c r="E46" i="33" s="1"/>
  <c r="I45" i="33"/>
  <c r="C45" i="33"/>
  <c r="E45" i="33" s="1"/>
  <c r="I44" i="33"/>
  <c r="C44" i="33"/>
  <c r="E44" i="33" s="1"/>
  <c r="I43" i="33"/>
  <c r="C43" i="33"/>
  <c r="E43" i="33" s="1"/>
  <c r="I42" i="33"/>
  <c r="C42" i="33"/>
  <c r="E42" i="33" s="1"/>
  <c r="I41" i="33"/>
  <c r="C41" i="33"/>
  <c r="E41" i="33" s="1"/>
  <c r="I40" i="33"/>
  <c r="C40" i="33"/>
  <c r="E40" i="33" s="1"/>
  <c r="I39" i="33"/>
  <c r="C39" i="33"/>
  <c r="E39" i="33" s="1"/>
  <c r="I38" i="33"/>
  <c r="C38" i="33"/>
  <c r="E38" i="33" s="1"/>
  <c r="I37" i="33"/>
  <c r="C37" i="33"/>
  <c r="E37" i="33" s="1"/>
  <c r="I36" i="33"/>
  <c r="C36" i="33"/>
  <c r="E36" i="33" s="1"/>
  <c r="I35" i="33"/>
  <c r="C35" i="33"/>
  <c r="E35" i="33" s="1"/>
  <c r="I34" i="33"/>
  <c r="C34" i="33"/>
  <c r="E34" i="33" s="1"/>
  <c r="I33" i="33"/>
  <c r="C33" i="33"/>
  <c r="E33" i="33" s="1"/>
  <c r="I32" i="33"/>
  <c r="C32" i="33"/>
  <c r="E32" i="33" s="1"/>
  <c r="I31" i="33"/>
  <c r="C31" i="33"/>
  <c r="E31" i="33" s="1"/>
  <c r="I30" i="33"/>
  <c r="C30" i="33"/>
  <c r="E30" i="33" s="1"/>
  <c r="I29" i="33"/>
  <c r="C29" i="33"/>
  <c r="E29" i="33" s="1"/>
  <c r="I28" i="33"/>
  <c r="C28" i="33"/>
  <c r="E28" i="33" s="1"/>
  <c r="I27" i="33"/>
  <c r="C27" i="33"/>
  <c r="E27" i="33" s="1"/>
  <c r="I26" i="33"/>
  <c r="C26" i="33"/>
  <c r="E26" i="33" s="1"/>
  <c r="I25" i="33"/>
  <c r="C25" i="33"/>
  <c r="E25" i="33" s="1"/>
  <c r="I24" i="33"/>
  <c r="C24" i="33"/>
  <c r="E24" i="33" s="1"/>
  <c r="I23" i="33"/>
  <c r="C23" i="33"/>
  <c r="E23" i="33" s="1"/>
  <c r="I22" i="33"/>
  <c r="C22" i="33"/>
  <c r="E22" i="33" s="1"/>
  <c r="I21" i="33"/>
  <c r="C21" i="33"/>
  <c r="E21" i="33" s="1"/>
  <c r="I20" i="33"/>
  <c r="C20" i="33"/>
  <c r="E20" i="33" s="1"/>
  <c r="I19" i="33"/>
  <c r="C19" i="33"/>
  <c r="E19" i="33" s="1"/>
  <c r="I18" i="33"/>
  <c r="C18" i="33"/>
  <c r="E18" i="33" s="1"/>
  <c r="I17" i="33"/>
  <c r="C17" i="33"/>
  <c r="E17" i="33" s="1"/>
  <c r="I16" i="33"/>
  <c r="C16" i="33"/>
  <c r="E16" i="33" s="1"/>
  <c r="I15" i="33"/>
  <c r="C15" i="33"/>
  <c r="E15" i="33" s="1"/>
  <c r="I14" i="33"/>
  <c r="C14" i="33"/>
  <c r="E14" i="33" s="1"/>
  <c r="I13" i="33"/>
  <c r="C13" i="33"/>
  <c r="E13" i="33" s="1"/>
  <c r="I12" i="33"/>
  <c r="C12" i="33"/>
  <c r="E12" i="33" s="1"/>
  <c r="I11" i="33"/>
  <c r="C11" i="33"/>
  <c r="E11" i="33" s="1"/>
  <c r="I10" i="33"/>
  <c r="C10" i="33"/>
  <c r="E10" i="33" s="1"/>
  <c r="I9" i="33"/>
  <c r="C9" i="33"/>
  <c r="E9" i="33" s="1"/>
  <c r="I8" i="33"/>
  <c r="C8" i="33"/>
  <c r="E8" i="33" s="1"/>
  <c r="I7" i="33"/>
  <c r="C7" i="33"/>
  <c r="I75" i="32"/>
  <c r="C75" i="32"/>
  <c r="E75" i="32" s="1"/>
  <c r="I74" i="32"/>
  <c r="C74" i="32"/>
  <c r="E74" i="32" s="1"/>
  <c r="I73" i="32"/>
  <c r="C73" i="32"/>
  <c r="E73" i="32" s="1"/>
  <c r="I72" i="32"/>
  <c r="C72" i="32"/>
  <c r="E72" i="32" s="1"/>
  <c r="I71" i="32"/>
  <c r="C71" i="32"/>
  <c r="E71" i="32" s="1"/>
  <c r="I70" i="32"/>
  <c r="C70" i="32"/>
  <c r="E70" i="32" s="1"/>
  <c r="I69" i="32"/>
  <c r="C69" i="32"/>
  <c r="E69" i="32" s="1"/>
  <c r="I68" i="32"/>
  <c r="C68" i="32"/>
  <c r="E68" i="32" s="1"/>
  <c r="I67" i="32"/>
  <c r="C67" i="32"/>
  <c r="E67" i="32" s="1"/>
  <c r="I66" i="32"/>
  <c r="C66" i="32"/>
  <c r="E66" i="32" s="1"/>
  <c r="I65" i="32"/>
  <c r="C65" i="32"/>
  <c r="E65" i="32" s="1"/>
  <c r="I64" i="32"/>
  <c r="C64" i="32"/>
  <c r="E64" i="32" s="1"/>
  <c r="I63" i="32"/>
  <c r="C63" i="32"/>
  <c r="E63" i="32" s="1"/>
  <c r="I62" i="32"/>
  <c r="C62" i="32"/>
  <c r="E62" i="32" s="1"/>
  <c r="I61" i="32"/>
  <c r="C61" i="32"/>
  <c r="E61" i="32" s="1"/>
  <c r="I60" i="32"/>
  <c r="C60" i="32"/>
  <c r="E60" i="32" s="1"/>
  <c r="I59" i="32"/>
  <c r="C59" i="32"/>
  <c r="E59" i="32" s="1"/>
  <c r="I58" i="32"/>
  <c r="C58" i="32"/>
  <c r="E58" i="32" s="1"/>
  <c r="I57" i="32"/>
  <c r="C57" i="32"/>
  <c r="E57" i="32" s="1"/>
  <c r="I56" i="32"/>
  <c r="C56" i="32"/>
  <c r="E56" i="32" s="1"/>
  <c r="I55" i="32"/>
  <c r="C55" i="32"/>
  <c r="E55" i="32" s="1"/>
  <c r="I54" i="32"/>
  <c r="C54" i="32"/>
  <c r="E54" i="32" s="1"/>
  <c r="I53" i="32"/>
  <c r="C53" i="32"/>
  <c r="E53" i="32" s="1"/>
  <c r="I52" i="32"/>
  <c r="C52" i="32"/>
  <c r="E52" i="32" s="1"/>
  <c r="I51" i="32"/>
  <c r="C51" i="32"/>
  <c r="I50" i="32"/>
  <c r="C50" i="32"/>
  <c r="E50" i="32" s="1"/>
  <c r="I49" i="32"/>
  <c r="C49" i="32"/>
  <c r="E49" i="32" s="1"/>
  <c r="I48" i="32"/>
  <c r="C48" i="32"/>
  <c r="E48" i="32" s="1"/>
  <c r="I47" i="32"/>
  <c r="C47" i="32"/>
  <c r="E47" i="32" s="1"/>
  <c r="I46" i="32"/>
  <c r="C46" i="32"/>
  <c r="I45" i="32"/>
  <c r="C45" i="32"/>
  <c r="E45" i="32" s="1"/>
  <c r="I44" i="32"/>
  <c r="C44" i="32"/>
  <c r="E44" i="32" s="1"/>
  <c r="I43" i="32"/>
  <c r="C43" i="32"/>
  <c r="E43" i="32" s="1"/>
  <c r="I42" i="32"/>
  <c r="C42" i="32"/>
  <c r="E42" i="32" s="1"/>
  <c r="I41" i="32"/>
  <c r="C41" i="32"/>
  <c r="E41" i="32" s="1"/>
  <c r="I40" i="32"/>
  <c r="C40" i="32"/>
  <c r="E40" i="32" s="1"/>
  <c r="I39" i="32"/>
  <c r="C39" i="32"/>
  <c r="E39" i="32" s="1"/>
  <c r="I38" i="32"/>
  <c r="C38" i="32"/>
  <c r="E38" i="32" s="1"/>
  <c r="I37" i="32"/>
  <c r="C37" i="32"/>
  <c r="E37" i="32" s="1"/>
  <c r="I36" i="32"/>
  <c r="C36" i="32"/>
  <c r="E36" i="32" s="1"/>
  <c r="I35" i="32"/>
  <c r="C35" i="32"/>
  <c r="E35" i="32" s="1"/>
  <c r="I34" i="32"/>
  <c r="C34" i="32"/>
  <c r="E34" i="32" s="1"/>
  <c r="I33" i="32"/>
  <c r="C33" i="32"/>
  <c r="E33" i="32" s="1"/>
  <c r="I32" i="32"/>
  <c r="C32" i="32"/>
  <c r="E32" i="32" s="1"/>
  <c r="I31" i="32"/>
  <c r="C31" i="32"/>
  <c r="E31" i="32" s="1"/>
  <c r="I30" i="32"/>
  <c r="C30" i="32"/>
  <c r="E30" i="32" s="1"/>
  <c r="I29" i="32"/>
  <c r="C29" i="32"/>
  <c r="E29" i="32" s="1"/>
  <c r="I28" i="32"/>
  <c r="C28" i="32"/>
  <c r="E28" i="32" s="1"/>
  <c r="I27" i="32"/>
  <c r="C27" i="32"/>
  <c r="E27" i="32" s="1"/>
  <c r="I26" i="32"/>
  <c r="C26" i="32"/>
  <c r="E26" i="32" s="1"/>
  <c r="I25" i="32"/>
  <c r="C25" i="32"/>
  <c r="E25" i="32" s="1"/>
  <c r="I24" i="32"/>
  <c r="C24" i="32"/>
  <c r="E24" i="32" s="1"/>
  <c r="I23" i="32"/>
  <c r="C23" i="32"/>
  <c r="E23" i="32" s="1"/>
  <c r="I22" i="32"/>
  <c r="C22" i="32"/>
  <c r="E22" i="32" s="1"/>
  <c r="I21" i="32"/>
  <c r="C21" i="32"/>
  <c r="E21" i="32" s="1"/>
  <c r="I20" i="32"/>
  <c r="C20" i="32"/>
  <c r="E20" i="32" s="1"/>
  <c r="I19" i="32"/>
  <c r="C19" i="32"/>
  <c r="E19" i="32" s="1"/>
  <c r="I18" i="32"/>
  <c r="C18" i="32"/>
  <c r="E18" i="32" s="1"/>
  <c r="I17" i="32"/>
  <c r="C17" i="32"/>
  <c r="E17" i="32" s="1"/>
  <c r="I16" i="32"/>
  <c r="C16" i="32"/>
  <c r="E16" i="32" s="1"/>
  <c r="I15" i="32"/>
  <c r="C15" i="32"/>
  <c r="E15" i="32" s="1"/>
  <c r="I14" i="32"/>
  <c r="C14" i="32"/>
  <c r="I13" i="32"/>
  <c r="C13" i="32"/>
  <c r="E13" i="32" s="1"/>
  <c r="I12" i="32"/>
  <c r="C12" i="32"/>
  <c r="E12" i="32" s="1"/>
  <c r="I11" i="32"/>
  <c r="C11" i="32"/>
  <c r="E11" i="32" s="1"/>
  <c r="I10" i="32"/>
  <c r="C10" i="32"/>
  <c r="E10" i="32" s="1"/>
  <c r="I9" i="32"/>
  <c r="C9" i="32"/>
  <c r="I8" i="32"/>
  <c r="C8" i="32"/>
  <c r="E8" i="32" s="1"/>
  <c r="I7" i="32"/>
  <c r="C7" i="32"/>
  <c r="E7" i="32" s="1"/>
  <c r="I76" i="31"/>
  <c r="I75" i="31"/>
  <c r="C75" i="31"/>
  <c r="E75" i="31" s="1"/>
  <c r="I74" i="31"/>
  <c r="C74" i="31"/>
  <c r="E74" i="31" s="1"/>
  <c r="I73" i="31"/>
  <c r="C73" i="31"/>
  <c r="E73" i="31" s="1"/>
  <c r="F73" i="31" s="1"/>
  <c r="I72" i="31"/>
  <c r="C72" i="31"/>
  <c r="E72" i="31" s="1"/>
  <c r="I71" i="31"/>
  <c r="C71" i="31"/>
  <c r="E71" i="31" s="1"/>
  <c r="I70" i="31"/>
  <c r="C70" i="31"/>
  <c r="E70" i="31" s="1"/>
  <c r="I69" i="31"/>
  <c r="C69" i="31"/>
  <c r="I68" i="31"/>
  <c r="C68" i="31"/>
  <c r="E68" i="31" s="1"/>
  <c r="I67" i="31"/>
  <c r="C67" i="31"/>
  <c r="E67" i="31" s="1"/>
  <c r="I66" i="31"/>
  <c r="C66" i="31"/>
  <c r="E66" i="31" s="1"/>
  <c r="I65" i="31"/>
  <c r="C65" i="31"/>
  <c r="E65" i="31" s="1"/>
  <c r="F65" i="31" s="1"/>
  <c r="I64" i="31"/>
  <c r="C64" i="31"/>
  <c r="E64" i="31" s="1"/>
  <c r="I63" i="31"/>
  <c r="C63" i="31"/>
  <c r="E63" i="31" s="1"/>
  <c r="I62" i="31"/>
  <c r="C62" i="31"/>
  <c r="E62" i="31" s="1"/>
  <c r="I61" i="31"/>
  <c r="C61" i="31"/>
  <c r="I60" i="31"/>
  <c r="C60" i="31"/>
  <c r="E60" i="31" s="1"/>
  <c r="I59" i="31"/>
  <c r="C59" i="31"/>
  <c r="E59" i="31" s="1"/>
  <c r="I58" i="31"/>
  <c r="C58" i="31"/>
  <c r="E58" i="31" s="1"/>
  <c r="I57" i="31"/>
  <c r="C57" i="31"/>
  <c r="E57" i="31" s="1"/>
  <c r="F57" i="31" s="1"/>
  <c r="I56" i="31"/>
  <c r="C56" i="31"/>
  <c r="E56" i="31" s="1"/>
  <c r="I55" i="31"/>
  <c r="C55" i="31"/>
  <c r="E55" i="31" s="1"/>
  <c r="I54" i="31"/>
  <c r="C54" i="31"/>
  <c r="E54" i="31" s="1"/>
  <c r="I53" i="31"/>
  <c r="C53" i="31"/>
  <c r="I52" i="31"/>
  <c r="C52" i="31"/>
  <c r="E52" i="31" s="1"/>
  <c r="I51" i="31"/>
  <c r="C51" i="31"/>
  <c r="E51" i="31" s="1"/>
  <c r="I50" i="31"/>
  <c r="C50" i="31"/>
  <c r="E50" i="31" s="1"/>
  <c r="I49" i="31"/>
  <c r="C49" i="31"/>
  <c r="E49" i="31" s="1"/>
  <c r="F49" i="31" s="1"/>
  <c r="I48" i="31"/>
  <c r="C48" i="31"/>
  <c r="E48" i="31" s="1"/>
  <c r="I47" i="31"/>
  <c r="C47" i="31"/>
  <c r="I46" i="31"/>
  <c r="C46" i="31"/>
  <c r="E46" i="31" s="1"/>
  <c r="I45" i="31"/>
  <c r="C45" i="31"/>
  <c r="I44" i="31"/>
  <c r="C44" i="31"/>
  <c r="E44" i="31" s="1"/>
  <c r="I43" i="31"/>
  <c r="C43" i="31"/>
  <c r="E43" i="31" s="1"/>
  <c r="I42" i="31"/>
  <c r="C42" i="31"/>
  <c r="I41" i="31"/>
  <c r="C41" i="31"/>
  <c r="I40" i="31"/>
  <c r="C40" i="31"/>
  <c r="E40" i="31" s="1"/>
  <c r="I39" i="31"/>
  <c r="C39" i="31"/>
  <c r="E39" i="31" s="1"/>
  <c r="I38" i="31"/>
  <c r="C38" i="31"/>
  <c r="E38" i="31" s="1"/>
  <c r="I37" i="31"/>
  <c r="C37" i="31"/>
  <c r="I36" i="31"/>
  <c r="C36" i="31"/>
  <c r="E36" i="31" s="1"/>
  <c r="I35" i="31"/>
  <c r="C35" i="31"/>
  <c r="E35" i="31" s="1"/>
  <c r="I34" i="31"/>
  <c r="C34" i="31"/>
  <c r="E34" i="31" s="1"/>
  <c r="I33" i="31"/>
  <c r="C33" i="31"/>
  <c r="I32" i="31"/>
  <c r="C32" i="31"/>
  <c r="E32" i="31" s="1"/>
  <c r="I31" i="31"/>
  <c r="C31" i="31"/>
  <c r="E31" i="31" s="1"/>
  <c r="I30" i="31"/>
  <c r="C30" i="31"/>
  <c r="E30" i="31" s="1"/>
  <c r="I29" i="31"/>
  <c r="C29" i="31"/>
  <c r="I28" i="31"/>
  <c r="C28" i="31"/>
  <c r="E28" i="31" s="1"/>
  <c r="I27" i="31"/>
  <c r="C27" i="31"/>
  <c r="E27" i="31" s="1"/>
  <c r="I26" i="31"/>
  <c r="C26" i="31"/>
  <c r="E26" i="31" s="1"/>
  <c r="I25" i="31"/>
  <c r="C25" i="31"/>
  <c r="I24" i="31"/>
  <c r="C24" i="31"/>
  <c r="E24" i="31" s="1"/>
  <c r="I23" i="31"/>
  <c r="C23" i="31"/>
  <c r="E23" i="31" s="1"/>
  <c r="I22" i="31"/>
  <c r="C22" i="31"/>
  <c r="E22" i="31" s="1"/>
  <c r="I21" i="31"/>
  <c r="C21" i="31"/>
  <c r="I20" i="31"/>
  <c r="C20" i="31"/>
  <c r="E20" i="31" s="1"/>
  <c r="I19" i="31"/>
  <c r="C19" i="31"/>
  <c r="E19" i="31" s="1"/>
  <c r="I18" i="31"/>
  <c r="C18" i="31"/>
  <c r="E18" i="31" s="1"/>
  <c r="I17" i="31"/>
  <c r="C17" i="31"/>
  <c r="I16" i="31"/>
  <c r="C16" i="31"/>
  <c r="E16" i="31" s="1"/>
  <c r="I15" i="31"/>
  <c r="C15" i="31"/>
  <c r="E15" i="31" s="1"/>
  <c r="I14" i="31"/>
  <c r="C14" i="31"/>
  <c r="E14" i="31" s="1"/>
  <c r="I13" i="31"/>
  <c r="C13" i="31"/>
  <c r="I12" i="31"/>
  <c r="C12" i="31"/>
  <c r="E12" i="31" s="1"/>
  <c r="I11" i="31"/>
  <c r="C11" i="31"/>
  <c r="E11" i="31" s="1"/>
  <c r="I10" i="31"/>
  <c r="C10" i="31"/>
  <c r="E10" i="31" s="1"/>
  <c r="I9" i="31"/>
  <c r="C9" i="31"/>
  <c r="I8" i="31"/>
  <c r="C8" i="31"/>
  <c r="E8" i="31" s="1"/>
  <c r="I7" i="31"/>
  <c r="C7" i="31"/>
  <c r="E7" i="31" s="1"/>
  <c r="I76" i="30"/>
  <c r="C76" i="30"/>
  <c r="E76" i="30" s="1"/>
  <c r="I75" i="30"/>
  <c r="C75" i="30"/>
  <c r="I74" i="30"/>
  <c r="C74" i="30"/>
  <c r="E74" i="30" s="1"/>
  <c r="I73" i="30"/>
  <c r="C73" i="30"/>
  <c r="E73" i="30" s="1"/>
  <c r="I72" i="30"/>
  <c r="C72" i="30"/>
  <c r="E72" i="30" s="1"/>
  <c r="I71" i="30"/>
  <c r="C71" i="30"/>
  <c r="I70" i="30"/>
  <c r="C70" i="30"/>
  <c r="E70" i="30" s="1"/>
  <c r="I69" i="30"/>
  <c r="C69" i="30"/>
  <c r="E69" i="30" s="1"/>
  <c r="I68" i="30"/>
  <c r="C68" i="30"/>
  <c r="E68" i="30" s="1"/>
  <c r="I67" i="30"/>
  <c r="C67" i="30"/>
  <c r="E67" i="30" s="1"/>
  <c r="I66" i="30"/>
  <c r="C66" i="30"/>
  <c r="E66" i="30" s="1"/>
  <c r="I65" i="30"/>
  <c r="C65" i="30"/>
  <c r="E65" i="30" s="1"/>
  <c r="I64" i="30"/>
  <c r="C64" i="30"/>
  <c r="E64" i="30" s="1"/>
  <c r="I63" i="30"/>
  <c r="C63" i="30"/>
  <c r="E63" i="30" s="1"/>
  <c r="I62" i="30"/>
  <c r="C62" i="30"/>
  <c r="E62" i="30" s="1"/>
  <c r="I61" i="30"/>
  <c r="C61" i="30"/>
  <c r="E61" i="30" s="1"/>
  <c r="I60" i="30"/>
  <c r="C60" i="30"/>
  <c r="E60" i="30" s="1"/>
  <c r="I59" i="30"/>
  <c r="C59" i="30"/>
  <c r="E59" i="30" s="1"/>
  <c r="I58" i="30"/>
  <c r="C58" i="30"/>
  <c r="E58" i="30" s="1"/>
  <c r="I57" i="30"/>
  <c r="C57" i="30"/>
  <c r="E57" i="30" s="1"/>
  <c r="I56" i="30"/>
  <c r="C56" i="30"/>
  <c r="E56" i="30" s="1"/>
  <c r="I55" i="30"/>
  <c r="C55" i="30"/>
  <c r="E55" i="30" s="1"/>
  <c r="I54" i="30"/>
  <c r="C54" i="30"/>
  <c r="E54" i="30" s="1"/>
  <c r="I53" i="30"/>
  <c r="C53" i="30"/>
  <c r="E53" i="30" s="1"/>
  <c r="I52" i="30"/>
  <c r="C52" i="30"/>
  <c r="E52" i="30" s="1"/>
  <c r="I51" i="30"/>
  <c r="C51" i="30"/>
  <c r="E51" i="30" s="1"/>
  <c r="I50" i="30"/>
  <c r="C50" i="30"/>
  <c r="E50" i="30" s="1"/>
  <c r="I49" i="30"/>
  <c r="C49" i="30"/>
  <c r="E49" i="30" s="1"/>
  <c r="I48" i="30"/>
  <c r="C48" i="30"/>
  <c r="E48" i="30" s="1"/>
  <c r="I47" i="30"/>
  <c r="C47" i="30"/>
  <c r="E47" i="30" s="1"/>
  <c r="I46" i="30"/>
  <c r="C46" i="30"/>
  <c r="E46" i="30" s="1"/>
  <c r="I45" i="30"/>
  <c r="C45" i="30"/>
  <c r="E45" i="30" s="1"/>
  <c r="I44" i="30"/>
  <c r="C44" i="30"/>
  <c r="I43" i="30"/>
  <c r="C43" i="30"/>
  <c r="E43" i="30" s="1"/>
  <c r="I42" i="30"/>
  <c r="C42" i="30"/>
  <c r="E42" i="30" s="1"/>
  <c r="I41" i="30"/>
  <c r="C41" i="30"/>
  <c r="E41" i="30" s="1"/>
  <c r="I40" i="30"/>
  <c r="C40" i="30"/>
  <c r="E40" i="30" s="1"/>
  <c r="I39" i="30"/>
  <c r="C39" i="30"/>
  <c r="E39" i="30" s="1"/>
  <c r="I38" i="30"/>
  <c r="C38" i="30"/>
  <c r="I37" i="30"/>
  <c r="C37" i="30"/>
  <c r="E37" i="30" s="1"/>
  <c r="I36" i="30"/>
  <c r="C36" i="30"/>
  <c r="E36" i="30" s="1"/>
  <c r="I35" i="30"/>
  <c r="C35" i="30"/>
  <c r="E35" i="30" s="1"/>
  <c r="I34" i="30"/>
  <c r="C34" i="30"/>
  <c r="E34" i="30" s="1"/>
  <c r="I33" i="30"/>
  <c r="C33" i="30"/>
  <c r="E33" i="30" s="1"/>
  <c r="I32" i="30"/>
  <c r="C32" i="30"/>
  <c r="E32" i="30" s="1"/>
  <c r="I31" i="30"/>
  <c r="C31" i="30"/>
  <c r="E31" i="30" s="1"/>
  <c r="I30" i="30"/>
  <c r="C30" i="30"/>
  <c r="E30" i="30" s="1"/>
  <c r="I29" i="30"/>
  <c r="C29" i="30"/>
  <c r="E29" i="30" s="1"/>
  <c r="I28" i="30"/>
  <c r="C28" i="30"/>
  <c r="E28" i="30" s="1"/>
  <c r="I27" i="30"/>
  <c r="C27" i="30"/>
  <c r="E27" i="30" s="1"/>
  <c r="I26" i="30"/>
  <c r="C26" i="30"/>
  <c r="E26" i="30" s="1"/>
  <c r="I25" i="30"/>
  <c r="C25" i="30"/>
  <c r="E25" i="30" s="1"/>
  <c r="I24" i="30"/>
  <c r="C24" i="30"/>
  <c r="E24" i="30" s="1"/>
  <c r="I23" i="30"/>
  <c r="C23" i="30"/>
  <c r="E23" i="30" s="1"/>
  <c r="I22" i="30"/>
  <c r="C22" i="30"/>
  <c r="E22" i="30" s="1"/>
  <c r="I21" i="30"/>
  <c r="C21" i="30"/>
  <c r="E21" i="30" s="1"/>
  <c r="I20" i="30"/>
  <c r="C20" i="30"/>
  <c r="E20" i="30" s="1"/>
  <c r="I19" i="30"/>
  <c r="C19" i="30"/>
  <c r="E19" i="30" s="1"/>
  <c r="I18" i="30"/>
  <c r="C18" i="30"/>
  <c r="E18" i="30" s="1"/>
  <c r="I17" i="30"/>
  <c r="C17" i="30"/>
  <c r="E17" i="30" s="1"/>
  <c r="I16" i="30"/>
  <c r="C16" i="30"/>
  <c r="E16" i="30" s="1"/>
  <c r="I15" i="30"/>
  <c r="C15" i="30"/>
  <c r="E15" i="30" s="1"/>
  <c r="I14" i="30"/>
  <c r="C14" i="30"/>
  <c r="E14" i="30" s="1"/>
  <c r="I13" i="30"/>
  <c r="C13" i="30"/>
  <c r="E13" i="30" s="1"/>
  <c r="I12" i="30"/>
  <c r="C12" i="30"/>
  <c r="E12" i="30" s="1"/>
  <c r="I11" i="30"/>
  <c r="C11" i="30"/>
  <c r="I10" i="30"/>
  <c r="C10" i="30"/>
  <c r="E10" i="30" s="1"/>
  <c r="I9" i="30"/>
  <c r="C9" i="30"/>
  <c r="E9" i="30" s="1"/>
  <c r="I8" i="30"/>
  <c r="C8" i="30"/>
  <c r="E8" i="30" s="1"/>
  <c r="I7" i="30"/>
  <c r="C7" i="30"/>
  <c r="I75" i="29"/>
  <c r="C75" i="29"/>
  <c r="E75" i="29" s="1"/>
  <c r="I74" i="29"/>
  <c r="C74" i="29"/>
  <c r="E74" i="29" s="1"/>
  <c r="I73" i="29"/>
  <c r="C73" i="29"/>
  <c r="E73" i="29" s="1"/>
  <c r="I72" i="29"/>
  <c r="C72" i="29"/>
  <c r="E72" i="29" s="1"/>
  <c r="I71" i="29"/>
  <c r="C71" i="29"/>
  <c r="E71" i="29" s="1"/>
  <c r="I70" i="29"/>
  <c r="C70" i="29"/>
  <c r="E70" i="29" s="1"/>
  <c r="I69" i="29"/>
  <c r="C69" i="29"/>
  <c r="E69" i="29" s="1"/>
  <c r="I68" i="29"/>
  <c r="C68" i="29"/>
  <c r="E68" i="29" s="1"/>
  <c r="I67" i="29"/>
  <c r="C67" i="29"/>
  <c r="E67" i="29" s="1"/>
  <c r="I66" i="29"/>
  <c r="C66" i="29"/>
  <c r="E66" i="29" s="1"/>
  <c r="I65" i="29"/>
  <c r="C65" i="29"/>
  <c r="E65" i="29" s="1"/>
  <c r="I64" i="29"/>
  <c r="C64" i="29"/>
  <c r="E64" i="29" s="1"/>
  <c r="I63" i="29"/>
  <c r="C63" i="29"/>
  <c r="I62" i="29"/>
  <c r="C62" i="29"/>
  <c r="E62" i="29" s="1"/>
  <c r="I61" i="29"/>
  <c r="C61" i="29"/>
  <c r="E61" i="29" s="1"/>
  <c r="I60" i="29"/>
  <c r="C60" i="29"/>
  <c r="E60" i="29" s="1"/>
  <c r="I59" i="29"/>
  <c r="C59" i="29"/>
  <c r="I58" i="29"/>
  <c r="C58" i="29"/>
  <c r="E58" i="29" s="1"/>
  <c r="I57" i="29"/>
  <c r="C57" i="29"/>
  <c r="E57" i="29" s="1"/>
  <c r="I56" i="29"/>
  <c r="C56" i="29"/>
  <c r="E56" i="29" s="1"/>
  <c r="I55" i="29"/>
  <c r="C55" i="29"/>
  <c r="E55" i="29" s="1"/>
  <c r="I54" i="29"/>
  <c r="C54" i="29"/>
  <c r="E54" i="29" s="1"/>
  <c r="I53" i="29"/>
  <c r="C53" i="29"/>
  <c r="E53" i="29" s="1"/>
  <c r="I52" i="29"/>
  <c r="C52" i="29"/>
  <c r="E52" i="29" s="1"/>
  <c r="I51" i="29"/>
  <c r="C51" i="29"/>
  <c r="E51" i="29" s="1"/>
  <c r="I50" i="29"/>
  <c r="C50" i="29"/>
  <c r="E50" i="29" s="1"/>
  <c r="I49" i="29"/>
  <c r="C49" i="29"/>
  <c r="E49" i="29" s="1"/>
  <c r="I48" i="29"/>
  <c r="C48" i="29"/>
  <c r="E48" i="29" s="1"/>
  <c r="I47" i="29"/>
  <c r="C47" i="29"/>
  <c r="E47" i="29" s="1"/>
  <c r="I46" i="29"/>
  <c r="C46" i="29"/>
  <c r="E46" i="29" s="1"/>
  <c r="I45" i="29"/>
  <c r="C45" i="29"/>
  <c r="E45" i="29" s="1"/>
  <c r="I44" i="29"/>
  <c r="C44" i="29"/>
  <c r="E44" i="29" s="1"/>
  <c r="I43" i="29"/>
  <c r="C43" i="29"/>
  <c r="I42" i="29"/>
  <c r="C42" i="29"/>
  <c r="E42" i="29" s="1"/>
  <c r="I41" i="29"/>
  <c r="C41" i="29"/>
  <c r="E41" i="29" s="1"/>
  <c r="I40" i="29"/>
  <c r="C40" i="29"/>
  <c r="I39" i="29"/>
  <c r="C39" i="29"/>
  <c r="E39" i="29" s="1"/>
  <c r="I38" i="29"/>
  <c r="C38" i="29"/>
  <c r="E38" i="29" s="1"/>
  <c r="I37" i="29"/>
  <c r="C37" i="29"/>
  <c r="E37" i="29" s="1"/>
  <c r="I36" i="29"/>
  <c r="C36" i="29"/>
  <c r="E36" i="29" s="1"/>
  <c r="I35" i="29"/>
  <c r="C35" i="29"/>
  <c r="E35" i="29" s="1"/>
  <c r="I34" i="29"/>
  <c r="C34" i="29"/>
  <c r="E34" i="29" s="1"/>
  <c r="I33" i="29"/>
  <c r="C33" i="29"/>
  <c r="E33" i="29" s="1"/>
  <c r="I32" i="29"/>
  <c r="C32" i="29"/>
  <c r="E32" i="29" s="1"/>
  <c r="I31" i="29"/>
  <c r="C31" i="29"/>
  <c r="E31" i="29" s="1"/>
  <c r="I30" i="29"/>
  <c r="C30" i="29"/>
  <c r="E30" i="29" s="1"/>
  <c r="I29" i="29"/>
  <c r="C29" i="29"/>
  <c r="E29" i="29" s="1"/>
  <c r="I28" i="29"/>
  <c r="C28" i="29"/>
  <c r="E28" i="29" s="1"/>
  <c r="I27" i="29"/>
  <c r="C27" i="29"/>
  <c r="I26" i="29"/>
  <c r="C26" i="29"/>
  <c r="E26" i="29" s="1"/>
  <c r="I25" i="29"/>
  <c r="C25" i="29"/>
  <c r="E25" i="29" s="1"/>
  <c r="I24" i="29"/>
  <c r="C24" i="29"/>
  <c r="I23" i="29"/>
  <c r="C23" i="29"/>
  <c r="E23" i="29" s="1"/>
  <c r="I22" i="29"/>
  <c r="C22" i="29"/>
  <c r="E22" i="29" s="1"/>
  <c r="I21" i="29"/>
  <c r="C21" i="29"/>
  <c r="E21" i="29" s="1"/>
  <c r="I20" i="29"/>
  <c r="C20" i="29"/>
  <c r="E20" i="29" s="1"/>
  <c r="I19" i="29"/>
  <c r="C19" i="29"/>
  <c r="E19" i="29" s="1"/>
  <c r="I18" i="29"/>
  <c r="C18" i="29"/>
  <c r="E18" i="29" s="1"/>
  <c r="I17" i="29"/>
  <c r="C17" i="29"/>
  <c r="E17" i="29" s="1"/>
  <c r="I16" i="29"/>
  <c r="C16" i="29"/>
  <c r="E16" i="29" s="1"/>
  <c r="I15" i="29"/>
  <c r="C15" i="29"/>
  <c r="E15" i="29" s="1"/>
  <c r="I14" i="29"/>
  <c r="C14" i="29"/>
  <c r="E14" i="29" s="1"/>
  <c r="I13" i="29"/>
  <c r="C13" i="29"/>
  <c r="E13" i="29" s="1"/>
  <c r="I12" i="29"/>
  <c r="C12" i="29"/>
  <c r="E12" i="29" s="1"/>
  <c r="I11" i="29"/>
  <c r="C11" i="29"/>
  <c r="I10" i="29"/>
  <c r="C10" i="29"/>
  <c r="E10" i="29" s="1"/>
  <c r="I9" i="29"/>
  <c r="C9" i="29"/>
  <c r="E9" i="29" s="1"/>
  <c r="I8" i="29"/>
  <c r="C8" i="29"/>
  <c r="I7" i="29"/>
  <c r="C7" i="29"/>
  <c r="I191" i="28"/>
  <c r="C191" i="28"/>
  <c r="C192" i="28" s="1"/>
  <c r="I188" i="28"/>
  <c r="C188" i="28"/>
  <c r="E188" i="28" s="1"/>
  <c r="I185" i="28"/>
  <c r="C185" i="28"/>
  <c r="E185" i="28" s="1"/>
  <c r="I184" i="28"/>
  <c r="C184" i="28"/>
  <c r="E184" i="28" s="1"/>
  <c r="I183" i="28"/>
  <c r="C183" i="28"/>
  <c r="E183" i="28" s="1"/>
  <c r="I182" i="28"/>
  <c r="C182" i="28"/>
  <c r="E182" i="28" s="1"/>
  <c r="I181" i="28"/>
  <c r="C181" i="28"/>
  <c r="E181" i="28" s="1"/>
  <c r="I180" i="28"/>
  <c r="C180" i="28"/>
  <c r="E180" i="28" s="1"/>
  <c r="I179" i="28"/>
  <c r="C179" i="28"/>
  <c r="E179" i="28" s="1"/>
  <c r="I178" i="28"/>
  <c r="C178" i="28"/>
  <c r="E178" i="28" s="1"/>
  <c r="I177" i="28"/>
  <c r="C177" i="28"/>
  <c r="E177" i="28" s="1"/>
  <c r="I176" i="28"/>
  <c r="C176" i="28"/>
  <c r="E176" i="28" s="1"/>
  <c r="I175" i="28"/>
  <c r="C175" i="28"/>
  <c r="E175" i="28" s="1"/>
  <c r="I174" i="28"/>
  <c r="C174" i="28"/>
  <c r="E174" i="28" s="1"/>
  <c r="I173" i="28"/>
  <c r="E173" i="28"/>
  <c r="I172" i="28"/>
  <c r="C172" i="28"/>
  <c r="E172" i="28" s="1"/>
  <c r="I171" i="28"/>
  <c r="E171" i="28"/>
  <c r="I170" i="28"/>
  <c r="C170" i="28"/>
  <c r="E170" i="28" s="1"/>
  <c r="I169" i="28"/>
  <c r="C169" i="28"/>
  <c r="E169" i="28" s="1"/>
  <c r="I168" i="28"/>
  <c r="C168" i="28"/>
  <c r="E168" i="28" s="1"/>
  <c r="I167" i="28"/>
  <c r="C167" i="28"/>
  <c r="E167" i="28" s="1"/>
  <c r="I166" i="28"/>
  <c r="C166" i="28"/>
  <c r="E166" i="28" s="1"/>
  <c r="I165" i="28"/>
  <c r="C165" i="28"/>
  <c r="E165" i="28" s="1"/>
  <c r="I164" i="28"/>
  <c r="C164" i="28"/>
  <c r="E164" i="28" s="1"/>
  <c r="I163" i="28"/>
  <c r="C163" i="28"/>
  <c r="E163" i="28" s="1"/>
  <c r="I162" i="28"/>
  <c r="C162" i="28"/>
  <c r="E162" i="28" s="1"/>
  <c r="I161" i="28"/>
  <c r="C161" i="28"/>
  <c r="E161" i="28" s="1"/>
  <c r="I160" i="28"/>
  <c r="C160" i="28"/>
  <c r="E160" i="28" s="1"/>
  <c r="I159" i="28"/>
  <c r="C159" i="28"/>
  <c r="E159" i="28" s="1"/>
  <c r="I158" i="28"/>
  <c r="C158" i="28"/>
  <c r="E158" i="28" s="1"/>
  <c r="I157" i="28"/>
  <c r="C157" i="28"/>
  <c r="E157" i="28" s="1"/>
  <c r="I156" i="28"/>
  <c r="C156" i="28"/>
  <c r="E156" i="28" s="1"/>
  <c r="I155" i="28"/>
  <c r="C155" i="28"/>
  <c r="E155" i="28" s="1"/>
  <c r="I154" i="28"/>
  <c r="C154" i="28"/>
  <c r="E154" i="28" s="1"/>
  <c r="I153" i="28"/>
  <c r="C153" i="28"/>
  <c r="E153" i="28" s="1"/>
  <c r="I152" i="28"/>
  <c r="C152" i="28"/>
  <c r="E152" i="28" s="1"/>
  <c r="I151" i="28"/>
  <c r="C151" i="28"/>
  <c r="E151" i="28" s="1"/>
  <c r="I150" i="28"/>
  <c r="C150" i="28"/>
  <c r="E150" i="28" s="1"/>
  <c r="I149" i="28"/>
  <c r="C149" i="28"/>
  <c r="E149" i="28" s="1"/>
  <c r="I148" i="28"/>
  <c r="C148" i="28"/>
  <c r="E148" i="28" s="1"/>
  <c r="I147" i="28"/>
  <c r="C147" i="28"/>
  <c r="E147" i="28" s="1"/>
  <c r="I146" i="28"/>
  <c r="C146" i="28"/>
  <c r="E146" i="28" s="1"/>
  <c r="I145" i="28"/>
  <c r="C145" i="28"/>
  <c r="E145" i="28" s="1"/>
  <c r="I144" i="28"/>
  <c r="C144" i="28"/>
  <c r="E144" i="28" s="1"/>
  <c r="I143" i="28"/>
  <c r="C143" i="28"/>
  <c r="E143" i="28" s="1"/>
  <c r="I142" i="28"/>
  <c r="C142" i="28"/>
  <c r="E142" i="28" s="1"/>
  <c r="I141" i="28"/>
  <c r="C141" i="28"/>
  <c r="E141" i="28" s="1"/>
  <c r="I140" i="28"/>
  <c r="C140" i="28"/>
  <c r="E140" i="28" s="1"/>
  <c r="I139" i="28"/>
  <c r="C139" i="28"/>
  <c r="E139" i="28" s="1"/>
  <c r="I138" i="28"/>
  <c r="C138" i="28"/>
  <c r="E138" i="28" s="1"/>
  <c r="I137" i="28"/>
  <c r="C137" i="28"/>
  <c r="E137" i="28" s="1"/>
  <c r="I136" i="28"/>
  <c r="C136" i="28"/>
  <c r="E136" i="28" s="1"/>
  <c r="I135" i="28"/>
  <c r="C135" i="28"/>
  <c r="E135" i="28" s="1"/>
  <c r="I134" i="28"/>
  <c r="C134" i="28"/>
  <c r="E134" i="28" s="1"/>
  <c r="I133" i="28"/>
  <c r="C133" i="28"/>
  <c r="E133" i="28" s="1"/>
  <c r="I132" i="28"/>
  <c r="C132" i="28"/>
  <c r="E132" i="28" s="1"/>
  <c r="I131" i="28"/>
  <c r="C131" i="28"/>
  <c r="E131" i="28" s="1"/>
  <c r="I130" i="28"/>
  <c r="C130" i="28"/>
  <c r="E130" i="28" s="1"/>
  <c r="I127" i="28"/>
  <c r="C127" i="28"/>
  <c r="E127" i="28" s="1"/>
  <c r="I126" i="28"/>
  <c r="C126" i="28"/>
  <c r="E126" i="28" s="1"/>
  <c r="I125" i="28"/>
  <c r="C125" i="28"/>
  <c r="E125" i="28" s="1"/>
  <c r="I124" i="28"/>
  <c r="C124" i="28"/>
  <c r="E124" i="28" s="1"/>
  <c r="I123" i="28"/>
  <c r="C123" i="28"/>
  <c r="E123" i="28" s="1"/>
  <c r="I122" i="28"/>
  <c r="C122" i="28"/>
  <c r="E122" i="28" s="1"/>
  <c r="I121" i="28"/>
  <c r="C121" i="28"/>
  <c r="E121" i="28" s="1"/>
  <c r="I120" i="28"/>
  <c r="C120" i="28"/>
  <c r="E120" i="28" s="1"/>
  <c r="I119" i="28"/>
  <c r="C119" i="28"/>
  <c r="E119" i="28" s="1"/>
  <c r="I118" i="28"/>
  <c r="C118" i="28"/>
  <c r="E118" i="28" s="1"/>
  <c r="I117" i="28"/>
  <c r="C117" i="28"/>
  <c r="E117" i="28" s="1"/>
  <c r="C81" i="28"/>
  <c r="I78" i="28"/>
  <c r="I77" i="28"/>
  <c r="I74" i="28"/>
  <c r="E74" i="28"/>
  <c r="I73" i="28"/>
  <c r="E73" i="28"/>
  <c r="I72" i="28"/>
  <c r="E72" i="28"/>
  <c r="I71" i="28"/>
  <c r="E71" i="28"/>
  <c r="I70" i="28"/>
  <c r="E70" i="28"/>
  <c r="I69" i="28"/>
  <c r="E69" i="28"/>
  <c r="I68" i="28"/>
  <c r="E68" i="28"/>
  <c r="I67" i="28"/>
  <c r="E67" i="28"/>
  <c r="I66" i="28"/>
  <c r="E66" i="28"/>
  <c r="I65" i="28"/>
  <c r="E65" i="28"/>
  <c r="I64" i="28"/>
  <c r="E64" i="28"/>
  <c r="I63" i="28"/>
  <c r="E63" i="28"/>
  <c r="I62" i="28"/>
  <c r="E62" i="28"/>
  <c r="I61" i="28"/>
  <c r="E61" i="28"/>
  <c r="I60" i="28"/>
  <c r="E60" i="28"/>
  <c r="I59" i="28"/>
  <c r="E59" i="28"/>
  <c r="I58" i="28"/>
  <c r="E58" i="28"/>
  <c r="I57" i="28"/>
  <c r="E57" i="28"/>
  <c r="I56" i="28"/>
  <c r="E56" i="28"/>
  <c r="I55" i="28"/>
  <c r="E55" i="28"/>
  <c r="I54" i="28"/>
  <c r="E54" i="28"/>
  <c r="I53" i="28"/>
  <c r="E53" i="28"/>
  <c r="I52" i="28"/>
  <c r="E52" i="28"/>
  <c r="I51" i="28"/>
  <c r="E51" i="28"/>
  <c r="I50" i="28"/>
  <c r="E50" i="28"/>
  <c r="I49" i="28"/>
  <c r="E49" i="28"/>
  <c r="I48" i="28"/>
  <c r="E48" i="28"/>
  <c r="I47" i="28"/>
  <c r="E47" i="28"/>
  <c r="I46" i="28"/>
  <c r="E46" i="28"/>
  <c r="I45" i="28"/>
  <c r="E45" i="28"/>
  <c r="I44" i="28"/>
  <c r="E44" i="28"/>
  <c r="I43" i="28"/>
  <c r="E43" i="28"/>
  <c r="I42" i="28"/>
  <c r="E42" i="28"/>
  <c r="I41" i="28"/>
  <c r="E41" i="28"/>
  <c r="I40" i="28"/>
  <c r="E40" i="28"/>
  <c r="I39" i="28"/>
  <c r="E39" i="28"/>
  <c r="I38" i="28"/>
  <c r="E38" i="28"/>
  <c r="I37" i="28"/>
  <c r="E37" i="28"/>
  <c r="I36" i="28"/>
  <c r="E36" i="28"/>
  <c r="I35" i="28"/>
  <c r="E35" i="28"/>
  <c r="I34" i="28"/>
  <c r="E34" i="28"/>
  <c r="I33" i="28"/>
  <c r="E33" i="28"/>
  <c r="I32" i="28"/>
  <c r="E32" i="28"/>
  <c r="I31" i="28"/>
  <c r="E31" i="28"/>
  <c r="I30" i="28"/>
  <c r="E30" i="28"/>
  <c r="I29" i="28"/>
  <c r="E29" i="28"/>
  <c r="I28" i="28"/>
  <c r="E28" i="28"/>
  <c r="I27" i="28"/>
  <c r="E27" i="28"/>
  <c r="I26" i="28"/>
  <c r="E26" i="28"/>
  <c r="I25" i="28"/>
  <c r="E25" i="28"/>
  <c r="I24" i="28"/>
  <c r="E24" i="28"/>
  <c r="I23" i="28"/>
  <c r="E23" i="28"/>
  <c r="I22" i="28"/>
  <c r="E22" i="28"/>
  <c r="I21" i="28"/>
  <c r="E21" i="28"/>
  <c r="I20" i="28"/>
  <c r="E20" i="28"/>
  <c r="I19" i="28"/>
  <c r="E19" i="28"/>
  <c r="I18" i="28"/>
  <c r="E18" i="28"/>
  <c r="I17" i="28"/>
  <c r="E17" i="28"/>
  <c r="I16" i="28"/>
  <c r="E16" i="28"/>
  <c r="I15" i="28"/>
  <c r="E15" i="28"/>
  <c r="I14" i="28"/>
  <c r="E14" i="28"/>
  <c r="I13" i="28"/>
  <c r="E13" i="28"/>
  <c r="I12" i="28"/>
  <c r="E12" i="28"/>
  <c r="I11" i="28"/>
  <c r="E11" i="28"/>
  <c r="I10" i="28"/>
  <c r="E10" i="28"/>
  <c r="I9" i="28"/>
  <c r="E9" i="28"/>
  <c r="I8" i="28"/>
  <c r="E8" i="28"/>
  <c r="I7" i="28"/>
  <c r="E7" i="28"/>
  <c r="I6" i="28"/>
  <c r="D4" i="28"/>
  <c r="E4" i="28" s="1"/>
  <c r="F4" i="28" s="1"/>
  <c r="G4" i="28" s="1"/>
  <c r="H4" i="28" s="1"/>
  <c r="I4" i="28" s="1"/>
  <c r="J4" i="28" s="1"/>
  <c r="K4" i="28" s="1"/>
  <c r="L4" i="28" s="1"/>
  <c r="M4" i="28" s="1"/>
  <c r="C29" i="27"/>
  <c r="D62" i="26"/>
  <c r="AA6" i="25"/>
  <c r="AA7" i="25"/>
  <c r="AA8" i="25"/>
  <c r="AA9" i="25"/>
  <c r="AA10" i="25"/>
  <c r="AA11" i="25"/>
  <c r="AA12" i="25"/>
  <c r="AA13" i="25"/>
  <c r="AA14" i="25"/>
  <c r="AA15" i="25"/>
  <c r="AA16" i="25"/>
  <c r="AA17" i="25"/>
  <c r="AA18" i="25"/>
  <c r="AA19" i="25"/>
  <c r="AA20" i="25"/>
  <c r="AA21" i="25"/>
  <c r="AA22" i="25"/>
  <c r="AA23" i="25"/>
  <c r="AA24" i="25"/>
  <c r="AA25" i="25"/>
  <c r="AA26" i="25"/>
  <c r="AA27" i="25"/>
  <c r="AA28" i="25"/>
  <c r="AA29" i="25"/>
  <c r="AA30" i="25"/>
  <c r="AA31" i="25"/>
  <c r="AA32" i="25"/>
  <c r="AA33" i="25"/>
  <c r="AA34" i="25"/>
  <c r="AA35" i="25"/>
  <c r="AA36" i="25"/>
  <c r="AA37" i="25"/>
  <c r="AA38" i="25"/>
  <c r="AA39" i="25"/>
  <c r="AA40" i="25"/>
  <c r="AA41" i="25"/>
  <c r="AA42" i="25"/>
  <c r="AA43" i="25"/>
  <c r="AA44" i="25"/>
  <c r="AA45" i="25"/>
  <c r="AA46" i="25"/>
  <c r="AA47" i="25"/>
  <c r="AA48" i="25"/>
  <c r="AA49" i="25"/>
  <c r="AA50" i="25"/>
  <c r="AA51" i="25"/>
  <c r="AA52" i="25"/>
  <c r="AA53" i="25"/>
  <c r="AA54" i="25"/>
  <c r="AA55" i="25"/>
  <c r="AA56" i="25"/>
  <c r="AA57" i="25"/>
  <c r="AA58" i="25"/>
  <c r="AA59" i="25"/>
  <c r="AA60" i="25"/>
  <c r="AA61" i="25"/>
  <c r="AA62" i="25"/>
  <c r="AA63" i="25"/>
  <c r="AA64" i="25"/>
  <c r="AA65" i="25"/>
  <c r="AA66" i="25"/>
  <c r="AA67" i="25"/>
  <c r="AA68" i="25"/>
  <c r="AA69" i="25"/>
  <c r="AA70" i="25"/>
  <c r="AA71" i="25"/>
  <c r="AA72" i="25"/>
  <c r="AA73" i="25"/>
  <c r="AA74" i="25"/>
  <c r="AA75" i="25"/>
  <c r="C77" i="25"/>
  <c r="D77" i="25"/>
  <c r="E77" i="25"/>
  <c r="F77" i="25"/>
  <c r="G77" i="25"/>
  <c r="H77" i="25"/>
  <c r="I77" i="25"/>
  <c r="J77" i="25"/>
  <c r="K77" i="25"/>
  <c r="L77" i="25"/>
  <c r="M77" i="25"/>
  <c r="N77" i="25"/>
  <c r="O77" i="25"/>
  <c r="P77" i="25"/>
  <c r="Q77" i="25"/>
  <c r="R77" i="25"/>
  <c r="S77" i="25"/>
  <c r="T77" i="25"/>
  <c r="U77" i="25"/>
  <c r="V77" i="25"/>
  <c r="W77" i="25"/>
  <c r="X77" i="25"/>
  <c r="Y77" i="25"/>
  <c r="AB77" i="25"/>
  <c r="E77" i="28" s="1"/>
  <c r="AC77" i="25"/>
  <c r="E78" i="28" s="1"/>
  <c r="AD77" i="25"/>
  <c r="AE77" i="25"/>
  <c r="AF77" i="25"/>
  <c r="C84" i="28" s="1"/>
  <c r="C85" i="28" s="1"/>
  <c r="AG77" i="25"/>
  <c r="AH77" i="25"/>
  <c r="AI77" i="25"/>
  <c r="D5" i="24"/>
  <c r="E5" i="24"/>
  <c r="F5" i="24" s="1"/>
  <c r="G5" i="24" s="1"/>
  <c r="H5" i="24" s="1"/>
  <c r="I5" i="24" s="1"/>
  <c r="J5" i="24" s="1"/>
  <c r="K5" i="24" s="1"/>
  <c r="D7" i="24"/>
  <c r="E7" i="24" s="1"/>
  <c r="D8" i="24"/>
  <c r="E8" i="24" s="1"/>
  <c r="D9" i="24"/>
  <c r="E9" i="24" s="1"/>
  <c r="D10" i="24"/>
  <c r="E10" i="24" s="1"/>
  <c r="D11" i="24"/>
  <c r="E11" i="24" s="1"/>
  <c r="D12" i="24"/>
  <c r="E12" i="24" s="1"/>
  <c r="D13" i="24"/>
  <c r="E13" i="24" s="1"/>
  <c r="D14" i="24"/>
  <c r="E14" i="24" s="1"/>
  <c r="D15" i="24"/>
  <c r="E15" i="24" s="1"/>
  <c r="D16" i="24"/>
  <c r="E16" i="24" s="1"/>
  <c r="D17" i="24"/>
  <c r="E17" i="24" s="1"/>
  <c r="D18" i="24"/>
  <c r="E18" i="24" s="1"/>
  <c r="D19" i="24"/>
  <c r="E19" i="24" s="1"/>
  <c r="D20" i="24"/>
  <c r="E20" i="24" s="1"/>
  <c r="D21" i="24"/>
  <c r="E21" i="24" s="1"/>
  <c r="D22" i="24"/>
  <c r="E22" i="24" s="1"/>
  <c r="C23" i="24"/>
  <c r="C76" i="24" s="1"/>
  <c r="D23" i="24"/>
  <c r="E23" i="24" s="1"/>
  <c r="D24" i="24"/>
  <c r="E24" i="24" s="1"/>
  <c r="D25" i="24"/>
  <c r="E25" i="24" s="1"/>
  <c r="D26" i="24"/>
  <c r="E26" i="24" s="1"/>
  <c r="D27" i="24"/>
  <c r="E27" i="24" s="1"/>
  <c r="D28" i="24"/>
  <c r="E28" i="24" s="1"/>
  <c r="D29" i="24"/>
  <c r="E29" i="24" s="1"/>
  <c r="D30" i="24"/>
  <c r="E30" i="24" s="1"/>
  <c r="D31" i="24"/>
  <c r="E31" i="24" s="1"/>
  <c r="D32" i="24"/>
  <c r="E32" i="24" s="1"/>
  <c r="D33" i="24"/>
  <c r="E33" i="24" s="1"/>
  <c r="D34" i="24"/>
  <c r="E34" i="24" s="1"/>
  <c r="D35" i="24"/>
  <c r="E35" i="24" s="1"/>
  <c r="D36" i="24"/>
  <c r="E36" i="24" s="1"/>
  <c r="D37" i="24"/>
  <c r="E37" i="24" s="1"/>
  <c r="D38" i="24"/>
  <c r="E38" i="24" s="1"/>
  <c r="D39" i="24"/>
  <c r="E39" i="24" s="1"/>
  <c r="D40" i="24"/>
  <c r="E40" i="24" s="1"/>
  <c r="D41" i="24"/>
  <c r="E41" i="24" s="1"/>
  <c r="D42" i="24"/>
  <c r="E42" i="24" s="1"/>
  <c r="D43" i="24"/>
  <c r="E43" i="24" s="1"/>
  <c r="D44" i="24"/>
  <c r="E44" i="24" s="1"/>
  <c r="D45" i="24"/>
  <c r="E45" i="24" s="1"/>
  <c r="D46" i="24"/>
  <c r="E46" i="24" s="1"/>
  <c r="D47" i="24"/>
  <c r="E47" i="24" s="1"/>
  <c r="D48" i="24"/>
  <c r="E48" i="24" s="1"/>
  <c r="D49" i="24"/>
  <c r="E49" i="24" s="1"/>
  <c r="D50" i="24"/>
  <c r="E50" i="24" s="1"/>
  <c r="D51" i="24"/>
  <c r="E51" i="24" s="1"/>
  <c r="D52" i="24"/>
  <c r="E52" i="24" s="1"/>
  <c r="D53" i="24"/>
  <c r="E53" i="24" s="1"/>
  <c r="D54" i="24"/>
  <c r="E54" i="24" s="1"/>
  <c r="D55" i="24"/>
  <c r="E55" i="24" s="1"/>
  <c r="D56" i="24"/>
  <c r="E56" i="24" s="1"/>
  <c r="D57" i="24"/>
  <c r="E57" i="24" s="1"/>
  <c r="D58" i="24"/>
  <c r="E58" i="24" s="1"/>
  <c r="D59" i="24"/>
  <c r="E59" i="24" s="1"/>
  <c r="D60" i="24"/>
  <c r="E60" i="24" s="1"/>
  <c r="D61" i="24"/>
  <c r="E61" i="24" s="1"/>
  <c r="D62" i="24"/>
  <c r="E62" i="24" s="1"/>
  <c r="D63" i="24"/>
  <c r="E63" i="24" s="1"/>
  <c r="D64" i="24"/>
  <c r="E64" i="24" s="1"/>
  <c r="D65" i="24"/>
  <c r="E65" i="24" s="1"/>
  <c r="D66" i="24"/>
  <c r="E66" i="24" s="1"/>
  <c r="D67" i="24"/>
  <c r="E67" i="24" s="1"/>
  <c r="D68" i="24"/>
  <c r="E68" i="24" s="1"/>
  <c r="D69" i="24"/>
  <c r="E69" i="24" s="1"/>
  <c r="D70" i="24"/>
  <c r="E70" i="24" s="1"/>
  <c r="D71" i="24"/>
  <c r="E71" i="24" s="1"/>
  <c r="D72" i="24"/>
  <c r="E72" i="24" s="1"/>
  <c r="D73" i="24"/>
  <c r="E73" i="24" s="1"/>
  <c r="D74" i="24"/>
  <c r="E74" i="24" s="1"/>
  <c r="D75" i="24"/>
  <c r="E75" i="24" s="1"/>
  <c r="C88" i="24"/>
  <c r="C92" i="24"/>
  <c r="C95" i="24" s="1"/>
  <c r="C96" i="24" s="1"/>
  <c r="C99" i="24"/>
  <c r="D5" i="23"/>
  <c r="E5" i="23"/>
  <c r="F5" i="23" s="1"/>
  <c r="G5" i="23" s="1"/>
  <c r="H5" i="23" s="1"/>
  <c r="I5" i="23" s="1"/>
  <c r="J5" i="23" s="1"/>
  <c r="K5" i="23" s="1"/>
  <c r="D7" i="23"/>
  <c r="E7" i="23"/>
  <c r="F7" i="23" s="1"/>
  <c r="D8" i="23"/>
  <c r="D9" i="23"/>
  <c r="E9" i="23"/>
  <c r="D10" i="23"/>
  <c r="E10" i="23" s="1"/>
  <c r="D11" i="23"/>
  <c r="E11" i="23"/>
  <c r="D12" i="23"/>
  <c r="E12" i="23" s="1"/>
  <c r="D13" i="23"/>
  <c r="E13" i="23" s="1"/>
  <c r="D14" i="23"/>
  <c r="E14" i="23" s="1"/>
  <c r="D15" i="23"/>
  <c r="E15" i="23"/>
  <c r="D16" i="23"/>
  <c r="E16" i="23" s="1"/>
  <c r="D17" i="23"/>
  <c r="E17" i="23" s="1"/>
  <c r="G17" i="23"/>
  <c r="C18" i="23"/>
  <c r="D18" i="23"/>
  <c r="C19" i="23"/>
  <c r="E19" i="23" s="1"/>
  <c r="G19" i="23" s="1"/>
  <c r="D19" i="23"/>
  <c r="D20" i="23"/>
  <c r="E20" i="23" s="1"/>
  <c r="D21" i="23"/>
  <c r="E21" i="23"/>
  <c r="D22" i="23"/>
  <c r="E22" i="23" s="1"/>
  <c r="D23" i="23"/>
  <c r="E23" i="23"/>
  <c r="D24" i="23"/>
  <c r="E24" i="23" s="1"/>
  <c r="D25" i="23"/>
  <c r="E25" i="23" s="1"/>
  <c r="D26" i="23"/>
  <c r="E26" i="23" s="1"/>
  <c r="D27" i="23"/>
  <c r="E27" i="23" s="1"/>
  <c r="D28" i="23"/>
  <c r="E28" i="23" s="1"/>
  <c r="D29" i="23"/>
  <c r="E29" i="23"/>
  <c r="D30" i="23"/>
  <c r="E30" i="23" s="1"/>
  <c r="C31" i="23"/>
  <c r="D31" i="23"/>
  <c r="D32" i="23"/>
  <c r="E32" i="23" s="1"/>
  <c r="D33" i="23"/>
  <c r="E33" i="23" s="1"/>
  <c r="D34" i="23"/>
  <c r="E34" i="23"/>
  <c r="D35" i="23"/>
  <c r="E35" i="23" s="1"/>
  <c r="D36" i="23"/>
  <c r="E36" i="23"/>
  <c r="D37" i="23"/>
  <c r="E37" i="23" s="1"/>
  <c r="D38" i="23"/>
  <c r="E38" i="23" s="1"/>
  <c r="D39" i="23"/>
  <c r="E39" i="23" s="1"/>
  <c r="C40" i="23"/>
  <c r="D40" i="23"/>
  <c r="D41" i="23"/>
  <c r="E41" i="23"/>
  <c r="D42" i="23"/>
  <c r="E42" i="23" s="1"/>
  <c r="D43" i="23"/>
  <c r="E43" i="23" s="1"/>
  <c r="D44" i="23"/>
  <c r="E44" i="23" s="1"/>
  <c r="D45" i="23"/>
  <c r="E45" i="23"/>
  <c r="D46" i="23"/>
  <c r="E46" i="23" s="1"/>
  <c r="D47" i="23"/>
  <c r="E47" i="23"/>
  <c r="D48" i="23"/>
  <c r="E48" i="23" s="1"/>
  <c r="D49" i="23"/>
  <c r="E49" i="23"/>
  <c r="D50" i="23"/>
  <c r="E50" i="23" s="1"/>
  <c r="D51" i="23"/>
  <c r="E51" i="23" s="1"/>
  <c r="C52" i="23"/>
  <c r="E52" i="23" s="1"/>
  <c r="D52" i="23"/>
  <c r="D53" i="23"/>
  <c r="E53" i="23" s="1"/>
  <c r="D54" i="23"/>
  <c r="E54" i="23"/>
  <c r="D55" i="23"/>
  <c r="E55" i="23" s="1"/>
  <c r="D56" i="23"/>
  <c r="E56" i="23"/>
  <c r="D57" i="23"/>
  <c r="E57" i="23" s="1"/>
  <c r="D58" i="23"/>
  <c r="E58" i="23" s="1"/>
  <c r="D59" i="23"/>
  <c r="E59" i="23" s="1"/>
  <c r="D60" i="23"/>
  <c r="E60" i="23" s="1"/>
  <c r="D61" i="23"/>
  <c r="E61" i="23" s="1"/>
  <c r="D62" i="23"/>
  <c r="E62" i="23"/>
  <c r="D63" i="23"/>
  <c r="E63" i="23" s="1"/>
  <c r="D64" i="23"/>
  <c r="E64" i="23"/>
  <c r="D65" i="23"/>
  <c r="E65" i="23" s="1"/>
  <c r="D66" i="23"/>
  <c r="E66" i="23" s="1"/>
  <c r="D67" i="23"/>
  <c r="E67" i="23" s="1"/>
  <c r="D68" i="23"/>
  <c r="E68" i="23" s="1"/>
  <c r="C69" i="23"/>
  <c r="E69" i="23" s="1"/>
  <c r="D69" i="23"/>
  <c r="D70" i="23"/>
  <c r="E70" i="23" s="1"/>
  <c r="D71" i="23"/>
  <c r="E71" i="23"/>
  <c r="D72" i="23"/>
  <c r="E72" i="23" s="1"/>
  <c r="D73" i="23"/>
  <c r="E73" i="23" s="1"/>
  <c r="C74" i="23"/>
  <c r="E74" i="23" s="1"/>
  <c r="D74" i="23"/>
  <c r="C75" i="23"/>
  <c r="E75" i="23" s="1"/>
  <c r="D75" i="23"/>
  <c r="D76" i="23"/>
  <c r="E76" i="23" s="1"/>
  <c r="C89" i="23"/>
  <c r="C93" i="23"/>
  <c r="C96" i="23" s="1"/>
  <c r="C97" i="23" s="1"/>
  <c r="C100" i="23"/>
  <c r="D5" i="22"/>
  <c r="E5" i="22" s="1"/>
  <c r="F5" i="22" s="1"/>
  <c r="G5" i="22" s="1"/>
  <c r="H5" i="22" s="1"/>
  <c r="I5" i="22" s="1"/>
  <c r="J5" i="22" s="1"/>
  <c r="K5" i="22" s="1"/>
  <c r="L5" i="22" s="1"/>
  <c r="M5" i="22" s="1"/>
  <c r="C7" i="22"/>
  <c r="D7" i="22"/>
  <c r="H7" i="22"/>
  <c r="I7" i="22"/>
  <c r="C8" i="22"/>
  <c r="E8" i="22" s="1"/>
  <c r="H8" i="22"/>
  <c r="I8" i="22"/>
  <c r="C9" i="22"/>
  <c r="D9" i="22"/>
  <c r="H9" i="22"/>
  <c r="I9" i="22"/>
  <c r="C10" i="22"/>
  <c r="D10" i="22"/>
  <c r="H10" i="22"/>
  <c r="J10" i="22" s="1"/>
  <c r="I10" i="22"/>
  <c r="C11" i="22"/>
  <c r="D11" i="22"/>
  <c r="H11" i="22"/>
  <c r="I11" i="22"/>
  <c r="C12" i="22"/>
  <c r="E12" i="22"/>
  <c r="F12" i="22" s="1"/>
  <c r="H12" i="22"/>
  <c r="I12" i="22"/>
  <c r="C13" i="22"/>
  <c r="E13" i="22" s="1"/>
  <c r="H13" i="22"/>
  <c r="I13" i="22"/>
  <c r="C14" i="22"/>
  <c r="D14" i="22"/>
  <c r="H14" i="22"/>
  <c r="J14" i="22" s="1"/>
  <c r="I14" i="22"/>
  <c r="C15" i="22"/>
  <c r="E15" i="22" s="1"/>
  <c r="D15" i="22"/>
  <c r="H15" i="22"/>
  <c r="I15" i="22"/>
  <c r="C16" i="22"/>
  <c r="D16" i="22"/>
  <c r="H16" i="22"/>
  <c r="I16" i="22"/>
  <c r="C17" i="22"/>
  <c r="E17" i="22" s="1"/>
  <c r="H17" i="22"/>
  <c r="I17" i="22"/>
  <c r="C18" i="22"/>
  <c r="E18" i="22" s="1"/>
  <c r="H18" i="22"/>
  <c r="I18" i="22"/>
  <c r="C19" i="22"/>
  <c r="E19" i="22" s="1"/>
  <c r="H19" i="22"/>
  <c r="I19" i="22"/>
  <c r="C20" i="22"/>
  <c r="E20" i="22" s="1"/>
  <c r="H20" i="22"/>
  <c r="I20" i="22"/>
  <c r="C21" i="22"/>
  <c r="E21" i="22" s="1"/>
  <c r="H21" i="22"/>
  <c r="I21" i="22"/>
  <c r="C22" i="22"/>
  <c r="E22" i="22" s="1"/>
  <c r="H22" i="22"/>
  <c r="I22" i="22"/>
  <c r="C23" i="22"/>
  <c r="D23" i="22"/>
  <c r="H23" i="22"/>
  <c r="I23" i="22"/>
  <c r="C24" i="22"/>
  <c r="E24" i="22" s="1"/>
  <c r="H24" i="22"/>
  <c r="I24" i="22"/>
  <c r="C25" i="22"/>
  <c r="D25" i="22"/>
  <c r="E25" i="22" s="1"/>
  <c r="H25" i="22"/>
  <c r="I25" i="22"/>
  <c r="C26" i="22"/>
  <c r="D26" i="22"/>
  <c r="E26" i="22" s="1"/>
  <c r="F26" i="22" s="1"/>
  <c r="H26" i="22"/>
  <c r="I26" i="22"/>
  <c r="C27" i="22"/>
  <c r="E27" i="22"/>
  <c r="F27" i="22" s="1"/>
  <c r="H27" i="22"/>
  <c r="I27" i="22"/>
  <c r="C28" i="22"/>
  <c r="D28" i="22"/>
  <c r="H28" i="22"/>
  <c r="I28" i="22"/>
  <c r="C29" i="22"/>
  <c r="D29" i="22"/>
  <c r="H29" i="22"/>
  <c r="I29" i="22"/>
  <c r="J29" i="22" s="1"/>
  <c r="C30" i="22"/>
  <c r="D30" i="22"/>
  <c r="H30" i="22"/>
  <c r="J30" i="22" s="1"/>
  <c r="I30" i="22"/>
  <c r="C31" i="22"/>
  <c r="E31" i="22" s="1"/>
  <c r="H31" i="22"/>
  <c r="J31" i="22" s="1"/>
  <c r="I31" i="22"/>
  <c r="C32" i="22"/>
  <c r="E32" i="22" s="1"/>
  <c r="D32" i="22"/>
  <c r="H32" i="22"/>
  <c r="I32" i="22"/>
  <c r="C33" i="22"/>
  <c r="D33" i="22"/>
  <c r="H33" i="22"/>
  <c r="I33" i="22"/>
  <c r="C34" i="22"/>
  <c r="D34" i="22"/>
  <c r="H34" i="22"/>
  <c r="I34" i="22"/>
  <c r="C35" i="22"/>
  <c r="E35" i="22" s="1"/>
  <c r="H35" i="22"/>
  <c r="I35" i="22"/>
  <c r="J35" i="22" s="1"/>
  <c r="K35" i="22" s="1"/>
  <c r="C36" i="22"/>
  <c r="E36" i="22" s="1"/>
  <c r="H36" i="22"/>
  <c r="I36" i="22"/>
  <c r="C37" i="22"/>
  <c r="D37" i="22"/>
  <c r="H37" i="22"/>
  <c r="I37" i="22"/>
  <c r="C38" i="22"/>
  <c r="D38" i="22"/>
  <c r="H38" i="22"/>
  <c r="I38" i="22"/>
  <c r="C39" i="22"/>
  <c r="D39" i="22"/>
  <c r="H39" i="22"/>
  <c r="I39" i="22"/>
  <c r="C40" i="22"/>
  <c r="E40" i="22" s="1"/>
  <c r="H40" i="22"/>
  <c r="I40" i="22"/>
  <c r="C41" i="22"/>
  <c r="D41" i="22"/>
  <c r="H41" i="22"/>
  <c r="I41" i="22"/>
  <c r="C42" i="22"/>
  <c r="D42" i="22"/>
  <c r="E42" i="22" s="1"/>
  <c r="H42" i="22"/>
  <c r="I42" i="22"/>
  <c r="C43" i="22"/>
  <c r="D43" i="22"/>
  <c r="E43" i="22" s="1"/>
  <c r="H43" i="22"/>
  <c r="I43" i="22"/>
  <c r="C44" i="22"/>
  <c r="E44" i="22" s="1"/>
  <c r="H44" i="22"/>
  <c r="I44" i="22"/>
  <c r="C45" i="22"/>
  <c r="D45" i="22"/>
  <c r="H45" i="22"/>
  <c r="I45" i="22"/>
  <c r="C46" i="22"/>
  <c r="E46" i="22" s="1"/>
  <c r="D46" i="22"/>
  <c r="H46" i="22"/>
  <c r="I46" i="22"/>
  <c r="C47" i="22"/>
  <c r="E47" i="22" s="1"/>
  <c r="H47" i="22"/>
  <c r="I47" i="22"/>
  <c r="C48" i="22"/>
  <c r="E48" i="22" s="1"/>
  <c r="H48" i="22"/>
  <c r="I48" i="22"/>
  <c r="C49" i="22"/>
  <c r="E49" i="22" s="1"/>
  <c r="H49" i="22"/>
  <c r="I49" i="22"/>
  <c r="C50" i="22"/>
  <c r="D50" i="22"/>
  <c r="H50" i="22"/>
  <c r="I50" i="22"/>
  <c r="C51" i="22"/>
  <c r="E51" i="22" s="1"/>
  <c r="H51" i="22"/>
  <c r="I51" i="22"/>
  <c r="C52" i="22"/>
  <c r="E52" i="22" s="1"/>
  <c r="H52" i="22"/>
  <c r="I52" i="22"/>
  <c r="C53" i="22"/>
  <c r="D53" i="22"/>
  <c r="H53" i="22"/>
  <c r="I53" i="22"/>
  <c r="C54" i="22"/>
  <c r="D54" i="22"/>
  <c r="H54" i="22"/>
  <c r="I54" i="22"/>
  <c r="C55" i="22"/>
  <c r="D55" i="22"/>
  <c r="H55" i="22"/>
  <c r="I55" i="22"/>
  <c r="C56" i="22"/>
  <c r="D56" i="22"/>
  <c r="H56" i="22"/>
  <c r="I56" i="22"/>
  <c r="C57" i="22"/>
  <c r="D57" i="22"/>
  <c r="H57" i="22"/>
  <c r="I57" i="22"/>
  <c r="C58" i="22"/>
  <c r="D58" i="22"/>
  <c r="H58" i="22"/>
  <c r="J58" i="22" s="1"/>
  <c r="I58" i="22"/>
  <c r="C59" i="22"/>
  <c r="D59" i="22"/>
  <c r="H59" i="22"/>
  <c r="I59" i="22"/>
  <c r="C60" i="22"/>
  <c r="E60" i="22"/>
  <c r="F60" i="22" s="1"/>
  <c r="H60" i="22"/>
  <c r="I60" i="22"/>
  <c r="J60" i="22" s="1"/>
  <c r="C61" i="22"/>
  <c r="D61" i="22"/>
  <c r="H61" i="22"/>
  <c r="I61" i="22"/>
  <c r="J61" i="22" s="1"/>
  <c r="C62" i="22"/>
  <c r="E62" i="22" s="1"/>
  <c r="H62" i="22"/>
  <c r="I62" i="22"/>
  <c r="J62" i="22" s="1"/>
  <c r="C63" i="22"/>
  <c r="E63" i="22" s="1"/>
  <c r="H63" i="22"/>
  <c r="I63" i="22"/>
  <c r="J63" i="22" s="1"/>
  <c r="C64" i="22"/>
  <c r="D64" i="22"/>
  <c r="H64" i="22"/>
  <c r="I64" i="22"/>
  <c r="C65" i="22"/>
  <c r="D65" i="22"/>
  <c r="H65" i="22"/>
  <c r="J65" i="22" s="1"/>
  <c r="I65" i="22"/>
  <c r="C66" i="22"/>
  <c r="E66" i="22" s="1"/>
  <c r="D66" i="22"/>
  <c r="H66" i="22"/>
  <c r="I66" i="22"/>
  <c r="C67" i="22"/>
  <c r="D67" i="22"/>
  <c r="E67" i="22" s="1"/>
  <c r="H67" i="22"/>
  <c r="I67" i="22"/>
  <c r="C68" i="22"/>
  <c r="D68" i="22"/>
  <c r="E68" i="22" s="1"/>
  <c r="F68" i="22" s="1"/>
  <c r="H68" i="22"/>
  <c r="I68" i="22"/>
  <c r="C69" i="22"/>
  <c r="D69" i="22"/>
  <c r="E69" i="22" s="1"/>
  <c r="H69" i="22"/>
  <c r="I69" i="22"/>
  <c r="C70" i="22"/>
  <c r="E70" i="22" s="1"/>
  <c r="D70" i="22"/>
  <c r="H70" i="22"/>
  <c r="I70" i="22"/>
  <c r="C71" i="22"/>
  <c r="D71" i="22"/>
  <c r="H71" i="22"/>
  <c r="I71" i="22"/>
  <c r="C72" i="22"/>
  <c r="E72" i="22" s="1"/>
  <c r="H72" i="22"/>
  <c r="I72" i="22"/>
  <c r="C73" i="22"/>
  <c r="D73" i="22"/>
  <c r="H73" i="22"/>
  <c r="I73" i="22"/>
  <c r="C74" i="22"/>
  <c r="D74" i="22"/>
  <c r="H74" i="22"/>
  <c r="J74" i="22" s="1"/>
  <c r="I74" i="22"/>
  <c r="C75" i="22"/>
  <c r="D75" i="22"/>
  <c r="H75" i="22"/>
  <c r="I75" i="22"/>
  <c r="D5" i="21"/>
  <c r="E5" i="21" s="1"/>
  <c r="F5" i="21" s="1"/>
  <c r="G5" i="21" s="1"/>
  <c r="H5" i="21" s="1"/>
  <c r="I5" i="21" s="1"/>
  <c r="J5" i="21" s="1"/>
  <c r="K5" i="21" s="1"/>
  <c r="L5" i="21" s="1"/>
  <c r="M5" i="21" s="1"/>
  <c r="C7" i="21"/>
  <c r="D7" i="21"/>
  <c r="H7" i="21"/>
  <c r="I7" i="21"/>
  <c r="C8" i="21"/>
  <c r="D8" i="21"/>
  <c r="H8" i="21"/>
  <c r="I8" i="21"/>
  <c r="C9" i="21"/>
  <c r="D9" i="21"/>
  <c r="H9" i="21"/>
  <c r="I9" i="21"/>
  <c r="J9" i="21" s="1"/>
  <c r="C10" i="21"/>
  <c r="D10" i="21"/>
  <c r="H10" i="21"/>
  <c r="I10" i="21"/>
  <c r="C11" i="21"/>
  <c r="D11" i="21"/>
  <c r="H11" i="21"/>
  <c r="J11" i="21" s="1"/>
  <c r="I11" i="21"/>
  <c r="C12" i="21"/>
  <c r="D12" i="21"/>
  <c r="H12" i="21"/>
  <c r="I12" i="21"/>
  <c r="C13" i="21"/>
  <c r="D13" i="21"/>
  <c r="H13" i="21"/>
  <c r="I13" i="21"/>
  <c r="C14" i="21"/>
  <c r="D14" i="21"/>
  <c r="H14" i="21"/>
  <c r="I14" i="21"/>
  <c r="C15" i="21"/>
  <c r="D15" i="21"/>
  <c r="H15" i="21"/>
  <c r="I15" i="21"/>
  <c r="C16" i="21"/>
  <c r="D16" i="21"/>
  <c r="H16" i="21"/>
  <c r="I16" i="21"/>
  <c r="C17" i="21"/>
  <c r="D17" i="21"/>
  <c r="H17" i="21"/>
  <c r="I17" i="21"/>
  <c r="C18" i="21"/>
  <c r="D18" i="21"/>
  <c r="H18" i="21"/>
  <c r="I18" i="21"/>
  <c r="C19" i="21"/>
  <c r="D19" i="21"/>
  <c r="H19" i="21"/>
  <c r="I19" i="21"/>
  <c r="C20" i="21"/>
  <c r="D20" i="21"/>
  <c r="H20" i="21"/>
  <c r="I20" i="21"/>
  <c r="C21" i="21"/>
  <c r="D21" i="21"/>
  <c r="H21" i="21"/>
  <c r="I21" i="21"/>
  <c r="C22" i="21"/>
  <c r="D22" i="21"/>
  <c r="H22" i="21"/>
  <c r="I22" i="21"/>
  <c r="C23" i="21"/>
  <c r="D23" i="21"/>
  <c r="H23" i="21"/>
  <c r="I23" i="21"/>
  <c r="C24" i="21"/>
  <c r="D24" i="21"/>
  <c r="H24" i="21"/>
  <c r="I24" i="21"/>
  <c r="C25" i="21"/>
  <c r="D25" i="21"/>
  <c r="H25" i="21"/>
  <c r="I25" i="21"/>
  <c r="C26" i="21"/>
  <c r="D26" i="21"/>
  <c r="H26" i="21"/>
  <c r="I26" i="21"/>
  <c r="C27" i="21"/>
  <c r="D27" i="21"/>
  <c r="H27" i="21"/>
  <c r="I27" i="21"/>
  <c r="C28" i="21"/>
  <c r="D28" i="21"/>
  <c r="H28" i="21"/>
  <c r="I28" i="21"/>
  <c r="C29" i="21"/>
  <c r="D29" i="21"/>
  <c r="H29" i="21"/>
  <c r="I29" i="21"/>
  <c r="C30" i="21"/>
  <c r="D30" i="21"/>
  <c r="H30" i="21"/>
  <c r="I30" i="21"/>
  <c r="C31" i="21"/>
  <c r="D31" i="21"/>
  <c r="H31" i="21"/>
  <c r="I31" i="21"/>
  <c r="C32" i="21"/>
  <c r="D32" i="21"/>
  <c r="H32" i="21"/>
  <c r="I32" i="21"/>
  <c r="C33" i="21"/>
  <c r="D33" i="21"/>
  <c r="H33" i="21"/>
  <c r="I33" i="21"/>
  <c r="C34" i="21"/>
  <c r="D34" i="21"/>
  <c r="H34" i="21"/>
  <c r="J34" i="21" s="1"/>
  <c r="I34" i="21"/>
  <c r="C35" i="21"/>
  <c r="D35" i="21"/>
  <c r="H35" i="21"/>
  <c r="I35" i="21"/>
  <c r="C36" i="21"/>
  <c r="D36" i="21"/>
  <c r="H36" i="21"/>
  <c r="I36" i="21"/>
  <c r="J36" i="21" s="1"/>
  <c r="C37" i="21"/>
  <c r="D37" i="21"/>
  <c r="E37" i="21" s="1"/>
  <c r="H37" i="21"/>
  <c r="I37" i="21"/>
  <c r="C38" i="21"/>
  <c r="D38" i="21"/>
  <c r="H38" i="21"/>
  <c r="I38" i="21"/>
  <c r="C39" i="21"/>
  <c r="D39" i="21"/>
  <c r="E39" i="21" s="1"/>
  <c r="F39" i="21" s="1"/>
  <c r="H39" i="21"/>
  <c r="I39" i="21"/>
  <c r="C40" i="21"/>
  <c r="D40" i="21"/>
  <c r="H40" i="21"/>
  <c r="I40" i="21"/>
  <c r="C41" i="21"/>
  <c r="D41" i="21"/>
  <c r="H41" i="21"/>
  <c r="I41" i="21"/>
  <c r="C42" i="21"/>
  <c r="D42" i="21"/>
  <c r="H42" i="21"/>
  <c r="I42" i="21"/>
  <c r="C43" i="21"/>
  <c r="D43" i="21"/>
  <c r="H43" i="21"/>
  <c r="I43" i="21"/>
  <c r="C44" i="21"/>
  <c r="D44" i="21"/>
  <c r="H44" i="21"/>
  <c r="I44" i="21"/>
  <c r="C45" i="21"/>
  <c r="D45" i="21"/>
  <c r="E45" i="21" s="1"/>
  <c r="H45" i="21"/>
  <c r="I45" i="21"/>
  <c r="C46" i="21"/>
  <c r="D46" i="21"/>
  <c r="H46" i="21"/>
  <c r="I46" i="21"/>
  <c r="C47" i="21"/>
  <c r="D47" i="21"/>
  <c r="E47" i="21" s="1"/>
  <c r="F47" i="21" s="1"/>
  <c r="H47" i="21"/>
  <c r="I47" i="21"/>
  <c r="C48" i="21"/>
  <c r="D48" i="21"/>
  <c r="H48" i="21"/>
  <c r="I48" i="21"/>
  <c r="C49" i="21"/>
  <c r="D49" i="21"/>
  <c r="E49" i="21" s="1"/>
  <c r="H49" i="21"/>
  <c r="I49" i="21"/>
  <c r="C50" i="21"/>
  <c r="D50" i="21"/>
  <c r="H50" i="21"/>
  <c r="I50" i="21"/>
  <c r="C51" i="21"/>
  <c r="D51" i="21"/>
  <c r="H51" i="21"/>
  <c r="I51" i="21"/>
  <c r="C52" i="21"/>
  <c r="D52" i="21"/>
  <c r="H52" i="21"/>
  <c r="I52" i="21"/>
  <c r="C53" i="21"/>
  <c r="D53" i="21"/>
  <c r="H53" i="21"/>
  <c r="I53" i="21"/>
  <c r="C54" i="21"/>
  <c r="D54" i="21"/>
  <c r="H54" i="21"/>
  <c r="I54" i="21"/>
  <c r="C55" i="21"/>
  <c r="D55" i="21"/>
  <c r="H55" i="21"/>
  <c r="I55" i="21"/>
  <c r="C56" i="21"/>
  <c r="D56" i="21"/>
  <c r="H56" i="21"/>
  <c r="I56" i="21"/>
  <c r="C57" i="21"/>
  <c r="D57" i="21"/>
  <c r="H57" i="21"/>
  <c r="I57" i="21"/>
  <c r="C58" i="21"/>
  <c r="D58" i="21"/>
  <c r="H58" i="21"/>
  <c r="I58" i="21"/>
  <c r="C59" i="21"/>
  <c r="D59" i="21"/>
  <c r="H59" i="21"/>
  <c r="I59" i="21"/>
  <c r="C60" i="21"/>
  <c r="D60" i="21"/>
  <c r="H60" i="21"/>
  <c r="I60" i="21"/>
  <c r="J60" i="21" s="1"/>
  <c r="C61" i="21"/>
  <c r="D61" i="21"/>
  <c r="E61" i="21" s="1"/>
  <c r="H61" i="21"/>
  <c r="I61" i="21"/>
  <c r="C62" i="21"/>
  <c r="D62" i="21"/>
  <c r="H62" i="21"/>
  <c r="I62" i="21"/>
  <c r="C63" i="21"/>
  <c r="D63" i="21"/>
  <c r="E63" i="21" s="1"/>
  <c r="F63" i="21" s="1"/>
  <c r="H63" i="21"/>
  <c r="I63" i="21"/>
  <c r="C64" i="21"/>
  <c r="D64" i="21"/>
  <c r="H64" i="21"/>
  <c r="I64" i="21"/>
  <c r="C65" i="21"/>
  <c r="D65" i="21"/>
  <c r="E65" i="21" s="1"/>
  <c r="H65" i="21"/>
  <c r="I65" i="21"/>
  <c r="C66" i="21"/>
  <c r="D66" i="21"/>
  <c r="H66" i="21"/>
  <c r="I66" i="21"/>
  <c r="C67" i="21"/>
  <c r="D67" i="21"/>
  <c r="H67" i="21"/>
  <c r="I67" i="21"/>
  <c r="C68" i="21"/>
  <c r="D68" i="21"/>
  <c r="H68" i="21"/>
  <c r="I68" i="21"/>
  <c r="C69" i="21"/>
  <c r="D69" i="21"/>
  <c r="H69" i="21"/>
  <c r="I69" i="21"/>
  <c r="C70" i="21"/>
  <c r="D70" i="21"/>
  <c r="H70" i="21"/>
  <c r="I70" i="21"/>
  <c r="C71" i="21"/>
  <c r="D71" i="21"/>
  <c r="H71" i="21"/>
  <c r="I71" i="21"/>
  <c r="C72" i="21"/>
  <c r="D72" i="21"/>
  <c r="H72" i="21"/>
  <c r="I72" i="21"/>
  <c r="C73" i="21"/>
  <c r="D73" i="21"/>
  <c r="H73" i="21"/>
  <c r="I73" i="21"/>
  <c r="C74" i="21"/>
  <c r="D74" i="21"/>
  <c r="H74" i="21"/>
  <c r="I74" i="21"/>
  <c r="J74" i="21" s="1"/>
  <c r="C75" i="21"/>
  <c r="D75" i="21"/>
  <c r="H75" i="21"/>
  <c r="I75" i="21"/>
  <c r="E76" i="21"/>
  <c r="J76" i="21"/>
  <c r="D5" i="20"/>
  <c r="E5" i="20"/>
  <c r="F5" i="20" s="1"/>
  <c r="G5" i="20" s="1"/>
  <c r="H5" i="20" s="1"/>
  <c r="I5" i="20" s="1"/>
  <c r="J5" i="20" s="1"/>
  <c r="K5" i="20" s="1"/>
  <c r="C7" i="20"/>
  <c r="D7" i="20"/>
  <c r="C8" i="20"/>
  <c r="D8" i="20"/>
  <c r="C9" i="20"/>
  <c r="D9" i="20"/>
  <c r="C10" i="20"/>
  <c r="D10" i="20"/>
  <c r="C11" i="20"/>
  <c r="D11" i="20"/>
  <c r="C12" i="20"/>
  <c r="D12" i="20"/>
  <c r="C13" i="20"/>
  <c r="D13" i="20"/>
  <c r="C14" i="20"/>
  <c r="D14" i="20"/>
  <c r="C15" i="20"/>
  <c r="D15" i="20"/>
  <c r="C16" i="20"/>
  <c r="D16" i="20"/>
  <c r="C17" i="20"/>
  <c r="D17" i="20"/>
  <c r="C18" i="20"/>
  <c r="D18" i="20"/>
  <c r="C19" i="20"/>
  <c r="D19" i="20"/>
  <c r="C20" i="20"/>
  <c r="D20" i="20"/>
  <c r="C21" i="20"/>
  <c r="D21" i="20"/>
  <c r="C22" i="20"/>
  <c r="D22" i="20"/>
  <c r="C23" i="20"/>
  <c r="D23" i="20"/>
  <c r="C24" i="20"/>
  <c r="D24" i="20"/>
  <c r="C25" i="20"/>
  <c r="D25" i="20"/>
  <c r="C26" i="20"/>
  <c r="D26" i="20"/>
  <c r="C27" i="20"/>
  <c r="D27" i="20"/>
  <c r="C28" i="20"/>
  <c r="D28" i="20"/>
  <c r="C29" i="20"/>
  <c r="D29" i="20"/>
  <c r="C30" i="20"/>
  <c r="D30" i="20"/>
  <c r="C31" i="20"/>
  <c r="D31" i="20"/>
  <c r="C32" i="20"/>
  <c r="D32" i="20"/>
  <c r="C33" i="20"/>
  <c r="D33" i="20"/>
  <c r="C34" i="20"/>
  <c r="D34" i="20"/>
  <c r="C35" i="20"/>
  <c r="D35" i="20"/>
  <c r="C36" i="20"/>
  <c r="D36" i="20"/>
  <c r="C37" i="20"/>
  <c r="D37" i="20"/>
  <c r="C38" i="20"/>
  <c r="D38" i="20"/>
  <c r="C39" i="20"/>
  <c r="D39" i="20"/>
  <c r="C40" i="20"/>
  <c r="D40" i="20"/>
  <c r="C41" i="20"/>
  <c r="D41" i="20"/>
  <c r="C42" i="20"/>
  <c r="D42" i="20"/>
  <c r="C43" i="20"/>
  <c r="D43" i="20"/>
  <c r="C44" i="20"/>
  <c r="D44" i="20"/>
  <c r="C45" i="20"/>
  <c r="D45" i="20"/>
  <c r="C46" i="20"/>
  <c r="D46" i="20"/>
  <c r="C47" i="20"/>
  <c r="D47" i="20"/>
  <c r="C48" i="20"/>
  <c r="D48" i="20"/>
  <c r="C49" i="20"/>
  <c r="D49" i="20"/>
  <c r="C50" i="20"/>
  <c r="D50" i="20"/>
  <c r="C51" i="20"/>
  <c r="D51" i="20"/>
  <c r="C52" i="20"/>
  <c r="D52" i="20"/>
  <c r="C53" i="20"/>
  <c r="D53" i="20"/>
  <c r="C54" i="20"/>
  <c r="D54" i="20"/>
  <c r="C55" i="20"/>
  <c r="D55" i="20"/>
  <c r="C56" i="20"/>
  <c r="D56" i="20"/>
  <c r="C57" i="20"/>
  <c r="D57" i="20"/>
  <c r="C58" i="20"/>
  <c r="D58" i="20"/>
  <c r="C59" i="20"/>
  <c r="D59" i="20"/>
  <c r="C60" i="20"/>
  <c r="D60" i="20"/>
  <c r="C61" i="20"/>
  <c r="D61" i="20"/>
  <c r="C62" i="20"/>
  <c r="D62" i="20"/>
  <c r="C63" i="20"/>
  <c r="D63" i="20"/>
  <c r="C64" i="20"/>
  <c r="D64" i="20"/>
  <c r="C65" i="20"/>
  <c r="D65" i="20"/>
  <c r="C66" i="20"/>
  <c r="D66" i="20"/>
  <c r="C67" i="20"/>
  <c r="D67" i="20"/>
  <c r="C68" i="20"/>
  <c r="D68" i="20"/>
  <c r="C69" i="20"/>
  <c r="D69" i="20"/>
  <c r="C70" i="20"/>
  <c r="D70" i="20"/>
  <c r="C71" i="20"/>
  <c r="D71" i="20"/>
  <c r="C72" i="20"/>
  <c r="D72" i="20"/>
  <c r="C73" i="20"/>
  <c r="D73" i="20"/>
  <c r="C74" i="20"/>
  <c r="D74" i="20"/>
  <c r="C75" i="20"/>
  <c r="D75" i="20"/>
  <c r="G81" i="20"/>
  <c r="G83" i="20" s="1"/>
  <c r="D5" i="19"/>
  <c r="E5" i="19"/>
  <c r="F5" i="19" s="1"/>
  <c r="G5" i="19"/>
  <c r="H5" i="19" s="1"/>
  <c r="I5" i="19" s="1"/>
  <c r="J5" i="19" s="1"/>
  <c r="K5" i="19" s="1"/>
  <c r="L5" i="19" s="1"/>
  <c r="M5" i="19" s="1"/>
  <c r="N5" i="19" s="1"/>
  <c r="O5" i="19" s="1"/>
  <c r="P5" i="19" s="1"/>
  <c r="Q5" i="19" s="1"/>
  <c r="R5" i="19" s="1"/>
  <c r="S5" i="19" s="1"/>
  <c r="T5" i="19" s="1"/>
  <c r="U5" i="19" s="1"/>
  <c r="V5" i="19" s="1"/>
  <c r="W5" i="19" s="1"/>
  <c r="X5" i="19" s="1"/>
  <c r="Y5" i="19" s="1"/>
  <c r="C7" i="19"/>
  <c r="E7" i="19" s="1"/>
  <c r="F7" i="19"/>
  <c r="G7" i="19"/>
  <c r="N7" i="19"/>
  <c r="C8" i="19"/>
  <c r="E8" i="19" s="1"/>
  <c r="F8" i="19"/>
  <c r="G8" i="19"/>
  <c r="N8" i="19"/>
  <c r="S8" i="19"/>
  <c r="T8" i="19" s="1"/>
  <c r="V8" i="19" s="1"/>
  <c r="C9" i="19"/>
  <c r="E9" i="19" s="1"/>
  <c r="F9" i="19"/>
  <c r="G9" i="19"/>
  <c r="N9" i="19"/>
  <c r="C10" i="19"/>
  <c r="E10" i="19" s="1"/>
  <c r="F10" i="19"/>
  <c r="H10" i="19" s="1"/>
  <c r="G10" i="19"/>
  <c r="S10" i="19" s="1"/>
  <c r="T10" i="19" s="1"/>
  <c r="V10" i="19" s="1"/>
  <c r="N10" i="19"/>
  <c r="C11" i="19"/>
  <c r="E11" i="19" s="1"/>
  <c r="F11" i="19"/>
  <c r="H11" i="19" s="1"/>
  <c r="G11" i="19"/>
  <c r="S11" i="19" s="1"/>
  <c r="N11" i="19"/>
  <c r="C12" i="19"/>
  <c r="E12" i="19"/>
  <c r="F12" i="19"/>
  <c r="G12" i="19"/>
  <c r="N12" i="19"/>
  <c r="C13" i="19"/>
  <c r="E13" i="19" s="1"/>
  <c r="F13" i="19"/>
  <c r="G13" i="19"/>
  <c r="S13" i="19" s="1"/>
  <c r="N13" i="19"/>
  <c r="C14" i="19"/>
  <c r="E14" i="19" s="1"/>
  <c r="F14" i="19"/>
  <c r="G14" i="19"/>
  <c r="N14" i="19"/>
  <c r="C15" i="19"/>
  <c r="E15" i="19" s="1"/>
  <c r="F15" i="19"/>
  <c r="G15" i="19"/>
  <c r="S15" i="19" s="1"/>
  <c r="N15" i="19"/>
  <c r="C16" i="19"/>
  <c r="E16" i="19" s="1"/>
  <c r="F16" i="19"/>
  <c r="G16" i="19"/>
  <c r="N16" i="19"/>
  <c r="C17" i="19"/>
  <c r="E17" i="19" s="1"/>
  <c r="F17" i="19"/>
  <c r="G17" i="19"/>
  <c r="N17" i="19"/>
  <c r="C18" i="19"/>
  <c r="E18" i="19" s="1"/>
  <c r="F18" i="19"/>
  <c r="G18" i="19"/>
  <c r="N18" i="19"/>
  <c r="C19" i="19"/>
  <c r="E19" i="19" s="1"/>
  <c r="F19" i="19"/>
  <c r="G19" i="19"/>
  <c r="S19" i="19" s="1"/>
  <c r="N19" i="19"/>
  <c r="C20" i="19"/>
  <c r="E20" i="19" s="1"/>
  <c r="F20" i="19"/>
  <c r="G20" i="19"/>
  <c r="N20" i="19"/>
  <c r="C21" i="19"/>
  <c r="E21" i="19" s="1"/>
  <c r="F21" i="19"/>
  <c r="G21" i="19"/>
  <c r="N21" i="19"/>
  <c r="C22" i="19"/>
  <c r="E22" i="19" s="1"/>
  <c r="F22" i="19"/>
  <c r="G22" i="19"/>
  <c r="N22" i="19"/>
  <c r="C23" i="19"/>
  <c r="E23" i="19" s="1"/>
  <c r="F23" i="19"/>
  <c r="G23" i="19"/>
  <c r="S23" i="19" s="1"/>
  <c r="H23" i="19"/>
  <c r="I23" i="19" s="1"/>
  <c r="N23" i="19"/>
  <c r="C24" i="19"/>
  <c r="E24" i="19" s="1"/>
  <c r="F24" i="19"/>
  <c r="G24" i="19"/>
  <c r="H24" i="19" s="1"/>
  <c r="N24" i="19"/>
  <c r="C25" i="19"/>
  <c r="E25" i="19" s="1"/>
  <c r="F25" i="19"/>
  <c r="G25" i="19"/>
  <c r="N25" i="19"/>
  <c r="C26" i="19"/>
  <c r="E26" i="19" s="1"/>
  <c r="F26" i="19"/>
  <c r="G26" i="19"/>
  <c r="N26" i="19"/>
  <c r="C27" i="19"/>
  <c r="E27" i="19" s="1"/>
  <c r="F27" i="19"/>
  <c r="G27" i="19"/>
  <c r="S27" i="19" s="1"/>
  <c r="N27" i="19"/>
  <c r="C28" i="19"/>
  <c r="E28" i="19" s="1"/>
  <c r="F28" i="19"/>
  <c r="G28" i="19"/>
  <c r="N28" i="19"/>
  <c r="C29" i="19"/>
  <c r="E29" i="19" s="1"/>
  <c r="F29" i="19"/>
  <c r="G29" i="19"/>
  <c r="S29" i="19" s="1"/>
  <c r="N29" i="19"/>
  <c r="C30" i="19"/>
  <c r="E30" i="19" s="1"/>
  <c r="F30" i="19"/>
  <c r="G30" i="19"/>
  <c r="N30" i="19"/>
  <c r="C31" i="19"/>
  <c r="E31" i="19" s="1"/>
  <c r="F31" i="19"/>
  <c r="G31" i="19"/>
  <c r="N31" i="19"/>
  <c r="C32" i="19"/>
  <c r="E32" i="19" s="1"/>
  <c r="F32" i="19"/>
  <c r="G32" i="19"/>
  <c r="N32" i="19"/>
  <c r="C33" i="19"/>
  <c r="E33" i="19" s="1"/>
  <c r="F33" i="19"/>
  <c r="G33" i="19"/>
  <c r="N33" i="19"/>
  <c r="C34" i="19"/>
  <c r="E34" i="19" s="1"/>
  <c r="F34" i="19"/>
  <c r="G34" i="19"/>
  <c r="N34" i="19"/>
  <c r="C35" i="19"/>
  <c r="E35" i="19" s="1"/>
  <c r="F35" i="19"/>
  <c r="H35" i="19" s="1"/>
  <c r="G35" i="19"/>
  <c r="S35" i="19" s="1"/>
  <c r="N35" i="19"/>
  <c r="C36" i="19"/>
  <c r="E36" i="19"/>
  <c r="F36" i="19"/>
  <c r="G36" i="19"/>
  <c r="N36" i="19"/>
  <c r="C37" i="19"/>
  <c r="E37" i="19" s="1"/>
  <c r="F37" i="19"/>
  <c r="G37" i="19"/>
  <c r="S37" i="19" s="1"/>
  <c r="N37" i="19"/>
  <c r="C38" i="19"/>
  <c r="E38" i="19" s="1"/>
  <c r="F38" i="19"/>
  <c r="G38" i="19"/>
  <c r="H38" i="19" s="1"/>
  <c r="N38" i="19"/>
  <c r="C39" i="19"/>
  <c r="E39" i="19" s="1"/>
  <c r="F39" i="19"/>
  <c r="G39" i="19"/>
  <c r="S39" i="19" s="1"/>
  <c r="N39" i="19"/>
  <c r="C40" i="19"/>
  <c r="E40" i="19" s="1"/>
  <c r="F40" i="19"/>
  <c r="G40" i="19"/>
  <c r="N40" i="19"/>
  <c r="C41" i="19"/>
  <c r="E41" i="19" s="1"/>
  <c r="F41" i="19"/>
  <c r="G41" i="19"/>
  <c r="N41" i="19"/>
  <c r="C42" i="19"/>
  <c r="E42" i="19" s="1"/>
  <c r="F42" i="19"/>
  <c r="G42" i="19"/>
  <c r="H42" i="19" s="1"/>
  <c r="N42" i="19"/>
  <c r="C43" i="19"/>
  <c r="E43" i="19" s="1"/>
  <c r="F43" i="19"/>
  <c r="G43" i="19"/>
  <c r="N43" i="19"/>
  <c r="C44" i="19"/>
  <c r="E44" i="19" s="1"/>
  <c r="F44" i="19"/>
  <c r="G44" i="19"/>
  <c r="N44" i="19"/>
  <c r="C45" i="19"/>
  <c r="E45" i="19" s="1"/>
  <c r="F45" i="19"/>
  <c r="H45" i="19" s="1"/>
  <c r="G45" i="19"/>
  <c r="S45" i="19" s="1"/>
  <c r="N45" i="19"/>
  <c r="C46" i="19"/>
  <c r="E46" i="19" s="1"/>
  <c r="F46" i="19"/>
  <c r="G46" i="19"/>
  <c r="N46" i="19"/>
  <c r="C47" i="19"/>
  <c r="E47" i="19" s="1"/>
  <c r="F47" i="19"/>
  <c r="G47" i="19"/>
  <c r="S47" i="19" s="1"/>
  <c r="N47" i="19"/>
  <c r="C48" i="19"/>
  <c r="E48" i="19" s="1"/>
  <c r="F48" i="19"/>
  <c r="G48" i="19"/>
  <c r="N48" i="19"/>
  <c r="C49" i="19"/>
  <c r="E49" i="19" s="1"/>
  <c r="F49" i="19"/>
  <c r="G49" i="19"/>
  <c r="N49" i="19"/>
  <c r="C50" i="19"/>
  <c r="E50" i="19" s="1"/>
  <c r="F50" i="19"/>
  <c r="G50" i="19"/>
  <c r="N50" i="19"/>
  <c r="C51" i="19"/>
  <c r="E51" i="19" s="1"/>
  <c r="F51" i="19"/>
  <c r="G51" i="19"/>
  <c r="S51" i="19" s="1"/>
  <c r="N51" i="19"/>
  <c r="C52" i="19"/>
  <c r="E52" i="19" s="1"/>
  <c r="F52" i="19"/>
  <c r="G52" i="19"/>
  <c r="N52" i="19"/>
  <c r="C53" i="19"/>
  <c r="E53" i="19" s="1"/>
  <c r="F53" i="19"/>
  <c r="G53" i="19"/>
  <c r="S53" i="19" s="1"/>
  <c r="N53" i="19"/>
  <c r="C54" i="19"/>
  <c r="E54" i="19" s="1"/>
  <c r="F54" i="19"/>
  <c r="G54" i="19"/>
  <c r="N54" i="19"/>
  <c r="C55" i="19"/>
  <c r="E55" i="19" s="1"/>
  <c r="F55" i="19"/>
  <c r="G55" i="19"/>
  <c r="N55" i="19"/>
  <c r="C56" i="19"/>
  <c r="E56" i="19" s="1"/>
  <c r="F56" i="19"/>
  <c r="G56" i="19"/>
  <c r="N56" i="19"/>
  <c r="C57" i="19"/>
  <c r="E57" i="19" s="1"/>
  <c r="F57" i="19"/>
  <c r="G57" i="19"/>
  <c r="N57" i="19"/>
  <c r="C58" i="19"/>
  <c r="E58" i="19"/>
  <c r="F58" i="19"/>
  <c r="G58" i="19"/>
  <c r="N58" i="19"/>
  <c r="C59" i="19"/>
  <c r="E59" i="19" s="1"/>
  <c r="F59" i="19"/>
  <c r="H59" i="19" s="1"/>
  <c r="G59" i="19"/>
  <c r="S59" i="19" s="1"/>
  <c r="N59" i="19"/>
  <c r="C60" i="19"/>
  <c r="E60" i="19"/>
  <c r="F60" i="19"/>
  <c r="G60" i="19"/>
  <c r="N60" i="19"/>
  <c r="C61" i="19"/>
  <c r="E61" i="19" s="1"/>
  <c r="F61" i="19"/>
  <c r="G61" i="19"/>
  <c r="S61" i="19" s="1"/>
  <c r="N61" i="19"/>
  <c r="C62" i="19"/>
  <c r="E62" i="19" s="1"/>
  <c r="F62" i="19"/>
  <c r="G62" i="19"/>
  <c r="N62" i="19"/>
  <c r="C63" i="19"/>
  <c r="E63" i="19" s="1"/>
  <c r="F63" i="19"/>
  <c r="G63" i="19"/>
  <c r="S63" i="19" s="1"/>
  <c r="N63" i="19"/>
  <c r="C64" i="19"/>
  <c r="E64" i="19" s="1"/>
  <c r="F64" i="19"/>
  <c r="G64" i="19"/>
  <c r="N64" i="19"/>
  <c r="C65" i="19"/>
  <c r="E65" i="19" s="1"/>
  <c r="F65" i="19"/>
  <c r="G65" i="19"/>
  <c r="N65" i="19"/>
  <c r="C66" i="19"/>
  <c r="E66" i="19" s="1"/>
  <c r="F66" i="19"/>
  <c r="G66" i="19"/>
  <c r="N66" i="19"/>
  <c r="C67" i="19"/>
  <c r="E67" i="19" s="1"/>
  <c r="F67" i="19"/>
  <c r="G67" i="19"/>
  <c r="N67" i="19"/>
  <c r="C68" i="19"/>
  <c r="E68" i="19" s="1"/>
  <c r="F68" i="19"/>
  <c r="G68" i="19"/>
  <c r="N68" i="19"/>
  <c r="C69" i="19"/>
  <c r="E69" i="19" s="1"/>
  <c r="F69" i="19"/>
  <c r="G69" i="19"/>
  <c r="S69" i="19" s="1"/>
  <c r="H69" i="19"/>
  <c r="N69" i="19"/>
  <c r="C70" i="19"/>
  <c r="E70" i="19" s="1"/>
  <c r="F70" i="19"/>
  <c r="G70" i="19"/>
  <c r="N70" i="19"/>
  <c r="C71" i="19"/>
  <c r="E71" i="19" s="1"/>
  <c r="F71" i="19"/>
  <c r="G71" i="19"/>
  <c r="S71" i="19" s="1"/>
  <c r="N71" i="19"/>
  <c r="C72" i="19"/>
  <c r="E72" i="19" s="1"/>
  <c r="F72" i="19"/>
  <c r="G72" i="19"/>
  <c r="N72" i="19"/>
  <c r="S72" i="19"/>
  <c r="T72" i="19" s="1"/>
  <c r="C73" i="19"/>
  <c r="E73" i="19" s="1"/>
  <c r="F73" i="19"/>
  <c r="G73" i="19"/>
  <c r="N73" i="19"/>
  <c r="C74" i="19"/>
  <c r="E74" i="19" s="1"/>
  <c r="F74" i="19"/>
  <c r="H74" i="19" s="1"/>
  <c r="G74" i="19"/>
  <c r="S74" i="19" s="1"/>
  <c r="T74" i="19" s="1"/>
  <c r="N74" i="19"/>
  <c r="C75" i="19"/>
  <c r="E75" i="19" s="1"/>
  <c r="F75" i="19"/>
  <c r="G75" i="19"/>
  <c r="H75" i="19" s="1"/>
  <c r="N75" i="19"/>
  <c r="D76" i="19"/>
  <c r="D5" i="18"/>
  <c r="E5" i="18"/>
  <c r="F5" i="18" s="1"/>
  <c r="G5" i="18" s="1"/>
  <c r="H5" i="18" s="1"/>
  <c r="I5" i="18" s="1"/>
  <c r="J5" i="18" s="1"/>
  <c r="K5" i="18" s="1"/>
  <c r="L5" i="18" s="1"/>
  <c r="M5" i="18" s="1"/>
  <c r="C7" i="18"/>
  <c r="D7" i="18"/>
  <c r="E7" i="18" s="1"/>
  <c r="J7" i="18"/>
  <c r="C8" i="18"/>
  <c r="D8" i="18"/>
  <c r="J8" i="18"/>
  <c r="C9" i="18"/>
  <c r="D9" i="18"/>
  <c r="E9" i="18" s="1"/>
  <c r="J9" i="18"/>
  <c r="C10" i="18"/>
  <c r="D10" i="18"/>
  <c r="J10" i="18"/>
  <c r="C11" i="18"/>
  <c r="D11" i="18"/>
  <c r="E11" i="18" s="1"/>
  <c r="J11" i="18"/>
  <c r="C12" i="18"/>
  <c r="D12" i="18"/>
  <c r="J12" i="18"/>
  <c r="C13" i="18"/>
  <c r="D13" i="18"/>
  <c r="E13" i="18" s="1"/>
  <c r="J13" i="18"/>
  <c r="C14" i="18"/>
  <c r="D14" i="18"/>
  <c r="J14" i="18"/>
  <c r="C15" i="18"/>
  <c r="E15" i="18" s="1"/>
  <c r="D15" i="18"/>
  <c r="J15" i="18"/>
  <c r="C16" i="18"/>
  <c r="D16" i="18"/>
  <c r="J16" i="18"/>
  <c r="C17" i="18"/>
  <c r="D17" i="18"/>
  <c r="J17" i="18"/>
  <c r="C18" i="18"/>
  <c r="D18" i="18"/>
  <c r="J18" i="18"/>
  <c r="C19" i="18"/>
  <c r="E19" i="18" s="1"/>
  <c r="D19" i="18"/>
  <c r="J19" i="18"/>
  <c r="C20" i="18"/>
  <c r="E20" i="18" s="1"/>
  <c r="D20" i="18"/>
  <c r="J20" i="18"/>
  <c r="C21" i="18"/>
  <c r="E21" i="18" s="1"/>
  <c r="D21" i="18"/>
  <c r="J21" i="18"/>
  <c r="C22" i="18"/>
  <c r="D22" i="18"/>
  <c r="J22" i="18"/>
  <c r="C23" i="18"/>
  <c r="E23" i="18" s="1"/>
  <c r="D23" i="18"/>
  <c r="J23" i="18"/>
  <c r="C24" i="18"/>
  <c r="D24" i="18"/>
  <c r="J24" i="18"/>
  <c r="C25" i="18"/>
  <c r="D25" i="18"/>
  <c r="E25" i="18" s="1"/>
  <c r="J25" i="18"/>
  <c r="C26" i="18"/>
  <c r="D26" i="18"/>
  <c r="J26" i="18"/>
  <c r="C27" i="18"/>
  <c r="E27" i="18" s="1"/>
  <c r="D27" i="18"/>
  <c r="J27" i="18"/>
  <c r="C28" i="18"/>
  <c r="E28" i="18" s="1"/>
  <c r="D28" i="18"/>
  <c r="J28" i="18"/>
  <c r="C29" i="18"/>
  <c r="E29" i="18" s="1"/>
  <c r="D29" i="18"/>
  <c r="J29" i="18"/>
  <c r="C30" i="18"/>
  <c r="D30" i="18"/>
  <c r="J30" i="18"/>
  <c r="C31" i="18"/>
  <c r="E31" i="18" s="1"/>
  <c r="D31" i="18"/>
  <c r="J31" i="18"/>
  <c r="C32" i="18"/>
  <c r="D32" i="18"/>
  <c r="J32" i="18"/>
  <c r="C33" i="18"/>
  <c r="D33" i="18"/>
  <c r="J33" i="18"/>
  <c r="C34" i="18"/>
  <c r="D34" i="18"/>
  <c r="J34" i="18"/>
  <c r="C35" i="18"/>
  <c r="E35" i="18" s="1"/>
  <c r="D35" i="18"/>
  <c r="J35" i="18"/>
  <c r="C36" i="18"/>
  <c r="E36" i="18" s="1"/>
  <c r="D36" i="18"/>
  <c r="J36" i="18"/>
  <c r="C37" i="18"/>
  <c r="E37" i="18" s="1"/>
  <c r="D37" i="18"/>
  <c r="J37" i="18"/>
  <c r="C38" i="18"/>
  <c r="D38" i="18"/>
  <c r="J38" i="18"/>
  <c r="C39" i="18"/>
  <c r="E39" i="18" s="1"/>
  <c r="D39" i="18"/>
  <c r="J39" i="18"/>
  <c r="C40" i="18"/>
  <c r="D40" i="18"/>
  <c r="J40" i="18"/>
  <c r="C41" i="18"/>
  <c r="D41" i="18"/>
  <c r="E41" i="18" s="1"/>
  <c r="J41" i="18"/>
  <c r="C42" i="18"/>
  <c r="D42" i="18"/>
  <c r="J42" i="18"/>
  <c r="C43" i="18"/>
  <c r="E43" i="18" s="1"/>
  <c r="D43" i="18"/>
  <c r="J43" i="18"/>
  <c r="C44" i="18"/>
  <c r="D44" i="18"/>
  <c r="E44" i="18"/>
  <c r="J44" i="18"/>
  <c r="C45" i="18"/>
  <c r="D45" i="18"/>
  <c r="E45" i="18"/>
  <c r="J45" i="18"/>
  <c r="C46" i="18"/>
  <c r="D46" i="18"/>
  <c r="J46" i="18"/>
  <c r="C47" i="18"/>
  <c r="D47" i="18"/>
  <c r="E47" i="18"/>
  <c r="J47" i="18"/>
  <c r="C48" i="18"/>
  <c r="D48" i="18"/>
  <c r="E48" i="18" s="1"/>
  <c r="J48" i="18"/>
  <c r="C49" i="18"/>
  <c r="D49" i="18"/>
  <c r="J49" i="18"/>
  <c r="C50" i="18"/>
  <c r="D50" i="18"/>
  <c r="J50" i="18"/>
  <c r="C51" i="18"/>
  <c r="E51" i="18" s="1"/>
  <c r="D51" i="18"/>
  <c r="J51" i="18"/>
  <c r="C52" i="18"/>
  <c r="D52" i="18"/>
  <c r="E52" i="18"/>
  <c r="J52" i="18"/>
  <c r="C53" i="18"/>
  <c r="D53" i="18"/>
  <c r="E53" i="18"/>
  <c r="J53" i="18"/>
  <c r="C54" i="18"/>
  <c r="D54" i="18"/>
  <c r="E54" i="18" s="1"/>
  <c r="J54" i="18"/>
  <c r="C55" i="18"/>
  <c r="E55" i="18" s="1"/>
  <c r="D55" i="18"/>
  <c r="J55" i="18"/>
  <c r="C56" i="18"/>
  <c r="D56" i="18"/>
  <c r="J56" i="18"/>
  <c r="C57" i="18"/>
  <c r="D57" i="18"/>
  <c r="J57" i="18"/>
  <c r="C58" i="18"/>
  <c r="D58" i="18"/>
  <c r="J58" i="18"/>
  <c r="C59" i="18"/>
  <c r="E59" i="18" s="1"/>
  <c r="D59" i="18"/>
  <c r="J59" i="18"/>
  <c r="C60" i="18"/>
  <c r="E60" i="18" s="1"/>
  <c r="D60" i="18"/>
  <c r="J60" i="18"/>
  <c r="C61" i="18"/>
  <c r="E61" i="18" s="1"/>
  <c r="D61" i="18"/>
  <c r="J61" i="18"/>
  <c r="C62" i="18"/>
  <c r="D62" i="18"/>
  <c r="J62" i="18"/>
  <c r="C63" i="18"/>
  <c r="E63" i="18" s="1"/>
  <c r="D63" i="18"/>
  <c r="J63" i="18"/>
  <c r="C64" i="18"/>
  <c r="D64" i="18"/>
  <c r="J64" i="18"/>
  <c r="C65" i="18"/>
  <c r="D65" i="18"/>
  <c r="J65" i="18"/>
  <c r="C66" i="18"/>
  <c r="D66" i="18"/>
  <c r="J66" i="18"/>
  <c r="C67" i="18"/>
  <c r="E67" i="18" s="1"/>
  <c r="D67" i="18"/>
  <c r="J67" i="18"/>
  <c r="C68" i="18"/>
  <c r="E68" i="18" s="1"/>
  <c r="D68" i="18"/>
  <c r="J68" i="18"/>
  <c r="C69" i="18"/>
  <c r="E69" i="18" s="1"/>
  <c r="D69" i="18"/>
  <c r="J69" i="18"/>
  <c r="C70" i="18"/>
  <c r="D70" i="18"/>
  <c r="J70" i="18"/>
  <c r="C71" i="18"/>
  <c r="E71" i="18" s="1"/>
  <c r="D71" i="18"/>
  <c r="J71" i="18"/>
  <c r="C72" i="18"/>
  <c r="D72" i="18"/>
  <c r="J72" i="18"/>
  <c r="C73" i="18"/>
  <c r="D73" i="18"/>
  <c r="E73" i="18" s="1"/>
  <c r="J73" i="18"/>
  <c r="C74" i="18"/>
  <c r="D74" i="18"/>
  <c r="J74" i="18"/>
  <c r="C75" i="18"/>
  <c r="E75" i="18" s="1"/>
  <c r="D75" i="18"/>
  <c r="J75" i="18"/>
  <c r="C88" i="18"/>
  <c r="C92" i="18"/>
  <c r="C97" i="18" s="1"/>
  <c r="C95" i="18"/>
  <c r="C96" i="18" s="1"/>
  <c r="C99" i="18"/>
  <c r="D5" i="17"/>
  <c r="E5" i="17" s="1"/>
  <c r="F5" i="17" s="1"/>
  <c r="G5" i="17" s="1"/>
  <c r="H5" i="17" s="1"/>
  <c r="I5" i="17" s="1"/>
  <c r="J5" i="17" s="1"/>
  <c r="K5" i="17" s="1"/>
  <c r="L5" i="17" s="1"/>
  <c r="M5" i="17" s="1"/>
  <c r="C7" i="17"/>
  <c r="E7" i="17" s="1"/>
  <c r="D7" i="17"/>
  <c r="J7" i="17"/>
  <c r="C8" i="17"/>
  <c r="D8" i="17"/>
  <c r="J8" i="17"/>
  <c r="C9" i="17"/>
  <c r="D9" i="17"/>
  <c r="J9" i="17"/>
  <c r="C10" i="17"/>
  <c r="D10" i="17"/>
  <c r="J10" i="17"/>
  <c r="C11" i="17"/>
  <c r="E11" i="17" s="1"/>
  <c r="D11" i="17"/>
  <c r="J11" i="17"/>
  <c r="C12" i="17"/>
  <c r="E12" i="17" s="1"/>
  <c r="D12" i="17"/>
  <c r="J12" i="17"/>
  <c r="C13" i="17"/>
  <c r="E13" i="17" s="1"/>
  <c r="D13" i="17"/>
  <c r="J13" i="17"/>
  <c r="C14" i="17"/>
  <c r="D14" i="17"/>
  <c r="J14" i="17"/>
  <c r="C15" i="17"/>
  <c r="E15" i="17" s="1"/>
  <c r="D15" i="17"/>
  <c r="J15" i="17"/>
  <c r="C16" i="17"/>
  <c r="D16" i="17"/>
  <c r="J16" i="17"/>
  <c r="C17" i="17"/>
  <c r="D17" i="17"/>
  <c r="E17" i="17" s="1"/>
  <c r="J17" i="17"/>
  <c r="C18" i="17"/>
  <c r="D18" i="17"/>
  <c r="J18" i="17"/>
  <c r="C19" i="17"/>
  <c r="E19" i="17" s="1"/>
  <c r="D19" i="17"/>
  <c r="J19" i="17"/>
  <c r="C20" i="17"/>
  <c r="E20" i="17" s="1"/>
  <c r="D20" i="17"/>
  <c r="J20" i="17"/>
  <c r="C21" i="17"/>
  <c r="E21" i="17" s="1"/>
  <c r="D21" i="17"/>
  <c r="J21" i="17"/>
  <c r="C22" i="17"/>
  <c r="D22" i="17"/>
  <c r="J22" i="17"/>
  <c r="C23" i="17"/>
  <c r="E23" i="17" s="1"/>
  <c r="D23" i="17"/>
  <c r="J23" i="17"/>
  <c r="C24" i="17"/>
  <c r="D24" i="17"/>
  <c r="J24" i="17"/>
  <c r="C25" i="17"/>
  <c r="D25" i="17"/>
  <c r="J25" i="17"/>
  <c r="C26" i="17"/>
  <c r="D26" i="17"/>
  <c r="J26" i="17"/>
  <c r="C27" i="17"/>
  <c r="E27" i="17" s="1"/>
  <c r="D27" i="17"/>
  <c r="J27" i="17"/>
  <c r="C28" i="17"/>
  <c r="E28" i="17" s="1"/>
  <c r="D28" i="17"/>
  <c r="J28" i="17"/>
  <c r="C29" i="17"/>
  <c r="E29" i="17" s="1"/>
  <c r="D29" i="17"/>
  <c r="J29" i="17"/>
  <c r="C30" i="17"/>
  <c r="D30" i="17"/>
  <c r="J30" i="17"/>
  <c r="C31" i="17"/>
  <c r="D31" i="17"/>
  <c r="J31" i="17"/>
  <c r="C32" i="17"/>
  <c r="D32" i="17"/>
  <c r="J32" i="17"/>
  <c r="C33" i="17"/>
  <c r="D33" i="17"/>
  <c r="J33" i="17"/>
  <c r="C34" i="17"/>
  <c r="D34" i="17"/>
  <c r="J34" i="17"/>
  <c r="C35" i="17"/>
  <c r="D35" i="17"/>
  <c r="J35" i="17"/>
  <c r="C36" i="17"/>
  <c r="D36" i="17"/>
  <c r="J36" i="17"/>
  <c r="C37" i="17"/>
  <c r="D37" i="17"/>
  <c r="J37" i="17"/>
  <c r="C38" i="17"/>
  <c r="D38" i="17"/>
  <c r="J38" i="17"/>
  <c r="C39" i="17"/>
  <c r="D39" i="17"/>
  <c r="J39" i="17"/>
  <c r="C40" i="17"/>
  <c r="D40" i="17"/>
  <c r="J40" i="17"/>
  <c r="C41" i="17"/>
  <c r="D41" i="17"/>
  <c r="J41" i="17"/>
  <c r="C42" i="17"/>
  <c r="D42" i="17"/>
  <c r="J42" i="17"/>
  <c r="C43" i="17"/>
  <c r="D43" i="17"/>
  <c r="J43" i="17"/>
  <c r="C44" i="17"/>
  <c r="D44" i="17"/>
  <c r="J44" i="17"/>
  <c r="C45" i="17"/>
  <c r="D45" i="17"/>
  <c r="J45" i="17"/>
  <c r="C46" i="17"/>
  <c r="D46" i="17"/>
  <c r="J46" i="17"/>
  <c r="C47" i="17"/>
  <c r="D47" i="17"/>
  <c r="J47" i="17"/>
  <c r="C48" i="17"/>
  <c r="D48" i="17"/>
  <c r="J48" i="17"/>
  <c r="C49" i="17"/>
  <c r="D49" i="17"/>
  <c r="J49" i="17"/>
  <c r="C50" i="17"/>
  <c r="D50" i="17"/>
  <c r="J50" i="17"/>
  <c r="C51" i="17"/>
  <c r="D51" i="17"/>
  <c r="J51" i="17"/>
  <c r="C52" i="17"/>
  <c r="D52" i="17"/>
  <c r="J52" i="17"/>
  <c r="C53" i="17"/>
  <c r="D53" i="17"/>
  <c r="J53" i="17"/>
  <c r="C54" i="17"/>
  <c r="D54" i="17"/>
  <c r="J54" i="17"/>
  <c r="C55" i="17"/>
  <c r="D55" i="17"/>
  <c r="J55" i="17"/>
  <c r="C56" i="17"/>
  <c r="D56" i="17"/>
  <c r="J56" i="17"/>
  <c r="C57" i="17"/>
  <c r="D57" i="17"/>
  <c r="J57" i="17"/>
  <c r="C58" i="17"/>
  <c r="D58" i="17"/>
  <c r="J58" i="17"/>
  <c r="C59" i="17"/>
  <c r="D59" i="17"/>
  <c r="J59" i="17"/>
  <c r="C60" i="17"/>
  <c r="D60" i="17"/>
  <c r="J60" i="17"/>
  <c r="C61" i="17"/>
  <c r="D61" i="17"/>
  <c r="J61" i="17"/>
  <c r="C62" i="17"/>
  <c r="D62" i="17"/>
  <c r="J62" i="17"/>
  <c r="C63" i="17"/>
  <c r="D63" i="17"/>
  <c r="J63" i="17"/>
  <c r="C64" i="17"/>
  <c r="D64" i="17"/>
  <c r="J64" i="17"/>
  <c r="C65" i="17"/>
  <c r="D65" i="17"/>
  <c r="J65" i="17"/>
  <c r="C66" i="17"/>
  <c r="D66" i="17"/>
  <c r="J66" i="17"/>
  <c r="C67" i="17"/>
  <c r="D67" i="17"/>
  <c r="J67" i="17"/>
  <c r="C68" i="17"/>
  <c r="D68" i="17"/>
  <c r="J68" i="17"/>
  <c r="C69" i="17"/>
  <c r="D69" i="17"/>
  <c r="J69" i="17"/>
  <c r="C70" i="17"/>
  <c r="D70" i="17"/>
  <c r="J70" i="17"/>
  <c r="C71" i="17"/>
  <c r="D71" i="17"/>
  <c r="J71" i="17"/>
  <c r="C72" i="17"/>
  <c r="D72" i="17"/>
  <c r="J72" i="17"/>
  <c r="C73" i="17"/>
  <c r="D73" i="17"/>
  <c r="J73" i="17"/>
  <c r="C74" i="17"/>
  <c r="D74" i="17"/>
  <c r="J74" i="17"/>
  <c r="C75" i="17"/>
  <c r="D75" i="17"/>
  <c r="J75" i="17"/>
  <c r="D76" i="17"/>
  <c r="D93" i="1" s="1"/>
  <c r="C88" i="17"/>
  <c r="C92" i="17"/>
  <c r="C95" i="17"/>
  <c r="C96" i="17" s="1"/>
  <c r="C97" i="17"/>
  <c r="C99" i="17"/>
  <c r="D5" i="16"/>
  <c r="E5" i="16" s="1"/>
  <c r="F5" i="16" s="1"/>
  <c r="G5" i="16" s="1"/>
  <c r="H5" i="16" s="1"/>
  <c r="I5" i="16" s="1"/>
  <c r="J5" i="16" s="1"/>
  <c r="K5" i="16" s="1"/>
  <c r="L5" i="16" s="1"/>
  <c r="M5" i="16" s="1"/>
  <c r="C7" i="16"/>
  <c r="D7" i="16"/>
  <c r="J7" i="16"/>
  <c r="C8" i="16"/>
  <c r="D8" i="16"/>
  <c r="J8" i="16"/>
  <c r="C9" i="16"/>
  <c r="D9" i="16"/>
  <c r="J9" i="16"/>
  <c r="C10" i="16"/>
  <c r="D10" i="16"/>
  <c r="J10" i="16"/>
  <c r="C11" i="16"/>
  <c r="D11" i="16"/>
  <c r="J11" i="16"/>
  <c r="C12" i="16"/>
  <c r="D12" i="16"/>
  <c r="J12" i="16"/>
  <c r="C13" i="16"/>
  <c r="D13" i="16"/>
  <c r="J13" i="16"/>
  <c r="C14" i="16"/>
  <c r="D14" i="16"/>
  <c r="J14" i="16"/>
  <c r="C15" i="16"/>
  <c r="D15" i="16"/>
  <c r="J15" i="16"/>
  <c r="C16" i="16"/>
  <c r="D16" i="16"/>
  <c r="J16" i="16"/>
  <c r="C17" i="16"/>
  <c r="D17" i="16"/>
  <c r="J17" i="16"/>
  <c r="C18" i="16"/>
  <c r="D18" i="16"/>
  <c r="J18" i="16"/>
  <c r="C19" i="16"/>
  <c r="D19" i="16"/>
  <c r="J19" i="16"/>
  <c r="C20" i="16"/>
  <c r="D20" i="16"/>
  <c r="J20" i="16"/>
  <c r="C21" i="16"/>
  <c r="D21" i="16"/>
  <c r="J21" i="16"/>
  <c r="C22" i="16"/>
  <c r="D22" i="16"/>
  <c r="J22" i="16"/>
  <c r="C23" i="16"/>
  <c r="D23" i="16"/>
  <c r="J23" i="16"/>
  <c r="C24" i="16"/>
  <c r="D24" i="16"/>
  <c r="E24" i="16"/>
  <c r="G24" i="16" s="1"/>
  <c r="J24" i="16"/>
  <c r="C25" i="16"/>
  <c r="D25" i="16"/>
  <c r="J25" i="16"/>
  <c r="C26" i="16"/>
  <c r="D26" i="16"/>
  <c r="J26" i="16"/>
  <c r="C27" i="16"/>
  <c r="D27" i="16"/>
  <c r="J27" i="16"/>
  <c r="C28" i="16"/>
  <c r="D28" i="16"/>
  <c r="E28" i="16" s="1"/>
  <c r="G28" i="16" s="1"/>
  <c r="J28" i="16"/>
  <c r="C29" i="16"/>
  <c r="D29" i="16"/>
  <c r="J29" i="16"/>
  <c r="C30" i="16"/>
  <c r="D30" i="16"/>
  <c r="J30" i="16"/>
  <c r="C31" i="16"/>
  <c r="D31" i="16"/>
  <c r="J31" i="16"/>
  <c r="C32" i="16"/>
  <c r="E32" i="16" s="1"/>
  <c r="G32" i="16" s="1"/>
  <c r="D32" i="16"/>
  <c r="J32" i="16"/>
  <c r="C33" i="16"/>
  <c r="D33" i="16"/>
  <c r="J33" i="16"/>
  <c r="C34" i="16"/>
  <c r="D34" i="16"/>
  <c r="J34" i="16"/>
  <c r="C35" i="16"/>
  <c r="E35" i="16" s="1"/>
  <c r="G35" i="16" s="1"/>
  <c r="D35" i="16"/>
  <c r="J35" i="16"/>
  <c r="C36" i="16"/>
  <c r="E36" i="16" s="1"/>
  <c r="G36" i="16" s="1"/>
  <c r="D36" i="16"/>
  <c r="J36" i="16"/>
  <c r="C37" i="16"/>
  <c r="D37" i="16"/>
  <c r="J37" i="16"/>
  <c r="C38" i="16"/>
  <c r="D38" i="16"/>
  <c r="J38" i="16"/>
  <c r="C39" i="16"/>
  <c r="D39" i="16"/>
  <c r="J39" i="16"/>
  <c r="C40" i="16"/>
  <c r="E40" i="16" s="1"/>
  <c r="G40" i="16" s="1"/>
  <c r="D40" i="16"/>
  <c r="J40" i="16"/>
  <c r="C41" i="16"/>
  <c r="D41" i="16"/>
  <c r="J41" i="16"/>
  <c r="C42" i="16"/>
  <c r="D42" i="16"/>
  <c r="J42" i="16"/>
  <c r="C43" i="16"/>
  <c r="D43" i="16"/>
  <c r="J43" i="16"/>
  <c r="C44" i="16"/>
  <c r="D44" i="16"/>
  <c r="E44" i="16" s="1"/>
  <c r="G44" i="16" s="1"/>
  <c r="J44" i="16"/>
  <c r="C45" i="16"/>
  <c r="D45" i="16"/>
  <c r="J45" i="16"/>
  <c r="C46" i="16"/>
  <c r="D46" i="16"/>
  <c r="J46" i="16"/>
  <c r="C47" i="16"/>
  <c r="D47" i="16"/>
  <c r="J47" i="16"/>
  <c r="C48" i="16"/>
  <c r="E48" i="16" s="1"/>
  <c r="G48" i="16" s="1"/>
  <c r="D48" i="16"/>
  <c r="J48" i="16"/>
  <c r="C49" i="16"/>
  <c r="D49" i="16"/>
  <c r="J49" i="16"/>
  <c r="C50" i="16"/>
  <c r="D50" i="16"/>
  <c r="E50" i="16" s="1"/>
  <c r="G50" i="16" s="1"/>
  <c r="J50" i="16"/>
  <c r="C51" i="16"/>
  <c r="E51" i="16" s="1"/>
  <c r="G51" i="16" s="1"/>
  <c r="D51" i="16"/>
  <c r="J51" i="16"/>
  <c r="C52" i="16"/>
  <c r="E52" i="16" s="1"/>
  <c r="G52" i="16" s="1"/>
  <c r="D52" i="16"/>
  <c r="J52" i="16"/>
  <c r="C53" i="16"/>
  <c r="D53" i="16"/>
  <c r="J53" i="16"/>
  <c r="C54" i="16"/>
  <c r="D54" i="16"/>
  <c r="E54" i="16" s="1"/>
  <c r="G54" i="16" s="1"/>
  <c r="J54" i="16"/>
  <c r="C55" i="16"/>
  <c r="D55" i="16"/>
  <c r="J55" i="16"/>
  <c r="C56" i="16"/>
  <c r="E56" i="16" s="1"/>
  <c r="G56" i="16" s="1"/>
  <c r="D56" i="16"/>
  <c r="J56" i="16"/>
  <c r="C57" i="16"/>
  <c r="D57" i="16"/>
  <c r="J57" i="16"/>
  <c r="C58" i="16"/>
  <c r="D58" i="16"/>
  <c r="E58" i="16" s="1"/>
  <c r="G58" i="16" s="1"/>
  <c r="J58" i="16"/>
  <c r="C59" i="16"/>
  <c r="D59" i="16"/>
  <c r="J59" i="16"/>
  <c r="C60" i="16"/>
  <c r="D60" i="16"/>
  <c r="J60" i="16"/>
  <c r="C61" i="16"/>
  <c r="D61" i="16"/>
  <c r="J61" i="16"/>
  <c r="C62" i="16"/>
  <c r="D62" i="16"/>
  <c r="J62" i="16"/>
  <c r="C63" i="16"/>
  <c r="D63" i="16"/>
  <c r="J63" i="16"/>
  <c r="C64" i="16"/>
  <c r="E64" i="16" s="1"/>
  <c r="G64" i="16" s="1"/>
  <c r="D64" i="16"/>
  <c r="J64" i="16"/>
  <c r="C65" i="16"/>
  <c r="D65" i="16"/>
  <c r="J65" i="16"/>
  <c r="C66" i="16"/>
  <c r="D66" i="16"/>
  <c r="J66" i="16"/>
  <c r="C67" i="16"/>
  <c r="E67" i="16" s="1"/>
  <c r="G67" i="16" s="1"/>
  <c r="D67" i="16"/>
  <c r="J67" i="16"/>
  <c r="C68" i="16"/>
  <c r="E68" i="16" s="1"/>
  <c r="G68" i="16" s="1"/>
  <c r="D68" i="16"/>
  <c r="J68" i="16"/>
  <c r="C69" i="16"/>
  <c r="D69" i="16"/>
  <c r="J69" i="16"/>
  <c r="C70" i="16"/>
  <c r="D70" i="16"/>
  <c r="E70" i="16" s="1"/>
  <c r="G70" i="16" s="1"/>
  <c r="J70" i="16"/>
  <c r="C71" i="16"/>
  <c r="D71" i="16"/>
  <c r="J71" i="16"/>
  <c r="C72" i="16"/>
  <c r="E72" i="16" s="1"/>
  <c r="G72" i="16" s="1"/>
  <c r="D72" i="16"/>
  <c r="J72" i="16"/>
  <c r="C73" i="16"/>
  <c r="D73" i="16"/>
  <c r="J73" i="16"/>
  <c r="C74" i="16"/>
  <c r="D74" i="16"/>
  <c r="E74" i="16" s="1"/>
  <c r="G74" i="16" s="1"/>
  <c r="J74" i="16"/>
  <c r="C75" i="16"/>
  <c r="D75" i="16"/>
  <c r="J75" i="16"/>
  <c r="C88" i="16"/>
  <c r="C92" i="16"/>
  <c r="C95" i="16" s="1"/>
  <c r="C96" i="16" s="1"/>
  <c r="C97" i="16"/>
  <c r="C99" i="16"/>
  <c r="C101" i="16"/>
  <c r="D5" i="15"/>
  <c r="E5" i="15" s="1"/>
  <c r="F5" i="15"/>
  <c r="G5" i="15" s="1"/>
  <c r="H5" i="15" s="1"/>
  <c r="I5" i="15" s="1"/>
  <c r="J5" i="15" s="1"/>
  <c r="K5" i="15" s="1"/>
  <c r="L5" i="15" s="1"/>
  <c r="M5" i="15" s="1"/>
  <c r="C7" i="15"/>
  <c r="D7" i="15"/>
  <c r="J7" i="15"/>
  <c r="C8" i="15"/>
  <c r="D8" i="15"/>
  <c r="E8" i="15" s="1"/>
  <c r="G8" i="15" s="1"/>
  <c r="J8" i="15"/>
  <c r="C9" i="15"/>
  <c r="E9" i="15" s="1"/>
  <c r="G9" i="15" s="1"/>
  <c r="D9" i="15"/>
  <c r="J9" i="15"/>
  <c r="C10" i="15"/>
  <c r="D10" i="15"/>
  <c r="E10" i="15" s="1"/>
  <c r="G10" i="15" s="1"/>
  <c r="J10" i="15"/>
  <c r="C11" i="15"/>
  <c r="D11" i="15"/>
  <c r="J11" i="15"/>
  <c r="C12" i="15"/>
  <c r="E12" i="15" s="1"/>
  <c r="G12" i="15" s="1"/>
  <c r="D12" i="15"/>
  <c r="J12" i="15"/>
  <c r="C13" i="15"/>
  <c r="E13" i="15" s="1"/>
  <c r="G13" i="15" s="1"/>
  <c r="D13" i="15"/>
  <c r="J13" i="15"/>
  <c r="C14" i="15"/>
  <c r="D14" i="15"/>
  <c r="E14" i="15" s="1"/>
  <c r="G14" i="15" s="1"/>
  <c r="J14" i="15"/>
  <c r="C15" i="15"/>
  <c r="D15" i="15"/>
  <c r="J15" i="15"/>
  <c r="C16" i="15"/>
  <c r="D16" i="15"/>
  <c r="J16" i="15"/>
  <c r="C17" i="15"/>
  <c r="E17" i="15" s="1"/>
  <c r="G17" i="15" s="1"/>
  <c r="D17" i="15"/>
  <c r="J17" i="15"/>
  <c r="C18" i="15"/>
  <c r="D18" i="15"/>
  <c r="J18" i="15"/>
  <c r="C19" i="15"/>
  <c r="D19" i="15"/>
  <c r="J19" i="15"/>
  <c r="C20" i="15"/>
  <c r="E20" i="15" s="1"/>
  <c r="G20" i="15" s="1"/>
  <c r="D20" i="15"/>
  <c r="J20" i="15"/>
  <c r="C21" i="15"/>
  <c r="E21" i="15" s="1"/>
  <c r="G21" i="15" s="1"/>
  <c r="D21" i="15"/>
  <c r="J21" i="15"/>
  <c r="C22" i="15"/>
  <c r="D22" i="15"/>
  <c r="E22" i="15" s="1"/>
  <c r="G22" i="15" s="1"/>
  <c r="J22" i="15"/>
  <c r="C23" i="15"/>
  <c r="D23" i="15"/>
  <c r="J23" i="15"/>
  <c r="C24" i="15"/>
  <c r="D24" i="15"/>
  <c r="E24" i="15" s="1"/>
  <c r="G24" i="15" s="1"/>
  <c r="J24" i="15"/>
  <c r="C25" i="15"/>
  <c r="E25" i="15" s="1"/>
  <c r="G25" i="15" s="1"/>
  <c r="D25" i="15"/>
  <c r="J25" i="15"/>
  <c r="C26" i="15"/>
  <c r="D26" i="15"/>
  <c r="E26" i="15" s="1"/>
  <c r="G26" i="15" s="1"/>
  <c r="J26" i="15"/>
  <c r="C27" i="15"/>
  <c r="D27" i="15"/>
  <c r="J27" i="15"/>
  <c r="C28" i="15"/>
  <c r="E28" i="15" s="1"/>
  <c r="G28" i="15" s="1"/>
  <c r="D28" i="15"/>
  <c r="J28" i="15"/>
  <c r="C29" i="15"/>
  <c r="E29" i="15" s="1"/>
  <c r="G29" i="15" s="1"/>
  <c r="D29" i="15"/>
  <c r="J29" i="15"/>
  <c r="C30" i="15"/>
  <c r="D30" i="15"/>
  <c r="J30" i="15"/>
  <c r="C31" i="15"/>
  <c r="D31" i="15"/>
  <c r="J31" i="15"/>
  <c r="C32" i="15"/>
  <c r="D32" i="15"/>
  <c r="J32" i="15"/>
  <c r="C33" i="15"/>
  <c r="E33" i="15" s="1"/>
  <c r="G33" i="15" s="1"/>
  <c r="D33" i="15"/>
  <c r="J33" i="15"/>
  <c r="C34" i="15"/>
  <c r="D34" i="15"/>
  <c r="J34" i="15"/>
  <c r="C35" i="15"/>
  <c r="D35" i="15"/>
  <c r="J35" i="15"/>
  <c r="C36" i="15"/>
  <c r="D36" i="15"/>
  <c r="E36" i="15" s="1"/>
  <c r="G36" i="15" s="1"/>
  <c r="J36" i="15"/>
  <c r="C37" i="15"/>
  <c r="D37" i="15"/>
  <c r="J37" i="15"/>
  <c r="C38" i="15"/>
  <c r="D38" i="15"/>
  <c r="J38" i="15"/>
  <c r="C39" i="15"/>
  <c r="D39" i="15"/>
  <c r="J39" i="15"/>
  <c r="C40" i="15"/>
  <c r="D40" i="15"/>
  <c r="J40" i="15"/>
  <c r="C41" i="15"/>
  <c r="E41" i="15" s="1"/>
  <c r="G41" i="15" s="1"/>
  <c r="D41" i="15"/>
  <c r="J41" i="15"/>
  <c r="C42" i="15"/>
  <c r="D42" i="15"/>
  <c r="J42" i="15"/>
  <c r="C43" i="15"/>
  <c r="D43" i="15"/>
  <c r="J43" i="15"/>
  <c r="C44" i="15"/>
  <c r="E44" i="15" s="1"/>
  <c r="G44" i="15" s="1"/>
  <c r="D44" i="15"/>
  <c r="J44" i="15"/>
  <c r="C45" i="15"/>
  <c r="E45" i="15" s="1"/>
  <c r="G45" i="15" s="1"/>
  <c r="D45" i="15"/>
  <c r="J45" i="15"/>
  <c r="C46" i="15"/>
  <c r="D46" i="15"/>
  <c r="J46" i="15"/>
  <c r="C47" i="15"/>
  <c r="D47" i="15"/>
  <c r="J47" i="15"/>
  <c r="C48" i="15"/>
  <c r="D48" i="15"/>
  <c r="J48" i="15"/>
  <c r="C49" i="15"/>
  <c r="E49" i="15" s="1"/>
  <c r="G49" i="15" s="1"/>
  <c r="D49" i="15"/>
  <c r="J49" i="15"/>
  <c r="C50" i="15"/>
  <c r="D50" i="15"/>
  <c r="J50" i="15"/>
  <c r="C51" i="15"/>
  <c r="D51" i="15"/>
  <c r="J51" i="15"/>
  <c r="C52" i="15"/>
  <c r="E52" i="15" s="1"/>
  <c r="G52" i="15" s="1"/>
  <c r="D52" i="15"/>
  <c r="J52" i="15"/>
  <c r="C53" i="15"/>
  <c r="E53" i="15" s="1"/>
  <c r="G53" i="15" s="1"/>
  <c r="D53" i="15"/>
  <c r="J53" i="15"/>
  <c r="C54" i="15"/>
  <c r="D54" i="15"/>
  <c r="E54" i="15" s="1"/>
  <c r="G54" i="15" s="1"/>
  <c r="J54" i="15"/>
  <c r="C55" i="15"/>
  <c r="D55" i="15"/>
  <c r="J55" i="15"/>
  <c r="C56" i="15"/>
  <c r="D56" i="15"/>
  <c r="E56" i="15" s="1"/>
  <c r="G56" i="15" s="1"/>
  <c r="J56" i="15"/>
  <c r="C57" i="15"/>
  <c r="E57" i="15" s="1"/>
  <c r="G57" i="15" s="1"/>
  <c r="D57" i="15"/>
  <c r="J57" i="15"/>
  <c r="C58" i="15"/>
  <c r="D58" i="15"/>
  <c r="E58" i="15" s="1"/>
  <c r="G58" i="15" s="1"/>
  <c r="J58" i="15"/>
  <c r="C59" i="15"/>
  <c r="D59" i="15"/>
  <c r="J59" i="15"/>
  <c r="C60" i="15"/>
  <c r="E60" i="15" s="1"/>
  <c r="G60" i="15" s="1"/>
  <c r="D60" i="15"/>
  <c r="J60" i="15"/>
  <c r="C61" i="15"/>
  <c r="E61" i="15" s="1"/>
  <c r="G61" i="15" s="1"/>
  <c r="D61" i="15"/>
  <c r="J61" i="15"/>
  <c r="C62" i="15"/>
  <c r="D62" i="15"/>
  <c r="J62" i="15"/>
  <c r="C63" i="15"/>
  <c r="D63" i="15"/>
  <c r="J63" i="15"/>
  <c r="C64" i="15"/>
  <c r="D64" i="15"/>
  <c r="J64" i="15"/>
  <c r="C65" i="15"/>
  <c r="E65" i="15" s="1"/>
  <c r="G65" i="15" s="1"/>
  <c r="D65" i="15"/>
  <c r="J65" i="15"/>
  <c r="C66" i="15"/>
  <c r="D66" i="15"/>
  <c r="J66" i="15"/>
  <c r="C67" i="15"/>
  <c r="D67" i="15"/>
  <c r="J67" i="15"/>
  <c r="C68" i="15"/>
  <c r="D68" i="15"/>
  <c r="E68" i="15"/>
  <c r="G68" i="15" s="1"/>
  <c r="J68" i="15"/>
  <c r="C69" i="15"/>
  <c r="D69" i="15"/>
  <c r="E69" i="15"/>
  <c r="G69" i="15" s="1"/>
  <c r="J69" i="15"/>
  <c r="C70" i="15"/>
  <c r="D70" i="15"/>
  <c r="E70" i="15" s="1"/>
  <c r="G70" i="15" s="1"/>
  <c r="J70" i="15"/>
  <c r="C71" i="15"/>
  <c r="D71" i="15"/>
  <c r="J71" i="15"/>
  <c r="C72" i="15"/>
  <c r="D72" i="15"/>
  <c r="E72" i="15" s="1"/>
  <c r="G72" i="15" s="1"/>
  <c r="J72" i="15"/>
  <c r="C73" i="15"/>
  <c r="E73" i="15" s="1"/>
  <c r="G73" i="15" s="1"/>
  <c r="D73" i="15"/>
  <c r="J73" i="15"/>
  <c r="C74" i="15"/>
  <c r="D74" i="15"/>
  <c r="E74" i="15" s="1"/>
  <c r="G74" i="15" s="1"/>
  <c r="J74" i="15"/>
  <c r="C75" i="15"/>
  <c r="D75" i="15"/>
  <c r="J75" i="15"/>
  <c r="C88" i="15"/>
  <c r="C92" i="15"/>
  <c r="C97" i="15" s="1"/>
  <c r="C95" i="15"/>
  <c r="C96" i="15" s="1"/>
  <c r="C98" i="15" s="1"/>
  <c r="C99" i="15"/>
  <c r="D5" i="14"/>
  <c r="E5" i="14" s="1"/>
  <c r="F5" i="14" s="1"/>
  <c r="G5" i="14" s="1"/>
  <c r="H5" i="14" s="1"/>
  <c r="I5" i="14" s="1"/>
  <c r="J5" i="14" s="1"/>
  <c r="K5" i="14" s="1"/>
  <c r="L5" i="14" s="1"/>
  <c r="M5" i="14" s="1"/>
  <c r="C7" i="14"/>
  <c r="D7" i="14"/>
  <c r="J7" i="14"/>
  <c r="C8" i="14"/>
  <c r="D8" i="14"/>
  <c r="J8" i="14"/>
  <c r="C9" i="14"/>
  <c r="E9" i="14" s="1"/>
  <c r="G9" i="14" s="1"/>
  <c r="D9" i="14"/>
  <c r="J9" i="14"/>
  <c r="C10" i="14"/>
  <c r="D10" i="14"/>
  <c r="J10" i="14"/>
  <c r="C11" i="14"/>
  <c r="D11" i="14"/>
  <c r="J11" i="14"/>
  <c r="C12" i="14"/>
  <c r="D12" i="14"/>
  <c r="E12" i="14" s="1"/>
  <c r="G12" i="14" s="1"/>
  <c r="J12" i="14"/>
  <c r="C13" i="14"/>
  <c r="E13" i="14" s="1"/>
  <c r="G13" i="14" s="1"/>
  <c r="D13" i="14"/>
  <c r="J13" i="14"/>
  <c r="C14" i="14"/>
  <c r="D14" i="14"/>
  <c r="J14" i="14"/>
  <c r="C15" i="14"/>
  <c r="D15" i="14"/>
  <c r="J15" i="14"/>
  <c r="C16" i="14"/>
  <c r="D16" i="14"/>
  <c r="J16" i="14"/>
  <c r="C17" i="14"/>
  <c r="E17" i="14" s="1"/>
  <c r="G17" i="14" s="1"/>
  <c r="D17" i="14"/>
  <c r="J17" i="14"/>
  <c r="C18" i="14"/>
  <c r="E18" i="14" s="1"/>
  <c r="G18" i="14" s="1"/>
  <c r="D18" i="14"/>
  <c r="J18" i="14"/>
  <c r="C19" i="14"/>
  <c r="D19" i="14"/>
  <c r="J19" i="14"/>
  <c r="C20" i="14"/>
  <c r="D20" i="14"/>
  <c r="E20" i="14" s="1"/>
  <c r="G20" i="14" s="1"/>
  <c r="J20" i="14"/>
  <c r="C21" i="14"/>
  <c r="E21" i="14" s="1"/>
  <c r="G21" i="14" s="1"/>
  <c r="D21" i="14"/>
  <c r="J21" i="14"/>
  <c r="C22" i="14"/>
  <c r="D22" i="14"/>
  <c r="E22" i="14" s="1"/>
  <c r="G22" i="14" s="1"/>
  <c r="J22" i="14"/>
  <c r="C23" i="14"/>
  <c r="D23" i="14"/>
  <c r="J23" i="14"/>
  <c r="C24" i="14"/>
  <c r="D24" i="14"/>
  <c r="J24" i="14"/>
  <c r="C25" i="14"/>
  <c r="E25" i="14" s="1"/>
  <c r="G25" i="14" s="1"/>
  <c r="D25" i="14"/>
  <c r="J25" i="14"/>
  <c r="C26" i="14"/>
  <c r="D26" i="14"/>
  <c r="J26" i="14"/>
  <c r="C27" i="14"/>
  <c r="D27" i="14"/>
  <c r="J27" i="14"/>
  <c r="C28" i="14"/>
  <c r="D28" i="14"/>
  <c r="J28" i="14"/>
  <c r="C29" i="14"/>
  <c r="E29" i="14" s="1"/>
  <c r="G29" i="14" s="1"/>
  <c r="D29" i="14"/>
  <c r="J29" i="14"/>
  <c r="C30" i="14"/>
  <c r="D30" i="14"/>
  <c r="E30" i="14" s="1"/>
  <c r="G30" i="14" s="1"/>
  <c r="J30" i="14"/>
  <c r="C31" i="14"/>
  <c r="D31" i="14"/>
  <c r="J31" i="14"/>
  <c r="C32" i="14"/>
  <c r="D32" i="14"/>
  <c r="J32" i="14"/>
  <c r="C33" i="14"/>
  <c r="E33" i="14" s="1"/>
  <c r="G33" i="14" s="1"/>
  <c r="D33" i="14"/>
  <c r="J33" i="14"/>
  <c r="C34" i="14"/>
  <c r="E34" i="14" s="1"/>
  <c r="G34" i="14" s="1"/>
  <c r="D34" i="14"/>
  <c r="J34" i="14"/>
  <c r="C35" i="14"/>
  <c r="D35" i="14"/>
  <c r="J35" i="14"/>
  <c r="C36" i="14"/>
  <c r="D36" i="14"/>
  <c r="E36" i="14" s="1"/>
  <c r="G36" i="14" s="1"/>
  <c r="J36" i="14"/>
  <c r="C37" i="14"/>
  <c r="E37" i="14" s="1"/>
  <c r="G37" i="14" s="1"/>
  <c r="D37" i="14"/>
  <c r="J37" i="14"/>
  <c r="C38" i="14"/>
  <c r="D38" i="14"/>
  <c r="J38" i="14"/>
  <c r="C39" i="14"/>
  <c r="E39" i="14" s="1"/>
  <c r="F39" i="14" s="1"/>
  <c r="D39" i="14"/>
  <c r="J39" i="14"/>
  <c r="C40" i="14"/>
  <c r="D40" i="14"/>
  <c r="E40" i="14" s="1"/>
  <c r="F40" i="14" s="1"/>
  <c r="J40" i="14"/>
  <c r="C41" i="14"/>
  <c r="D41" i="14"/>
  <c r="J41" i="14"/>
  <c r="C42" i="14"/>
  <c r="D42" i="14"/>
  <c r="J42" i="14"/>
  <c r="C43" i="14"/>
  <c r="E43" i="14" s="1"/>
  <c r="F43" i="14" s="1"/>
  <c r="D43" i="14"/>
  <c r="J43" i="14"/>
  <c r="C44" i="14"/>
  <c r="E44" i="14" s="1"/>
  <c r="F44" i="14" s="1"/>
  <c r="D44" i="14"/>
  <c r="J44" i="14"/>
  <c r="C45" i="14"/>
  <c r="E45" i="14" s="1"/>
  <c r="F45" i="14" s="1"/>
  <c r="D45" i="14"/>
  <c r="J45" i="14"/>
  <c r="C46" i="14"/>
  <c r="D46" i="14"/>
  <c r="J46" i="14"/>
  <c r="C47" i="14"/>
  <c r="E47" i="14" s="1"/>
  <c r="F47" i="14" s="1"/>
  <c r="D47" i="14"/>
  <c r="J47" i="14"/>
  <c r="C48" i="14"/>
  <c r="E48" i="14" s="1"/>
  <c r="F48" i="14" s="1"/>
  <c r="D48" i="14"/>
  <c r="J48" i="14"/>
  <c r="C49" i="14"/>
  <c r="E49" i="14" s="1"/>
  <c r="F49" i="14" s="1"/>
  <c r="D49" i="14"/>
  <c r="J49" i="14"/>
  <c r="C50" i="14"/>
  <c r="D50" i="14"/>
  <c r="E50" i="14" s="1"/>
  <c r="F50" i="14" s="1"/>
  <c r="J50" i="14"/>
  <c r="C51" i="14"/>
  <c r="E51" i="14" s="1"/>
  <c r="F51" i="14" s="1"/>
  <c r="D51" i="14"/>
  <c r="J51" i="14"/>
  <c r="C52" i="14"/>
  <c r="E52" i="14" s="1"/>
  <c r="F52" i="14" s="1"/>
  <c r="D52" i="14"/>
  <c r="J52" i="14"/>
  <c r="C53" i="14"/>
  <c r="E53" i="14" s="1"/>
  <c r="F53" i="14" s="1"/>
  <c r="D53" i="14"/>
  <c r="J53" i="14"/>
  <c r="C54" i="14"/>
  <c r="D54" i="14"/>
  <c r="E54" i="14" s="1"/>
  <c r="F54" i="14" s="1"/>
  <c r="J54" i="14"/>
  <c r="C55" i="14"/>
  <c r="E55" i="14" s="1"/>
  <c r="F55" i="14" s="1"/>
  <c r="D55" i="14"/>
  <c r="J55" i="14"/>
  <c r="C56" i="14"/>
  <c r="E56" i="14" s="1"/>
  <c r="F56" i="14" s="1"/>
  <c r="D56" i="14"/>
  <c r="J56" i="14"/>
  <c r="C57" i="14"/>
  <c r="E57" i="14" s="1"/>
  <c r="F57" i="14" s="1"/>
  <c r="D57" i="14"/>
  <c r="J57" i="14"/>
  <c r="C58" i="14"/>
  <c r="D58" i="14"/>
  <c r="J58" i="14"/>
  <c r="C59" i="14"/>
  <c r="E59" i="14" s="1"/>
  <c r="F59" i="14" s="1"/>
  <c r="D59" i="14"/>
  <c r="J59" i="14"/>
  <c r="C60" i="14"/>
  <c r="E60" i="14" s="1"/>
  <c r="F60" i="14" s="1"/>
  <c r="D60" i="14"/>
  <c r="J60" i="14"/>
  <c r="C61" i="14"/>
  <c r="E61" i="14" s="1"/>
  <c r="F61" i="14" s="1"/>
  <c r="D61" i="14"/>
  <c r="J61" i="14"/>
  <c r="C62" i="14"/>
  <c r="D62" i="14"/>
  <c r="J62" i="14"/>
  <c r="C63" i="14"/>
  <c r="E63" i="14" s="1"/>
  <c r="F63" i="14" s="1"/>
  <c r="D63" i="14"/>
  <c r="J63" i="14"/>
  <c r="C64" i="14"/>
  <c r="E64" i="14" s="1"/>
  <c r="F64" i="14" s="1"/>
  <c r="D64" i="14"/>
  <c r="J64" i="14"/>
  <c r="C65" i="14"/>
  <c r="E65" i="14" s="1"/>
  <c r="F65" i="14" s="1"/>
  <c r="D65" i="14"/>
  <c r="J65" i="14"/>
  <c r="C66" i="14"/>
  <c r="D66" i="14"/>
  <c r="E66" i="14" s="1"/>
  <c r="F66" i="14" s="1"/>
  <c r="J66" i="14"/>
  <c r="C67" i="14"/>
  <c r="E67" i="14" s="1"/>
  <c r="F67" i="14" s="1"/>
  <c r="D67" i="14"/>
  <c r="J67" i="14"/>
  <c r="C68" i="14"/>
  <c r="E68" i="14" s="1"/>
  <c r="F68" i="14" s="1"/>
  <c r="D68" i="14"/>
  <c r="J68" i="14"/>
  <c r="C69" i="14"/>
  <c r="E69" i="14" s="1"/>
  <c r="F69" i="14" s="1"/>
  <c r="D69" i="14"/>
  <c r="J69" i="14"/>
  <c r="C70" i="14"/>
  <c r="D70" i="14"/>
  <c r="E70" i="14" s="1"/>
  <c r="F70" i="14" s="1"/>
  <c r="J70" i="14"/>
  <c r="C71" i="14"/>
  <c r="D71" i="14"/>
  <c r="E71" i="14"/>
  <c r="F71" i="14" s="1"/>
  <c r="J71" i="14"/>
  <c r="C72" i="14"/>
  <c r="D72" i="14"/>
  <c r="J72" i="14"/>
  <c r="C73" i="14"/>
  <c r="D73" i="14"/>
  <c r="E73" i="14" s="1"/>
  <c r="F73" i="14" s="1"/>
  <c r="J73" i="14"/>
  <c r="C74" i="14"/>
  <c r="D74" i="14"/>
  <c r="J74" i="14"/>
  <c r="C75" i="14"/>
  <c r="E75" i="14" s="1"/>
  <c r="F75" i="14" s="1"/>
  <c r="D75" i="14"/>
  <c r="J75" i="14"/>
  <c r="D76" i="14"/>
  <c r="D89" i="1" s="1"/>
  <c r="C88" i="14"/>
  <c r="C92" i="14"/>
  <c r="C95" i="14" s="1"/>
  <c r="C96" i="14" s="1"/>
  <c r="C97" i="14"/>
  <c r="C99" i="14"/>
  <c r="D5" i="13"/>
  <c r="E5" i="13" s="1"/>
  <c r="F5" i="13" s="1"/>
  <c r="G5" i="13" s="1"/>
  <c r="H5" i="13" s="1"/>
  <c r="I5" i="13" s="1"/>
  <c r="J5" i="13" s="1"/>
  <c r="K5" i="13" s="1"/>
  <c r="L5" i="13" s="1"/>
  <c r="M5" i="13" s="1"/>
  <c r="C7" i="13"/>
  <c r="D7" i="13"/>
  <c r="J7" i="13"/>
  <c r="C8" i="13"/>
  <c r="D8" i="13"/>
  <c r="E8" i="13" s="1"/>
  <c r="J8" i="13"/>
  <c r="C9" i="13"/>
  <c r="D9" i="13"/>
  <c r="J9" i="13"/>
  <c r="C10" i="13"/>
  <c r="D10" i="13"/>
  <c r="J10" i="13"/>
  <c r="C11" i="13"/>
  <c r="D11" i="13"/>
  <c r="J11" i="13"/>
  <c r="C12" i="13"/>
  <c r="D12" i="13"/>
  <c r="E12" i="13" s="1"/>
  <c r="J12" i="13"/>
  <c r="C13" i="13"/>
  <c r="D13" i="13"/>
  <c r="J13" i="13"/>
  <c r="C14" i="13"/>
  <c r="D14" i="13"/>
  <c r="J14" i="13"/>
  <c r="C15" i="13"/>
  <c r="D15" i="13"/>
  <c r="J15" i="13"/>
  <c r="C16" i="13"/>
  <c r="D16" i="13"/>
  <c r="E16" i="13" s="1"/>
  <c r="J16" i="13"/>
  <c r="C17" i="13"/>
  <c r="D17" i="13"/>
  <c r="J17" i="13"/>
  <c r="C18" i="13"/>
  <c r="D18" i="13"/>
  <c r="J18" i="13"/>
  <c r="C19" i="13"/>
  <c r="D19" i="13"/>
  <c r="J19" i="13"/>
  <c r="C20" i="13"/>
  <c r="D20" i="13"/>
  <c r="E20" i="13" s="1"/>
  <c r="J20" i="13"/>
  <c r="C21" i="13"/>
  <c r="D21" i="13"/>
  <c r="J21" i="13"/>
  <c r="C22" i="13"/>
  <c r="D22" i="13"/>
  <c r="J22" i="13"/>
  <c r="C23" i="13"/>
  <c r="D23" i="13"/>
  <c r="J23" i="13"/>
  <c r="C24" i="13"/>
  <c r="D24" i="13"/>
  <c r="E24" i="13" s="1"/>
  <c r="J24" i="13"/>
  <c r="C25" i="13"/>
  <c r="D25" i="13"/>
  <c r="J25" i="13"/>
  <c r="C26" i="13"/>
  <c r="D26" i="13"/>
  <c r="J26" i="13"/>
  <c r="C27" i="13"/>
  <c r="D27" i="13"/>
  <c r="J27" i="13"/>
  <c r="C28" i="13"/>
  <c r="D28" i="13"/>
  <c r="E28" i="13" s="1"/>
  <c r="J28" i="13"/>
  <c r="C29" i="13"/>
  <c r="D29" i="13"/>
  <c r="J29" i="13"/>
  <c r="C30" i="13"/>
  <c r="D30" i="13"/>
  <c r="J30" i="13"/>
  <c r="C31" i="13"/>
  <c r="D31" i="13"/>
  <c r="J31" i="13"/>
  <c r="C32" i="13"/>
  <c r="D32" i="13"/>
  <c r="E32" i="13" s="1"/>
  <c r="J32" i="13"/>
  <c r="C33" i="13"/>
  <c r="D33" i="13"/>
  <c r="J33" i="13"/>
  <c r="C34" i="13"/>
  <c r="D34" i="13"/>
  <c r="J34" i="13"/>
  <c r="C35" i="13"/>
  <c r="D35" i="13"/>
  <c r="J35" i="13"/>
  <c r="C36" i="13"/>
  <c r="D36" i="13"/>
  <c r="E36" i="13" s="1"/>
  <c r="J36" i="13"/>
  <c r="C37" i="13"/>
  <c r="D37" i="13"/>
  <c r="J37" i="13"/>
  <c r="C38" i="13"/>
  <c r="D38" i="13"/>
  <c r="J38" i="13"/>
  <c r="C39" i="13"/>
  <c r="D39" i="13"/>
  <c r="J39" i="13"/>
  <c r="C40" i="13"/>
  <c r="D40" i="13"/>
  <c r="E40" i="13" s="1"/>
  <c r="J40" i="13"/>
  <c r="C41" i="13"/>
  <c r="D41" i="13"/>
  <c r="J41" i="13"/>
  <c r="C42" i="13"/>
  <c r="D42" i="13"/>
  <c r="J42" i="13"/>
  <c r="C43" i="13"/>
  <c r="D43" i="13"/>
  <c r="J43" i="13"/>
  <c r="C44" i="13"/>
  <c r="D44" i="13"/>
  <c r="E44" i="13" s="1"/>
  <c r="J44" i="13"/>
  <c r="C45" i="13"/>
  <c r="D45" i="13"/>
  <c r="J45" i="13"/>
  <c r="C46" i="13"/>
  <c r="D46" i="13"/>
  <c r="J46" i="13"/>
  <c r="C47" i="13"/>
  <c r="D47" i="13"/>
  <c r="J47" i="13"/>
  <c r="C48" i="13"/>
  <c r="D48" i="13"/>
  <c r="E48" i="13" s="1"/>
  <c r="J48" i="13"/>
  <c r="C49" i="13"/>
  <c r="D49" i="13"/>
  <c r="J49" i="13"/>
  <c r="C50" i="13"/>
  <c r="D50" i="13"/>
  <c r="J50" i="13"/>
  <c r="C51" i="13"/>
  <c r="D51" i="13"/>
  <c r="J51" i="13"/>
  <c r="C52" i="13"/>
  <c r="D52" i="13"/>
  <c r="E52" i="13" s="1"/>
  <c r="J52" i="13"/>
  <c r="C53" i="13"/>
  <c r="D53" i="13"/>
  <c r="J53" i="13"/>
  <c r="C54" i="13"/>
  <c r="D54" i="13"/>
  <c r="J54" i="13"/>
  <c r="C55" i="13"/>
  <c r="D55" i="13"/>
  <c r="J55" i="13"/>
  <c r="C56" i="13"/>
  <c r="D56" i="13"/>
  <c r="E56" i="13" s="1"/>
  <c r="J56" i="13"/>
  <c r="C57" i="13"/>
  <c r="D57" i="13"/>
  <c r="J57" i="13"/>
  <c r="C58" i="13"/>
  <c r="D58" i="13"/>
  <c r="J58" i="13"/>
  <c r="C59" i="13"/>
  <c r="D59" i="13"/>
  <c r="J59" i="13"/>
  <c r="C60" i="13"/>
  <c r="D60" i="13"/>
  <c r="E60" i="13" s="1"/>
  <c r="J60" i="13"/>
  <c r="C61" i="13"/>
  <c r="D61" i="13"/>
  <c r="J61" i="13"/>
  <c r="C62" i="13"/>
  <c r="D62" i="13"/>
  <c r="J62" i="13"/>
  <c r="C63" i="13"/>
  <c r="D63" i="13"/>
  <c r="J63" i="13"/>
  <c r="C64" i="13"/>
  <c r="D64" i="13"/>
  <c r="E64" i="13" s="1"/>
  <c r="J64" i="13"/>
  <c r="C65" i="13"/>
  <c r="D65" i="13"/>
  <c r="J65" i="13"/>
  <c r="C66" i="13"/>
  <c r="D66" i="13"/>
  <c r="J66" i="13"/>
  <c r="C67" i="13"/>
  <c r="D67" i="13"/>
  <c r="J67" i="13"/>
  <c r="C68" i="13"/>
  <c r="D68" i="13"/>
  <c r="E68" i="13" s="1"/>
  <c r="J68" i="13"/>
  <c r="C69" i="13"/>
  <c r="D69" i="13"/>
  <c r="J69" i="13"/>
  <c r="C70" i="13"/>
  <c r="D70" i="13"/>
  <c r="J70" i="13"/>
  <c r="C71" i="13"/>
  <c r="D71" i="13"/>
  <c r="J71" i="13"/>
  <c r="C72" i="13"/>
  <c r="D72" i="13"/>
  <c r="E72" i="13" s="1"/>
  <c r="J72" i="13"/>
  <c r="C73" i="13"/>
  <c r="D73" i="13"/>
  <c r="J73" i="13"/>
  <c r="C74" i="13"/>
  <c r="D74" i="13"/>
  <c r="J74" i="13"/>
  <c r="C75" i="13"/>
  <c r="D75" i="13"/>
  <c r="J75" i="13"/>
  <c r="C88" i="13"/>
  <c r="C92" i="13"/>
  <c r="C95" i="13" s="1"/>
  <c r="C96" i="13" s="1"/>
  <c r="C97" i="13"/>
  <c r="C99" i="13"/>
  <c r="D5" i="12"/>
  <c r="E5" i="12" s="1"/>
  <c r="F5" i="12" s="1"/>
  <c r="G5" i="12" s="1"/>
  <c r="H5" i="12" s="1"/>
  <c r="I5" i="12" s="1"/>
  <c r="J5" i="12" s="1"/>
  <c r="K5" i="12" s="1"/>
  <c r="L5" i="12" s="1"/>
  <c r="M5" i="12" s="1"/>
  <c r="C7" i="12"/>
  <c r="C76" i="12" s="1"/>
  <c r="D7" i="12"/>
  <c r="J7" i="12"/>
  <c r="C8" i="12"/>
  <c r="D8" i="12"/>
  <c r="J8" i="12"/>
  <c r="C9" i="12"/>
  <c r="D9" i="12"/>
  <c r="J9" i="12"/>
  <c r="C10" i="12"/>
  <c r="D10" i="12"/>
  <c r="J10" i="12"/>
  <c r="C11" i="12"/>
  <c r="D11" i="12"/>
  <c r="J11" i="12"/>
  <c r="C12" i="12"/>
  <c r="D12" i="12"/>
  <c r="J12" i="12"/>
  <c r="C13" i="12"/>
  <c r="D13" i="12"/>
  <c r="J13" i="12"/>
  <c r="C14" i="12"/>
  <c r="D14" i="12"/>
  <c r="J14" i="12"/>
  <c r="C15" i="12"/>
  <c r="D15" i="12"/>
  <c r="J15" i="12"/>
  <c r="C16" i="12"/>
  <c r="D16" i="12"/>
  <c r="J16" i="12"/>
  <c r="C17" i="12"/>
  <c r="D17" i="12"/>
  <c r="J17" i="12"/>
  <c r="C18" i="12"/>
  <c r="D18" i="12"/>
  <c r="J18" i="12"/>
  <c r="C19" i="12"/>
  <c r="D19" i="12"/>
  <c r="J19" i="12"/>
  <c r="C20" i="12"/>
  <c r="D20" i="12"/>
  <c r="J20" i="12"/>
  <c r="C21" i="12"/>
  <c r="D21" i="12"/>
  <c r="J21" i="12"/>
  <c r="C22" i="12"/>
  <c r="D22" i="12"/>
  <c r="J22" i="12"/>
  <c r="C23" i="12"/>
  <c r="D23" i="12"/>
  <c r="J23" i="12"/>
  <c r="C24" i="12"/>
  <c r="D24" i="12"/>
  <c r="J24" i="12"/>
  <c r="C25" i="12"/>
  <c r="D25" i="12"/>
  <c r="J25" i="12"/>
  <c r="C26" i="12"/>
  <c r="D26" i="12"/>
  <c r="J26" i="12"/>
  <c r="C27" i="12"/>
  <c r="D27" i="12"/>
  <c r="J27" i="12"/>
  <c r="C28" i="12"/>
  <c r="D28" i="12"/>
  <c r="J28" i="12"/>
  <c r="C29" i="12"/>
  <c r="D29" i="12"/>
  <c r="J29" i="12"/>
  <c r="C30" i="12"/>
  <c r="D30" i="12"/>
  <c r="J30" i="12"/>
  <c r="C31" i="12"/>
  <c r="D31" i="12"/>
  <c r="J31" i="12"/>
  <c r="C32" i="12"/>
  <c r="D32" i="12"/>
  <c r="J32" i="12"/>
  <c r="C33" i="12"/>
  <c r="D33" i="12"/>
  <c r="J33" i="12"/>
  <c r="C34" i="12"/>
  <c r="D34" i="12"/>
  <c r="J34" i="12"/>
  <c r="C35" i="12"/>
  <c r="D35" i="12"/>
  <c r="J35" i="12"/>
  <c r="C36" i="12"/>
  <c r="D36" i="12"/>
  <c r="J36" i="12"/>
  <c r="C37" i="12"/>
  <c r="D37" i="12"/>
  <c r="J37" i="12"/>
  <c r="C38" i="12"/>
  <c r="D38" i="12"/>
  <c r="J38" i="12"/>
  <c r="C39" i="12"/>
  <c r="D39" i="12"/>
  <c r="J39" i="12"/>
  <c r="C40" i="12"/>
  <c r="D40" i="12"/>
  <c r="J40" i="12"/>
  <c r="C41" i="12"/>
  <c r="D41" i="12"/>
  <c r="J41" i="12"/>
  <c r="C42" i="12"/>
  <c r="D42" i="12"/>
  <c r="J42" i="12"/>
  <c r="C43" i="12"/>
  <c r="D43" i="12"/>
  <c r="J43" i="12"/>
  <c r="C44" i="12"/>
  <c r="D44" i="12"/>
  <c r="J44" i="12"/>
  <c r="C45" i="12"/>
  <c r="D45" i="12"/>
  <c r="J45" i="12"/>
  <c r="C46" i="12"/>
  <c r="D46" i="12"/>
  <c r="J46" i="12"/>
  <c r="C47" i="12"/>
  <c r="D47" i="12"/>
  <c r="J47" i="12"/>
  <c r="C48" i="12"/>
  <c r="D48" i="12"/>
  <c r="J48" i="12"/>
  <c r="C49" i="12"/>
  <c r="D49" i="12"/>
  <c r="J49" i="12"/>
  <c r="C50" i="12"/>
  <c r="D50" i="12"/>
  <c r="J50" i="12"/>
  <c r="C51" i="12"/>
  <c r="D51" i="12"/>
  <c r="J51" i="12"/>
  <c r="C52" i="12"/>
  <c r="D52" i="12"/>
  <c r="J52" i="12"/>
  <c r="C53" i="12"/>
  <c r="D53" i="12"/>
  <c r="J53" i="12"/>
  <c r="C54" i="12"/>
  <c r="D54" i="12"/>
  <c r="J54" i="12"/>
  <c r="C55" i="12"/>
  <c r="D55" i="12"/>
  <c r="J55" i="12"/>
  <c r="C56" i="12"/>
  <c r="D56" i="12"/>
  <c r="J56" i="12"/>
  <c r="C57" i="12"/>
  <c r="D57" i="12"/>
  <c r="J57" i="12"/>
  <c r="C58" i="12"/>
  <c r="D58" i="12"/>
  <c r="J58" i="12"/>
  <c r="C59" i="12"/>
  <c r="D59" i="12"/>
  <c r="J59" i="12"/>
  <c r="C60" i="12"/>
  <c r="D60" i="12"/>
  <c r="J60" i="12"/>
  <c r="C61" i="12"/>
  <c r="D61" i="12"/>
  <c r="J61" i="12"/>
  <c r="C62" i="12"/>
  <c r="D62" i="12"/>
  <c r="J62" i="12"/>
  <c r="C63" i="12"/>
  <c r="D63" i="12"/>
  <c r="J63" i="12"/>
  <c r="C64" i="12"/>
  <c r="D64" i="12"/>
  <c r="J64" i="12"/>
  <c r="C65" i="12"/>
  <c r="D65" i="12"/>
  <c r="J65" i="12"/>
  <c r="C66" i="12"/>
  <c r="D66" i="12"/>
  <c r="J66" i="12"/>
  <c r="C67" i="12"/>
  <c r="D67" i="12"/>
  <c r="J67" i="12"/>
  <c r="C68" i="12"/>
  <c r="D68" i="12"/>
  <c r="J68" i="12"/>
  <c r="C69" i="12"/>
  <c r="D69" i="12"/>
  <c r="J69" i="12"/>
  <c r="C70" i="12"/>
  <c r="D70" i="12"/>
  <c r="J70" i="12"/>
  <c r="C71" i="12"/>
  <c r="D71" i="12"/>
  <c r="J71" i="12"/>
  <c r="C72" i="12"/>
  <c r="D72" i="12"/>
  <c r="J72" i="12"/>
  <c r="C73" i="12"/>
  <c r="D73" i="12"/>
  <c r="J73" i="12"/>
  <c r="C74" i="12"/>
  <c r="D74" i="12"/>
  <c r="J74" i="12"/>
  <c r="C75" i="12"/>
  <c r="D75" i="12"/>
  <c r="J75" i="12"/>
  <c r="D76" i="12"/>
  <c r="C88" i="12"/>
  <c r="C92" i="12"/>
  <c r="C99" i="12"/>
  <c r="C4" i="11"/>
  <c r="E4" i="11" s="1"/>
  <c r="F4" i="11" s="1"/>
  <c r="D4" i="11"/>
  <c r="C5" i="11"/>
  <c r="D5" i="11"/>
  <c r="C6" i="11"/>
  <c r="D6" i="11"/>
  <c r="C7" i="11"/>
  <c r="D7" i="11"/>
  <c r="C8" i="11"/>
  <c r="D8" i="11"/>
  <c r="C9" i="11"/>
  <c r="D9" i="11"/>
  <c r="C10" i="11"/>
  <c r="D10" i="11"/>
  <c r="C11" i="11"/>
  <c r="D11" i="11"/>
  <c r="C12" i="11"/>
  <c r="E12" i="11" s="1"/>
  <c r="F12" i="11" s="1"/>
  <c r="D12" i="11"/>
  <c r="C13" i="11"/>
  <c r="D13" i="11"/>
  <c r="E13" i="11" s="1"/>
  <c r="C14" i="11"/>
  <c r="D14" i="11"/>
  <c r="C15" i="11"/>
  <c r="D15" i="11"/>
  <c r="C16" i="11"/>
  <c r="E16" i="11" s="1"/>
  <c r="F16" i="11" s="1"/>
  <c r="D16" i="11"/>
  <c r="C17" i="11"/>
  <c r="D17" i="11"/>
  <c r="C18" i="11"/>
  <c r="D18" i="11"/>
  <c r="C19" i="11"/>
  <c r="D19" i="11"/>
  <c r="C20" i="11"/>
  <c r="E20" i="11" s="1"/>
  <c r="F20" i="11" s="1"/>
  <c r="D20" i="11"/>
  <c r="C21" i="11"/>
  <c r="D21" i="11"/>
  <c r="C22" i="11"/>
  <c r="D22" i="11"/>
  <c r="C23" i="11"/>
  <c r="D23" i="11"/>
  <c r="C24" i="11"/>
  <c r="D24" i="11"/>
  <c r="C25" i="11"/>
  <c r="D25" i="11"/>
  <c r="C26" i="11"/>
  <c r="D26" i="11"/>
  <c r="C27" i="11"/>
  <c r="D27" i="11"/>
  <c r="C28" i="11"/>
  <c r="D28" i="11"/>
  <c r="C29" i="11"/>
  <c r="D29" i="11"/>
  <c r="C30" i="11"/>
  <c r="D30" i="11"/>
  <c r="C31" i="11"/>
  <c r="D31" i="11"/>
  <c r="C32" i="11"/>
  <c r="E32" i="11" s="1"/>
  <c r="D32" i="11"/>
  <c r="C33" i="11"/>
  <c r="D33" i="11"/>
  <c r="C34" i="11"/>
  <c r="D34" i="11"/>
  <c r="C35" i="11"/>
  <c r="D35" i="11"/>
  <c r="C36" i="11"/>
  <c r="E36" i="11" s="1"/>
  <c r="D36" i="11"/>
  <c r="C37" i="11"/>
  <c r="D37" i="11"/>
  <c r="C38" i="11"/>
  <c r="D38" i="11"/>
  <c r="C39" i="11"/>
  <c r="D39" i="11"/>
  <c r="C40" i="11"/>
  <c r="E40" i="11" s="1"/>
  <c r="D40" i="11"/>
  <c r="C41" i="11"/>
  <c r="D41" i="11"/>
  <c r="C42" i="11"/>
  <c r="D42" i="11"/>
  <c r="C43" i="11"/>
  <c r="D43" i="11"/>
  <c r="C44" i="11"/>
  <c r="D44" i="11"/>
  <c r="C45" i="11"/>
  <c r="D45" i="11"/>
  <c r="C46" i="11"/>
  <c r="D46" i="11"/>
  <c r="C47" i="11"/>
  <c r="D47" i="11"/>
  <c r="C48" i="11"/>
  <c r="E48" i="11" s="1"/>
  <c r="D48" i="11"/>
  <c r="C49" i="11"/>
  <c r="D49" i="11"/>
  <c r="C50" i="11"/>
  <c r="D50" i="11"/>
  <c r="C51" i="11"/>
  <c r="D51" i="11"/>
  <c r="C52" i="11"/>
  <c r="D52" i="11"/>
  <c r="E52" i="11" s="1"/>
  <c r="C53" i="11"/>
  <c r="D53" i="11"/>
  <c r="C54" i="11"/>
  <c r="D54" i="11"/>
  <c r="C55" i="11"/>
  <c r="D55" i="11"/>
  <c r="C56" i="11"/>
  <c r="E56" i="11" s="1"/>
  <c r="D56" i="11"/>
  <c r="C57" i="11"/>
  <c r="D57" i="11"/>
  <c r="C58" i="11"/>
  <c r="D58" i="11"/>
  <c r="C59" i="11"/>
  <c r="D59" i="11"/>
  <c r="C60" i="11"/>
  <c r="D60" i="11"/>
  <c r="C61" i="11"/>
  <c r="D61" i="11"/>
  <c r="C62" i="11"/>
  <c r="D62" i="11"/>
  <c r="C63" i="11"/>
  <c r="D63" i="11"/>
  <c r="C64" i="11"/>
  <c r="E64" i="11" s="1"/>
  <c r="D64" i="11"/>
  <c r="C65" i="11"/>
  <c r="D65" i="11"/>
  <c r="E65" i="11" s="1"/>
  <c r="C66" i="11"/>
  <c r="D66" i="11"/>
  <c r="C67" i="11"/>
  <c r="D67" i="11"/>
  <c r="E67" i="11" s="1"/>
  <c r="C68" i="11"/>
  <c r="D68" i="11"/>
  <c r="E68" i="11"/>
  <c r="C69" i="11"/>
  <c r="D69" i="11"/>
  <c r="C70" i="11"/>
  <c r="D70" i="11"/>
  <c r="C71" i="11"/>
  <c r="D71" i="11"/>
  <c r="C72" i="11"/>
  <c r="E72" i="11" s="1"/>
  <c r="D72" i="11"/>
  <c r="C4" i="10"/>
  <c r="D4" i="10"/>
  <c r="E4" i="10" s="1"/>
  <c r="C5" i="10"/>
  <c r="E5" i="10" s="1"/>
  <c r="D5" i="10"/>
  <c r="C6" i="10"/>
  <c r="D6" i="10"/>
  <c r="E6" i="10" s="1"/>
  <c r="C7" i="10"/>
  <c r="D7" i="10"/>
  <c r="C8" i="10"/>
  <c r="D8" i="10"/>
  <c r="C9" i="10"/>
  <c r="D9" i="10"/>
  <c r="C10" i="10"/>
  <c r="D10" i="10"/>
  <c r="C11" i="10"/>
  <c r="D11" i="10"/>
  <c r="C12" i="10"/>
  <c r="D12" i="10"/>
  <c r="E12" i="10" s="1"/>
  <c r="C13" i="10"/>
  <c r="E13" i="10" s="1"/>
  <c r="F13" i="10" s="1"/>
  <c r="D13" i="10"/>
  <c r="C14" i="10"/>
  <c r="D14" i="10"/>
  <c r="C15" i="10"/>
  <c r="D15" i="10"/>
  <c r="C16" i="10"/>
  <c r="D16" i="10"/>
  <c r="C17" i="10"/>
  <c r="E17" i="10" s="1"/>
  <c r="F17" i="10" s="1"/>
  <c r="D17" i="10"/>
  <c r="C18" i="10"/>
  <c r="D18" i="10"/>
  <c r="C19" i="10"/>
  <c r="D19" i="10"/>
  <c r="E19" i="10" s="1"/>
  <c r="C20" i="10"/>
  <c r="D20" i="10"/>
  <c r="C21" i="10"/>
  <c r="E21" i="10" s="1"/>
  <c r="F21" i="10" s="1"/>
  <c r="D21" i="10"/>
  <c r="C22" i="10"/>
  <c r="D22" i="10"/>
  <c r="C23" i="10"/>
  <c r="D23" i="10"/>
  <c r="C24" i="10"/>
  <c r="D24" i="10"/>
  <c r="C25" i="10"/>
  <c r="D25" i="10"/>
  <c r="C26" i="10"/>
  <c r="D26" i="10"/>
  <c r="C27" i="10"/>
  <c r="D27" i="10"/>
  <c r="C28" i="10"/>
  <c r="D28" i="10"/>
  <c r="C29" i="10"/>
  <c r="D29" i="10"/>
  <c r="C30" i="10"/>
  <c r="D30" i="10"/>
  <c r="C31" i="10"/>
  <c r="D31" i="10"/>
  <c r="C32" i="10"/>
  <c r="D32" i="10"/>
  <c r="C33" i="10"/>
  <c r="E33" i="10" s="1"/>
  <c r="F33" i="10" s="1"/>
  <c r="D33" i="10"/>
  <c r="C34" i="10"/>
  <c r="D34" i="10"/>
  <c r="E34" i="10" s="1"/>
  <c r="C35" i="10"/>
  <c r="D35" i="10"/>
  <c r="C36" i="10"/>
  <c r="D36" i="10"/>
  <c r="C37" i="10"/>
  <c r="E37" i="10" s="1"/>
  <c r="F37" i="10" s="1"/>
  <c r="D37" i="10"/>
  <c r="C38" i="10"/>
  <c r="D38" i="10"/>
  <c r="C39" i="10"/>
  <c r="D39" i="10"/>
  <c r="C40" i="10"/>
  <c r="D40" i="10"/>
  <c r="E40" i="10" s="1"/>
  <c r="C41" i="10"/>
  <c r="E41" i="10" s="1"/>
  <c r="F41" i="10" s="1"/>
  <c r="D41" i="10"/>
  <c r="C42" i="10"/>
  <c r="D42" i="10"/>
  <c r="C43" i="10"/>
  <c r="D43" i="10"/>
  <c r="E43" i="10" s="1"/>
  <c r="C44" i="10"/>
  <c r="D44" i="10"/>
  <c r="C45" i="10"/>
  <c r="D45" i="10"/>
  <c r="C46" i="10"/>
  <c r="D46" i="10"/>
  <c r="C47" i="10"/>
  <c r="D47" i="10"/>
  <c r="E47" i="10" s="1"/>
  <c r="C48" i="10"/>
  <c r="D48" i="10"/>
  <c r="C49" i="10"/>
  <c r="D49" i="10"/>
  <c r="E49" i="10" s="1"/>
  <c r="F49" i="10" s="1"/>
  <c r="C50" i="10"/>
  <c r="D50" i="10"/>
  <c r="C51" i="10"/>
  <c r="D51" i="10"/>
  <c r="C52" i="10"/>
  <c r="D52" i="10"/>
  <c r="C53" i="10"/>
  <c r="E53" i="10" s="1"/>
  <c r="F53" i="10" s="1"/>
  <c r="D53" i="10"/>
  <c r="C54" i="10"/>
  <c r="D54" i="10"/>
  <c r="C55" i="10"/>
  <c r="D55" i="10"/>
  <c r="C56" i="10"/>
  <c r="D56" i="10"/>
  <c r="C57" i="10"/>
  <c r="E57" i="10" s="1"/>
  <c r="F57" i="10" s="1"/>
  <c r="D57" i="10"/>
  <c r="C58" i="10"/>
  <c r="D58" i="10"/>
  <c r="C59" i="10"/>
  <c r="D59" i="10"/>
  <c r="C60" i="10"/>
  <c r="D60" i="10"/>
  <c r="C61" i="10"/>
  <c r="D61" i="10"/>
  <c r="C62" i="10"/>
  <c r="D62" i="10"/>
  <c r="C63" i="10"/>
  <c r="D63" i="10"/>
  <c r="C64" i="10"/>
  <c r="D64" i="10"/>
  <c r="C65" i="10"/>
  <c r="E65" i="10" s="1"/>
  <c r="F65" i="10" s="1"/>
  <c r="D65" i="10"/>
  <c r="C66" i="10"/>
  <c r="D66" i="10"/>
  <c r="C67" i="10"/>
  <c r="D67" i="10"/>
  <c r="C68" i="10"/>
  <c r="D68" i="10"/>
  <c r="C69" i="10"/>
  <c r="D69" i="10"/>
  <c r="C70" i="10"/>
  <c r="D70" i="10"/>
  <c r="C71" i="10"/>
  <c r="D71" i="10"/>
  <c r="C72" i="10"/>
  <c r="D72" i="10"/>
  <c r="E72" i="10" s="1"/>
  <c r="D5" i="9"/>
  <c r="E5" i="9" s="1"/>
  <c r="F5" i="9" s="1"/>
  <c r="G5" i="9" s="1"/>
  <c r="H5" i="9" s="1"/>
  <c r="I5" i="9" s="1"/>
  <c r="J5" i="9" s="1"/>
  <c r="K5" i="9" s="1"/>
  <c r="L5" i="9" s="1"/>
  <c r="M5" i="9" s="1"/>
  <c r="D7" i="9"/>
  <c r="E7" i="9" s="1"/>
  <c r="I7" i="9"/>
  <c r="D8" i="9"/>
  <c r="E8" i="9" s="1"/>
  <c r="I8" i="9"/>
  <c r="D9" i="9"/>
  <c r="E9" i="9" s="1"/>
  <c r="I9" i="9"/>
  <c r="D10" i="9"/>
  <c r="E10" i="9" s="1"/>
  <c r="I10" i="9"/>
  <c r="D11" i="9"/>
  <c r="E11" i="9" s="1"/>
  <c r="I11" i="9"/>
  <c r="D12" i="9"/>
  <c r="E12" i="9" s="1"/>
  <c r="I12" i="9"/>
  <c r="D13" i="9"/>
  <c r="E13" i="9" s="1"/>
  <c r="I13" i="9"/>
  <c r="D14" i="9"/>
  <c r="E14" i="9" s="1"/>
  <c r="I14" i="9"/>
  <c r="D15" i="9"/>
  <c r="E15" i="9" s="1"/>
  <c r="I15" i="9"/>
  <c r="D16" i="9"/>
  <c r="E16" i="9" s="1"/>
  <c r="I16" i="9"/>
  <c r="D17" i="9"/>
  <c r="E17" i="9" s="1"/>
  <c r="I17" i="9"/>
  <c r="D18" i="9"/>
  <c r="E18" i="9" s="1"/>
  <c r="I18" i="9"/>
  <c r="D19" i="9"/>
  <c r="E19" i="9" s="1"/>
  <c r="I19" i="9"/>
  <c r="D20" i="9"/>
  <c r="E20" i="9" s="1"/>
  <c r="I20" i="9"/>
  <c r="D21" i="9"/>
  <c r="E21" i="9" s="1"/>
  <c r="I21" i="9"/>
  <c r="D22" i="9"/>
  <c r="E22" i="9" s="1"/>
  <c r="I22" i="9"/>
  <c r="D23" i="9"/>
  <c r="E23" i="9" s="1"/>
  <c r="I23" i="9"/>
  <c r="D24" i="9"/>
  <c r="E24" i="9" s="1"/>
  <c r="I24" i="9"/>
  <c r="D25" i="9"/>
  <c r="E25" i="9" s="1"/>
  <c r="I25" i="9"/>
  <c r="D26" i="9"/>
  <c r="E26" i="9" s="1"/>
  <c r="I26" i="9"/>
  <c r="D27" i="9"/>
  <c r="E27" i="9" s="1"/>
  <c r="I27" i="9"/>
  <c r="D28" i="9"/>
  <c r="E28" i="9" s="1"/>
  <c r="I28" i="9"/>
  <c r="D29" i="9"/>
  <c r="E29" i="9" s="1"/>
  <c r="I29" i="9"/>
  <c r="D30" i="9"/>
  <c r="E30" i="9" s="1"/>
  <c r="I30" i="9"/>
  <c r="D31" i="9"/>
  <c r="E31" i="9" s="1"/>
  <c r="I31" i="9"/>
  <c r="D32" i="9"/>
  <c r="E32" i="9" s="1"/>
  <c r="I32" i="9"/>
  <c r="D33" i="9"/>
  <c r="E33" i="9" s="1"/>
  <c r="I33" i="9"/>
  <c r="D34" i="9"/>
  <c r="E34" i="9" s="1"/>
  <c r="I34" i="9"/>
  <c r="D35" i="9"/>
  <c r="E35" i="9" s="1"/>
  <c r="I35" i="9"/>
  <c r="D36" i="9"/>
  <c r="E36" i="9" s="1"/>
  <c r="I36" i="9"/>
  <c r="D37" i="9"/>
  <c r="E37" i="9" s="1"/>
  <c r="I37" i="9"/>
  <c r="D38" i="9"/>
  <c r="E38" i="9" s="1"/>
  <c r="I38" i="9"/>
  <c r="D39" i="9"/>
  <c r="E39" i="9" s="1"/>
  <c r="I39" i="9"/>
  <c r="D40" i="9"/>
  <c r="E40" i="9" s="1"/>
  <c r="I40" i="9"/>
  <c r="D41" i="9"/>
  <c r="E41" i="9" s="1"/>
  <c r="I41" i="9"/>
  <c r="D42" i="9"/>
  <c r="E42" i="9" s="1"/>
  <c r="I42" i="9"/>
  <c r="D43" i="9"/>
  <c r="E43" i="9" s="1"/>
  <c r="I43" i="9"/>
  <c r="D44" i="9"/>
  <c r="E44" i="9" s="1"/>
  <c r="I44" i="9"/>
  <c r="D45" i="9"/>
  <c r="E45" i="9" s="1"/>
  <c r="I45" i="9"/>
  <c r="D46" i="9"/>
  <c r="E46" i="9" s="1"/>
  <c r="I46" i="9"/>
  <c r="D47" i="9"/>
  <c r="E47" i="9" s="1"/>
  <c r="I47" i="9"/>
  <c r="D48" i="9"/>
  <c r="E48" i="9" s="1"/>
  <c r="I48" i="9"/>
  <c r="D49" i="9"/>
  <c r="E49" i="9" s="1"/>
  <c r="I49" i="9"/>
  <c r="D50" i="9"/>
  <c r="E50" i="9" s="1"/>
  <c r="I50" i="9"/>
  <c r="D51" i="9"/>
  <c r="E51" i="9" s="1"/>
  <c r="I51" i="9"/>
  <c r="D52" i="9"/>
  <c r="E52" i="9" s="1"/>
  <c r="I52" i="9"/>
  <c r="D53" i="9"/>
  <c r="E53" i="9" s="1"/>
  <c r="I53" i="9"/>
  <c r="D54" i="9"/>
  <c r="E54" i="9" s="1"/>
  <c r="I54" i="9"/>
  <c r="D55" i="9"/>
  <c r="E55" i="9" s="1"/>
  <c r="I55" i="9"/>
  <c r="D56" i="9"/>
  <c r="E56" i="9" s="1"/>
  <c r="I56" i="9"/>
  <c r="D57" i="9"/>
  <c r="E57" i="9" s="1"/>
  <c r="I57" i="9"/>
  <c r="D58" i="9"/>
  <c r="E58" i="9" s="1"/>
  <c r="I58" i="9"/>
  <c r="D59" i="9"/>
  <c r="E59" i="9" s="1"/>
  <c r="I59" i="9"/>
  <c r="D60" i="9"/>
  <c r="E60" i="9" s="1"/>
  <c r="I60" i="9"/>
  <c r="D61" i="9"/>
  <c r="E61" i="9" s="1"/>
  <c r="I61" i="9"/>
  <c r="D62" i="9"/>
  <c r="E62" i="9" s="1"/>
  <c r="I62" i="9"/>
  <c r="D63" i="9"/>
  <c r="E63" i="9" s="1"/>
  <c r="I63" i="9"/>
  <c r="D64" i="9"/>
  <c r="E64" i="9" s="1"/>
  <c r="I64" i="9"/>
  <c r="D65" i="9"/>
  <c r="E65" i="9" s="1"/>
  <c r="I65" i="9"/>
  <c r="D66" i="9"/>
  <c r="E66" i="9" s="1"/>
  <c r="I66" i="9"/>
  <c r="D67" i="9"/>
  <c r="E67" i="9" s="1"/>
  <c r="I67" i="9"/>
  <c r="D68" i="9"/>
  <c r="E68" i="9" s="1"/>
  <c r="I68" i="9"/>
  <c r="D69" i="9"/>
  <c r="E69" i="9" s="1"/>
  <c r="I69" i="9"/>
  <c r="D70" i="9"/>
  <c r="E70" i="9" s="1"/>
  <c r="I70" i="9"/>
  <c r="D71" i="9"/>
  <c r="E71" i="9" s="1"/>
  <c r="I71" i="9"/>
  <c r="D72" i="9"/>
  <c r="E72" i="9" s="1"/>
  <c r="I72" i="9"/>
  <c r="D73" i="9"/>
  <c r="E73" i="9" s="1"/>
  <c r="I73" i="9"/>
  <c r="D74" i="9"/>
  <c r="E74" i="9" s="1"/>
  <c r="I74" i="9"/>
  <c r="D75" i="9"/>
  <c r="E75" i="9" s="1"/>
  <c r="I75" i="9"/>
  <c r="C76" i="9"/>
  <c r="D5" i="8"/>
  <c r="E5" i="8" s="1"/>
  <c r="F5" i="8" s="1"/>
  <c r="G5" i="8" s="1"/>
  <c r="H5" i="8" s="1"/>
  <c r="I5" i="8" s="1"/>
  <c r="J5" i="8" s="1"/>
  <c r="K5" i="8" s="1"/>
  <c r="L5" i="8" s="1"/>
  <c r="M5" i="8" s="1"/>
  <c r="D7" i="8"/>
  <c r="E7" i="8" s="1"/>
  <c r="I7" i="8"/>
  <c r="D8" i="8"/>
  <c r="E8" i="8" s="1"/>
  <c r="I8" i="8"/>
  <c r="D9" i="8"/>
  <c r="E9" i="8" s="1"/>
  <c r="I9" i="8"/>
  <c r="D10" i="8"/>
  <c r="E10" i="8" s="1"/>
  <c r="I10" i="8"/>
  <c r="D11" i="8"/>
  <c r="E11" i="8" s="1"/>
  <c r="I11" i="8"/>
  <c r="D12" i="8"/>
  <c r="E12" i="8" s="1"/>
  <c r="I12" i="8"/>
  <c r="D13" i="8"/>
  <c r="E13" i="8" s="1"/>
  <c r="I13" i="8"/>
  <c r="D14" i="8"/>
  <c r="E14" i="8" s="1"/>
  <c r="I14" i="8"/>
  <c r="D15" i="8"/>
  <c r="E15" i="8" s="1"/>
  <c r="I15" i="8"/>
  <c r="D16" i="8"/>
  <c r="E16" i="8" s="1"/>
  <c r="I16" i="8"/>
  <c r="D17" i="8"/>
  <c r="E17" i="8" s="1"/>
  <c r="I17" i="8"/>
  <c r="D18" i="8"/>
  <c r="E18" i="8" s="1"/>
  <c r="I18" i="8"/>
  <c r="D19" i="8"/>
  <c r="E19" i="8" s="1"/>
  <c r="I19" i="8"/>
  <c r="D20" i="8"/>
  <c r="E20" i="8" s="1"/>
  <c r="I20" i="8"/>
  <c r="D21" i="8"/>
  <c r="E21" i="8" s="1"/>
  <c r="I21" i="8"/>
  <c r="D22" i="8"/>
  <c r="E22" i="8" s="1"/>
  <c r="I22" i="8"/>
  <c r="D23" i="8"/>
  <c r="E23" i="8" s="1"/>
  <c r="I23" i="8"/>
  <c r="D24" i="8"/>
  <c r="E24" i="8" s="1"/>
  <c r="I24" i="8"/>
  <c r="D25" i="8"/>
  <c r="E25" i="8" s="1"/>
  <c r="I25" i="8"/>
  <c r="D26" i="8"/>
  <c r="E26" i="8" s="1"/>
  <c r="I26" i="8"/>
  <c r="D27" i="8"/>
  <c r="E27" i="8" s="1"/>
  <c r="I27" i="8"/>
  <c r="D28" i="8"/>
  <c r="E28" i="8" s="1"/>
  <c r="I28" i="8"/>
  <c r="D29" i="8"/>
  <c r="E29" i="8" s="1"/>
  <c r="I29" i="8"/>
  <c r="D30" i="8"/>
  <c r="E30" i="8" s="1"/>
  <c r="I30" i="8"/>
  <c r="D31" i="8"/>
  <c r="E31" i="8" s="1"/>
  <c r="I31" i="8"/>
  <c r="D32" i="8"/>
  <c r="E32" i="8" s="1"/>
  <c r="I32" i="8"/>
  <c r="D33" i="8"/>
  <c r="E33" i="8" s="1"/>
  <c r="I33" i="8"/>
  <c r="D34" i="8"/>
  <c r="E34" i="8" s="1"/>
  <c r="I34" i="8"/>
  <c r="D35" i="8"/>
  <c r="E35" i="8" s="1"/>
  <c r="I35" i="8"/>
  <c r="D36" i="8"/>
  <c r="E36" i="8" s="1"/>
  <c r="I36" i="8"/>
  <c r="D37" i="8"/>
  <c r="E37" i="8" s="1"/>
  <c r="I37" i="8"/>
  <c r="D38" i="8"/>
  <c r="E38" i="8" s="1"/>
  <c r="I38" i="8"/>
  <c r="D39" i="8"/>
  <c r="E39" i="8" s="1"/>
  <c r="I39" i="8"/>
  <c r="D40" i="8"/>
  <c r="E40" i="8" s="1"/>
  <c r="I40" i="8"/>
  <c r="D41" i="8"/>
  <c r="E41" i="8" s="1"/>
  <c r="I41" i="8"/>
  <c r="D42" i="8"/>
  <c r="E42" i="8" s="1"/>
  <c r="I42" i="8"/>
  <c r="D43" i="8"/>
  <c r="E43" i="8" s="1"/>
  <c r="I43" i="8"/>
  <c r="D44" i="8"/>
  <c r="E44" i="8" s="1"/>
  <c r="I44" i="8"/>
  <c r="D45" i="8"/>
  <c r="E45" i="8" s="1"/>
  <c r="I45" i="8"/>
  <c r="D46" i="8"/>
  <c r="E46" i="8" s="1"/>
  <c r="I46" i="8"/>
  <c r="D47" i="8"/>
  <c r="E47" i="8" s="1"/>
  <c r="I47" i="8"/>
  <c r="D48" i="8"/>
  <c r="E48" i="8" s="1"/>
  <c r="I48" i="8"/>
  <c r="D49" i="8"/>
  <c r="E49" i="8" s="1"/>
  <c r="I49" i="8"/>
  <c r="D50" i="8"/>
  <c r="E50" i="8" s="1"/>
  <c r="I50" i="8"/>
  <c r="D51" i="8"/>
  <c r="E51" i="8" s="1"/>
  <c r="F51" i="8" s="1"/>
  <c r="I51" i="8"/>
  <c r="D52" i="8"/>
  <c r="E52" i="8" s="1"/>
  <c r="F52" i="8" s="1"/>
  <c r="I52" i="8"/>
  <c r="D53" i="8"/>
  <c r="E53" i="8" s="1"/>
  <c r="F53" i="8" s="1"/>
  <c r="I53" i="8"/>
  <c r="D54" i="8"/>
  <c r="E54" i="8" s="1"/>
  <c r="F54" i="8"/>
  <c r="I54" i="8"/>
  <c r="D55" i="8"/>
  <c r="E55" i="8" s="1"/>
  <c r="F55" i="8" s="1"/>
  <c r="I55" i="8"/>
  <c r="D56" i="8"/>
  <c r="E56" i="8" s="1"/>
  <c r="F56" i="8" s="1"/>
  <c r="I56" i="8"/>
  <c r="D57" i="8"/>
  <c r="E57" i="8" s="1"/>
  <c r="F57" i="8" s="1"/>
  <c r="I57" i="8"/>
  <c r="D58" i="8"/>
  <c r="E58" i="8" s="1"/>
  <c r="F58" i="8"/>
  <c r="I58" i="8"/>
  <c r="D59" i="8"/>
  <c r="E59" i="8" s="1"/>
  <c r="F59" i="8" s="1"/>
  <c r="I59" i="8"/>
  <c r="D60" i="8"/>
  <c r="E60" i="8" s="1"/>
  <c r="F60" i="8" s="1"/>
  <c r="I60" i="8"/>
  <c r="D61" i="8"/>
  <c r="E61" i="8" s="1"/>
  <c r="F61" i="8" s="1"/>
  <c r="I61" i="8"/>
  <c r="D62" i="8"/>
  <c r="E62" i="8" s="1"/>
  <c r="F62" i="8"/>
  <c r="I62" i="8"/>
  <c r="D63" i="8"/>
  <c r="E63" i="8" s="1"/>
  <c r="F63" i="8" s="1"/>
  <c r="I63" i="8"/>
  <c r="D64" i="8"/>
  <c r="E64" i="8" s="1"/>
  <c r="F64" i="8"/>
  <c r="I64" i="8"/>
  <c r="D65" i="8"/>
  <c r="E65" i="8" s="1"/>
  <c r="F65" i="8" s="1"/>
  <c r="I65" i="8"/>
  <c r="D66" i="8"/>
  <c r="E66" i="8" s="1"/>
  <c r="F66" i="8"/>
  <c r="I66" i="8"/>
  <c r="D67" i="8"/>
  <c r="E67" i="8" s="1"/>
  <c r="F67" i="8" s="1"/>
  <c r="I67" i="8"/>
  <c r="D68" i="8"/>
  <c r="E68" i="8" s="1"/>
  <c r="F68" i="8" s="1"/>
  <c r="I68" i="8"/>
  <c r="D69" i="8"/>
  <c r="E69" i="8" s="1"/>
  <c r="F69" i="8" s="1"/>
  <c r="I69" i="8"/>
  <c r="D70" i="8"/>
  <c r="E70" i="8" s="1"/>
  <c r="F70" i="8" s="1"/>
  <c r="I70" i="8"/>
  <c r="D71" i="8"/>
  <c r="E71" i="8" s="1"/>
  <c r="F71" i="8" s="1"/>
  <c r="I71" i="8"/>
  <c r="D72" i="8"/>
  <c r="E72" i="8" s="1"/>
  <c r="F72" i="8" s="1"/>
  <c r="I72" i="8"/>
  <c r="D73" i="8"/>
  <c r="E73" i="8" s="1"/>
  <c r="F73" i="8" s="1"/>
  <c r="I73" i="8"/>
  <c r="D74" i="8"/>
  <c r="E74" i="8" s="1"/>
  <c r="F74" i="8" s="1"/>
  <c r="I74" i="8"/>
  <c r="D75" i="8"/>
  <c r="E75" i="8" s="1"/>
  <c r="F75" i="8" s="1"/>
  <c r="I75" i="8"/>
  <c r="C76" i="8"/>
  <c r="D5" i="7"/>
  <c r="E5" i="7" s="1"/>
  <c r="F5" i="7" s="1"/>
  <c r="G5" i="7" s="1"/>
  <c r="H5" i="7" s="1"/>
  <c r="I5" i="7" s="1"/>
  <c r="J5" i="7" s="1"/>
  <c r="K5" i="7" s="1"/>
  <c r="L5" i="7" s="1"/>
  <c r="M5" i="7" s="1"/>
  <c r="C7" i="7"/>
  <c r="E7" i="7" s="1"/>
  <c r="G7" i="7" s="1"/>
  <c r="D7" i="7"/>
  <c r="I7" i="7"/>
  <c r="C8" i="7"/>
  <c r="D8" i="7"/>
  <c r="E8" i="7" s="1"/>
  <c r="F8" i="7" s="1"/>
  <c r="I8" i="7"/>
  <c r="C9" i="7"/>
  <c r="D9" i="7"/>
  <c r="I9" i="7"/>
  <c r="C10" i="7"/>
  <c r="D10" i="7"/>
  <c r="I10" i="7"/>
  <c r="C11" i="7"/>
  <c r="D11" i="7"/>
  <c r="I11" i="7"/>
  <c r="C12" i="7"/>
  <c r="D12" i="7"/>
  <c r="I12" i="7"/>
  <c r="C13" i="7"/>
  <c r="E13" i="7" s="1"/>
  <c r="F13" i="7" s="1"/>
  <c r="D13" i="7"/>
  <c r="I13" i="7"/>
  <c r="C14" i="7"/>
  <c r="D14" i="7"/>
  <c r="I14" i="7"/>
  <c r="C15" i="7"/>
  <c r="E15" i="7" s="1"/>
  <c r="F15" i="7" s="1"/>
  <c r="D15" i="7"/>
  <c r="I15" i="7"/>
  <c r="C16" i="7"/>
  <c r="D16" i="7"/>
  <c r="I16" i="7"/>
  <c r="C17" i="7"/>
  <c r="D17" i="7"/>
  <c r="I17" i="7"/>
  <c r="C18" i="7"/>
  <c r="D18" i="7"/>
  <c r="I18" i="7"/>
  <c r="C19" i="7"/>
  <c r="D19" i="7"/>
  <c r="I19" i="7"/>
  <c r="C20" i="7"/>
  <c r="D20" i="7"/>
  <c r="I20" i="7"/>
  <c r="C21" i="7"/>
  <c r="D21" i="7"/>
  <c r="E21" i="7"/>
  <c r="F21" i="7" s="1"/>
  <c r="I21" i="7"/>
  <c r="C22" i="7"/>
  <c r="D22" i="7"/>
  <c r="I22" i="7"/>
  <c r="C23" i="7"/>
  <c r="E23" i="7" s="1"/>
  <c r="F23" i="7" s="1"/>
  <c r="D23" i="7"/>
  <c r="I23" i="7"/>
  <c r="C24" i="7"/>
  <c r="D24" i="7"/>
  <c r="I24" i="7"/>
  <c r="C25" i="7"/>
  <c r="D25" i="7"/>
  <c r="I25" i="7"/>
  <c r="C26" i="7"/>
  <c r="D26" i="7"/>
  <c r="I26" i="7"/>
  <c r="C27" i="7"/>
  <c r="D27" i="7"/>
  <c r="I27" i="7"/>
  <c r="C28" i="7"/>
  <c r="D28" i="7"/>
  <c r="I28" i="7"/>
  <c r="C29" i="7"/>
  <c r="E29" i="7" s="1"/>
  <c r="F29" i="7" s="1"/>
  <c r="D29" i="7"/>
  <c r="I29" i="7"/>
  <c r="C30" i="7"/>
  <c r="D30" i="7"/>
  <c r="I30" i="7"/>
  <c r="C31" i="7"/>
  <c r="D31" i="7"/>
  <c r="I31" i="7"/>
  <c r="C32" i="7"/>
  <c r="D32" i="7"/>
  <c r="I32" i="7"/>
  <c r="C33" i="7"/>
  <c r="D33" i="7"/>
  <c r="I33" i="7"/>
  <c r="C34" i="7"/>
  <c r="D34" i="7"/>
  <c r="I34" i="7"/>
  <c r="C35" i="7"/>
  <c r="D35" i="7"/>
  <c r="I35" i="7"/>
  <c r="C36" i="7"/>
  <c r="D36" i="7"/>
  <c r="I36" i="7"/>
  <c r="C37" i="7"/>
  <c r="D37" i="7"/>
  <c r="E37" i="7" s="1"/>
  <c r="F37" i="7" s="1"/>
  <c r="I37" i="7"/>
  <c r="C38" i="7"/>
  <c r="D38" i="7"/>
  <c r="I38" i="7"/>
  <c r="C39" i="7"/>
  <c r="E39" i="7" s="1"/>
  <c r="F39" i="7" s="1"/>
  <c r="D39" i="7"/>
  <c r="I39" i="7"/>
  <c r="C40" i="7"/>
  <c r="D40" i="7"/>
  <c r="E40" i="7" s="1"/>
  <c r="F40" i="7" s="1"/>
  <c r="I40" i="7"/>
  <c r="C41" i="7"/>
  <c r="D41" i="7"/>
  <c r="I41" i="7"/>
  <c r="C42" i="7"/>
  <c r="D42" i="7"/>
  <c r="I42" i="7"/>
  <c r="C43" i="7"/>
  <c r="D43" i="7"/>
  <c r="I43" i="7"/>
  <c r="C44" i="7"/>
  <c r="D44" i="7"/>
  <c r="I44" i="7"/>
  <c r="C45" i="7"/>
  <c r="E45" i="7" s="1"/>
  <c r="F45" i="7" s="1"/>
  <c r="D45" i="7"/>
  <c r="I45" i="7"/>
  <c r="C46" i="7"/>
  <c r="D46" i="7"/>
  <c r="E46" i="7" s="1"/>
  <c r="F46" i="7" s="1"/>
  <c r="I46" i="7"/>
  <c r="C47" i="7"/>
  <c r="D47" i="7"/>
  <c r="I47" i="7"/>
  <c r="C48" i="7"/>
  <c r="D48" i="7"/>
  <c r="I48" i="7"/>
  <c r="C49" i="7"/>
  <c r="D49" i="7"/>
  <c r="I49" i="7"/>
  <c r="C50" i="7"/>
  <c r="D50" i="7"/>
  <c r="E50" i="7" s="1"/>
  <c r="F50" i="7" s="1"/>
  <c r="I50" i="7"/>
  <c r="C51" i="7"/>
  <c r="D51" i="7"/>
  <c r="I51" i="7"/>
  <c r="C52" i="7"/>
  <c r="D52" i="7"/>
  <c r="I52" i="7"/>
  <c r="C53" i="7"/>
  <c r="D53" i="7"/>
  <c r="I53" i="7"/>
  <c r="C54" i="7"/>
  <c r="D54" i="7"/>
  <c r="I54" i="7"/>
  <c r="C55" i="7"/>
  <c r="E55" i="7" s="1"/>
  <c r="F55" i="7" s="1"/>
  <c r="D55" i="7"/>
  <c r="I55" i="7"/>
  <c r="C56" i="7"/>
  <c r="D56" i="7"/>
  <c r="I56" i="7"/>
  <c r="C57" i="7"/>
  <c r="D57" i="7"/>
  <c r="I57" i="7"/>
  <c r="C58" i="7"/>
  <c r="D58" i="7"/>
  <c r="I58" i="7"/>
  <c r="C59" i="7"/>
  <c r="D59" i="7"/>
  <c r="I59" i="7"/>
  <c r="C60" i="7"/>
  <c r="D60" i="7"/>
  <c r="I60" i="7"/>
  <c r="C61" i="7"/>
  <c r="D61" i="7"/>
  <c r="E61" i="7"/>
  <c r="F61" i="7" s="1"/>
  <c r="I61" i="7"/>
  <c r="C62" i="7"/>
  <c r="D62" i="7"/>
  <c r="E62" i="7" s="1"/>
  <c r="F62" i="7" s="1"/>
  <c r="I62" i="7"/>
  <c r="C63" i="7"/>
  <c r="D63" i="7"/>
  <c r="I63" i="7"/>
  <c r="C64" i="7"/>
  <c r="D64" i="7"/>
  <c r="I64" i="7"/>
  <c r="C65" i="7"/>
  <c r="D65" i="7"/>
  <c r="E65" i="7" s="1"/>
  <c r="I65" i="7"/>
  <c r="C66" i="7"/>
  <c r="D66" i="7"/>
  <c r="I66" i="7"/>
  <c r="C67" i="7"/>
  <c r="D67" i="7"/>
  <c r="E67" i="7" s="1"/>
  <c r="I67" i="7"/>
  <c r="C68" i="7"/>
  <c r="D68" i="7"/>
  <c r="I68" i="7"/>
  <c r="C69" i="7"/>
  <c r="D69" i="7"/>
  <c r="E69" i="7" s="1"/>
  <c r="F69" i="7" s="1"/>
  <c r="I69" i="7"/>
  <c r="C70" i="7"/>
  <c r="D70" i="7"/>
  <c r="I70" i="7"/>
  <c r="C71" i="7"/>
  <c r="D71" i="7"/>
  <c r="E71" i="7" s="1"/>
  <c r="F71" i="7" s="1"/>
  <c r="I71" i="7"/>
  <c r="C72" i="7"/>
  <c r="D72" i="7"/>
  <c r="I72" i="7"/>
  <c r="C73" i="7"/>
  <c r="D73" i="7"/>
  <c r="I73" i="7"/>
  <c r="C74" i="7"/>
  <c r="D74" i="7"/>
  <c r="I74" i="7"/>
  <c r="C75" i="7"/>
  <c r="D75" i="7"/>
  <c r="E75" i="7" s="1"/>
  <c r="I75" i="7"/>
  <c r="D5" i="6"/>
  <c r="E5" i="6"/>
  <c r="F5" i="6" s="1"/>
  <c r="G5" i="6" s="1"/>
  <c r="H5" i="6" s="1"/>
  <c r="I5" i="6" s="1"/>
  <c r="J5" i="6" s="1"/>
  <c r="K5" i="6" s="1"/>
  <c r="L5" i="6" s="1"/>
  <c r="M5" i="6" s="1"/>
  <c r="C7" i="6"/>
  <c r="D7" i="6"/>
  <c r="I7" i="6"/>
  <c r="C8" i="6"/>
  <c r="E8" i="6" s="1"/>
  <c r="F8" i="6" s="1"/>
  <c r="D8" i="6"/>
  <c r="I8" i="6"/>
  <c r="C9" i="6"/>
  <c r="E9" i="6" s="1"/>
  <c r="F9" i="6" s="1"/>
  <c r="D9" i="6"/>
  <c r="I9" i="6"/>
  <c r="C10" i="6"/>
  <c r="D10" i="6"/>
  <c r="I10" i="6"/>
  <c r="C11" i="6"/>
  <c r="D11" i="6"/>
  <c r="I11" i="6"/>
  <c r="C12" i="6"/>
  <c r="D12" i="6"/>
  <c r="I12" i="6"/>
  <c r="C13" i="6"/>
  <c r="E13" i="6" s="1"/>
  <c r="F13" i="6" s="1"/>
  <c r="D13" i="6"/>
  <c r="I13" i="6"/>
  <c r="C14" i="6"/>
  <c r="D14" i="6"/>
  <c r="I14" i="6"/>
  <c r="C15" i="6"/>
  <c r="D15" i="6"/>
  <c r="I15" i="6"/>
  <c r="C16" i="6"/>
  <c r="D16" i="6"/>
  <c r="I16" i="6"/>
  <c r="C17" i="6"/>
  <c r="D17" i="6"/>
  <c r="I17" i="6"/>
  <c r="C18" i="6"/>
  <c r="D18" i="6"/>
  <c r="I18" i="6"/>
  <c r="C19" i="6"/>
  <c r="D19" i="6"/>
  <c r="I19" i="6"/>
  <c r="C20" i="6"/>
  <c r="D20" i="6"/>
  <c r="I20" i="6"/>
  <c r="C21" i="6"/>
  <c r="E21" i="6" s="1"/>
  <c r="F21" i="6" s="1"/>
  <c r="D21" i="6"/>
  <c r="I21" i="6"/>
  <c r="C22" i="6"/>
  <c r="D22" i="6"/>
  <c r="I22" i="6"/>
  <c r="C23" i="6"/>
  <c r="D23" i="6"/>
  <c r="I23" i="6"/>
  <c r="C24" i="6"/>
  <c r="D24" i="6"/>
  <c r="I24" i="6"/>
  <c r="C25" i="6"/>
  <c r="D25" i="6"/>
  <c r="I25" i="6"/>
  <c r="C26" i="6"/>
  <c r="D26" i="6"/>
  <c r="I26" i="6"/>
  <c r="C27" i="6"/>
  <c r="D27" i="6"/>
  <c r="I27" i="6"/>
  <c r="C28" i="6"/>
  <c r="D28" i="6"/>
  <c r="I28" i="6"/>
  <c r="C29" i="6"/>
  <c r="E29" i="6" s="1"/>
  <c r="F29" i="6" s="1"/>
  <c r="D29" i="6"/>
  <c r="I29" i="6"/>
  <c r="C30" i="6"/>
  <c r="D30" i="6"/>
  <c r="I30" i="6"/>
  <c r="C31" i="6"/>
  <c r="D31" i="6"/>
  <c r="E31" i="6" s="1"/>
  <c r="I31" i="6"/>
  <c r="C32" i="6"/>
  <c r="D32" i="6"/>
  <c r="I32" i="6"/>
  <c r="C33" i="6"/>
  <c r="D33" i="6"/>
  <c r="I33" i="6"/>
  <c r="C34" i="6"/>
  <c r="D34" i="6"/>
  <c r="I34" i="6"/>
  <c r="C35" i="6"/>
  <c r="D35" i="6"/>
  <c r="I35" i="6"/>
  <c r="C36" i="6"/>
  <c r="D36" i="6"/>
  <c r="I36" i="6"/>
  <c r="C37" i="6"/>
  <c r="E37" i="6" s="1"/>
  <c r="F37" i="6" s="1"/>
  <c r="D37" i="6"/>
  <c r="I37" i="6"/>
  <c r="C38" i="6"/>
  <c r="D38" i="6"/>
  <c r="I38" i="6"/>
  <c r="C39" i="6"/>
  <c r="D39" i="6"/>
  <c r="I39" i="6"/>
  <c r="C40" i="6"/>
  <c r="D40" i="6"/>
  <c r="I40" i="6"/>
  <c r="C41" i="6"/>
  <c r="E41" i="6" s="1"/>
  <c r="F41" i="6" s="1"/>
  <c r="D41" i="6"/>
  <c r="I41" i="6"/>
  <c r="C42" i="6"/>
  <c r="D42" i="6"/>
  <c r="I42" i="6"/>
  <c r="C43" i="6"/>
  <c r="D43" i="6"/>
  <c r="I43" i="6"/>
  <c r="C44" i="6"/>
  <c r="D44" i="6"/>
  <c r="I44" i="6"/>
  <c r="C45" i="6"/>
  <c r="E45" i="6" s="1"/>
  <c r="F45" i="6" s="1"/>
  <c r="D45" i="6"/>
  <c r="I45" i="6"/>
  <c r="C46" i="6"/>
  <c r="D46" i="6"/>
  <c r="I46" i="6"/>
  <c r="C47" i="6"/>
  <c r="D47" i="6"/>
  <c r="I47" i="6"/>
  <c r="C48" i="6"/>
  <c r="D48" i="6"/>
  <c r="I48" i="6"/>
  <c r="C49" i="6"/>
  <c r="D49" i="6"/>
  <c r="I49" i="6"/>
  <c r="C50" i="6"/>
  <c r="D50" i="6"/>
  <c r="I50" i="6"/>
  <c r="C51" i="6"/>
  <c r="D51" i="6"/>
  <c r="I51" i="6"/>
  <c r="C52" i="6"/>
  <c r="D52" i="6"/>
  <c r="I52" i="6"/>
  <c r="C53" i="6"/>
  <c r="E53" i="6" s="1"/>
  <c r="F53" i="6" s="1"/>
  <c r="D53" i="6"/>
  <c r="I53" i="6"/>
  <c r="C54" i="6"/>
  <c r="D54" i="6"/>
  <c r="I54" i="6"/>
  <c r="C55" i="6"/>
  <c r="D55" i="6"/>
  <c r="I55" i="6"/>
  <c r="C56" i="6"/>
  <c r="D56" i="6"/>
  <c r="I56" i="6"/>
  <c r="C57" i="6"/>
  <c r="E57" i="6" s="1"/>
  <c r="F57" i="6" s="1"/>
  <c r="D57" i="6"/>
  <c r="I57" i="6"/>
  <c r="C58" i="6"/>
  <c r="D58" i="6"/>
  <c r="I58" i="6"/>
  <c r="C59" i="6"/>
  <c r="D59" i="6"/>
  <c r="I59" i="6"/>
  <c r="C60" i="6"/>
  <c r="D60" i="6"/>
  <c r="E60" i="6" s="1"/>
  <c r="I60" i="6"/>
  <c r="C61" i="6"/>
  <c r="E61" i="6" s="1"/>
  <c r="F61" i="6" s="1"/>
  <c r="D61" i="6"/>
  <c r="I61" i="6"/>
  <c r="C62" i="6"/>
  <c r="D62" i="6"/>
  <c r="E62" i="6" s="1"/>
  <c r="I62" i="6"/>
  <c r="C63" i="6"/>
  <c r="D63" i="6"/>
  <c r="I63" i="6"/>
  <c r="C64" i="6"/>
  <c r="D64" i="6"/>
  <c r="E64" i="6" s="1"/>
  <c r="I64" i="6"/>
  <c r="C65" i="6"/>
  <c r="D65" i="6"/>
  <c r="E65" i="6" s="1"/>
  <c r="F65" i="6" s="1"/>
  <c r="I65" i="6"/>
  <c r="C66" i="6"/>
  <c r="D66" i="6"/>
  <c r="I66" i="6"/>
  <c r="C67" i="6"/>
  <c r="D67" i="6"/>
  <c r="I67" i="6"/>
  <c r="C68" i="6"/>
  <c r="D68" i="6"/>
  <c r="E68" i="6" s="1"/>
  <c r="I68" i="6"/>
  <c r="C69" i="6"/>
  <c r="D69" i="6"/>
  <c r="I69" i="6"/>
  <c r="C70" i="6"/>
  <c r="D70" i="6"/>
  <c r="I70" i="6"/>
  <c r="C71" i="6"/>
  <c r="D71" i="6"/>
  <c r="I71" i="6"/>
  <c r="C72" i="6"/>
  <c r="D72" i="6"/>
  <c r="I72" i="6"/>
  <c r="C73" i="6"/>
  <c r="E73" i="6" s="1"/>
  <c r="F73" i="6" s="1"/>
  <c r="D73" i="6"/>
  <c r="I73" i="6"/>
  <c r="C74" i="6"/>
  <c r="D74" i="6"/>
  <c r="I74" i="6"/>
  <c r="C75" i="6"/>
  <c r="D75" i="6"/>
  <c r="I75" i="6"/>
  <c r="D5" i="5"/>
  <c r="E5" i="5" s="1"/>
  <c r="F5" i="5" s="1"/>
  <c r="G5" i="5" s="1"/>
  <c r="H5" i="5" s="1"/>
  <c r="I5" i="5" s="1"/>
  <c r="J5" i="5" s="1"/>
  <c r="K5" i="5" s="1"/>
  <c r="L5" i="5" s="1"/>
  <c r="M5" i="5" s="1"/>
  <c r="C7" i="5"/>
  <c r="D7" i="5"/>
  <c r="I7" i="5"/>
  <c r="C8" i="5"/>
  <c r="D8" i="5"/>
  <c r="I8" i="5"/>
  <c r="C9" i="5"/>
  <c r="D9" i="5"/>
  <c r="I9" i="5"/>
  <c r="C10" i="5"/>
  <c r="D10" i="5"/>
  <c r="I10" i="5"/>
  <c r="C11" i="5"/>
  <c r="D11" i="5"/>
  <c r="I11" i="5"/>
  <c r="C12" i="5"/>
  <c r="D12" i="5"/>
  <c r="I12" i="5"/>
  <c r="C13" i="5"/>
  <c r="D13" i="5"/>
  <c r="I13" i="5"/>
  <c r="C14" i="5"/>
  <c r="E14" i="5" s="1"/>
  <c r="F14" i="5" s="1"/>
  <c r="D14" i="5"/>
  <c r="I14" i="5"/>
  <c r="C15" i="5"/>
  <c r="D15" i="5"/>
  <c r="I15" i="5"/>
  <c r="C16" i="5"/>
  <c r="D16" i="5"/>
  <c r="I16" i="5"/>
  <c r="C17" i="5"/>
  <c r="D17" i="5"/>
  <c r="I17" i="5"/>
  <c r="C18" i="5"/>
  <c r="D18" i="5"/>
  <c r="I18" i="5"/>
  <c r="C19" i="5"/>
  <c r="D19" i="5"/>
  <c r="I19" i="5"/>
  <c r="C20" i="5"/>
  <c r="D20" i="5"/>
  <c r="I20" i="5"/>
  <c r="C21" i="5"/>
  <c r="D21" i="5"/>
  <c r="I21" i="5"/>
  <c r="C22" i="5"/>
  <c r="E22" i="5" s="1"/>
  <c r="F22" i="5" s="1"/>
  <c r="D22" i="5"/>
  <c r="I22" i="5"/>
  <c r="C23" i="5"/>
  <c r="D23" i="5"/>
  <c r="E23" i="5" s="1"/>
  <c r="I23" i="5"/>
  <c r="C24" i="5"/>
  <c r="D24" i="5"/>
  <c r="I24" i="5"/>
  <c r="C25" i="5"/>
  <c r="D25" i="5"/>
  <c r="E25" i="5" s="1"/>
  <c r="I25" i="5"/>
  <c r="C26" i="5"/>
  <c r="D26" i="5"/>
  <c r="I26" i="5"/>
  <c r="C27" i="5"/>
  <c r="D27" i="5"/>
  <c r="I27" i="5"/>
  <c r="C28" i="5"/>
  <c r="D28" i="5"/>
  <c r="I28" i="5"/>
  <c r="C29" i="5"/>
  <c r="D29" i="5"/>
  <c r="E29" i="5" s="1"/>
  <c r="I29" i="5"/>
  <c r="C30" i="5"/>
  <c r="E30" i="5" s="1"/>
  <c r="F30" i="5" s="1"/>
  <c r="D30" i="5"/>
  <c r="I30" i="5"/>
  <c r="C31" i="5"/>
  <c r="D31" i="5"/>
  <c r="I31" i="5"/>
  <c r="C32" i="5"/>
  <c r="D32" i="5"/>
  <c r="I32" i="5"/>
  <c r="C33" i="5"/>
  <c r="D33" i="5"/>
  <c r="I33" i="5"/>
  <c r="C34" i="5"/>
  <c r="D34" i="5"/>
  <c r="E34" i="5"/>
  <c r="F34" i="5" s="1"/>
  <c r="I34" i="5"/>
  <c r="C35" i="5"/>
  <c r="D35" i="5"/>
  <c r="I35" i="5"/>
  <c r="C36" i="5"/>
  <c r="D36" i="5"/>
  <c r="E36" i="5" s="1"/>
  <c r="I36" i="5"/>
  <c r="C37" i="5"/>
  <c r="D37" i="5"/>
  <c r="I37" i="5"/>
  <c r="C38" i="5"/>
  <c r="E38" i="5" s="1"/>
  <c r="F38" i="5" s="1"/>
  <c r="D38" i="5"/>
  <c r="I38" i="5"/>
  <c r="C39" i="5"/>
  <c r="D39" i="5"/>
  <c r="I39" i="5"/>
  <c r="C40" i="5"/>
  <c r="D40" i="5"/>
  <c r="I40" i="5"/>
  <c r="C41" i="5"/>
  <c r="D41" i="5"/>
  <c r="I41" i="5"/>
  <c r="C42" i="5"/>
  <c r="D42" i="5"/>
  <c r="I42" i="5"/>
  <c r="C43" i="5"/>
  <c r="D43" i="5"/>
  <c r="I43" i="5"/>
  <c r="C44" i="5"/>
  <c r="D44" i="5"/>
  <c r="I44" i="5"/>
  <c r="C45" i="5"/>
  <c r="D45" i="5"/>
  <c r="I45" i="5"/>
  <c r="C46" i="5"/>
  <c r="E46" i="5" s="1"/>
  <c r="F46" i="5" s="1"/>
  <c r="D46" i="5"/>
  <c r="I46" i="5"/>
  <c r="C47" i="5"/>
  <c r="D47" i="5"/>
  <c r="I47" i="5"/>
  <c r="C48" i="5"/>
  <c r="D48" i="5"/>
  <c r="I48" i="5"/>
  <c r="C49" i="5"/>
  <c r="D49" i="5"/>
  <c r="I49" i="5"/>
  <c r="C50" i="5"/>
  <c r="E50" i="5" s="1"/>
  <c r="F50" i="5" s="1"/>
  <c r="D50" i="5"/>
  <c r="D127" i="1" s="1"/>
  <c r="I50" i="5"/>
  <c r="C51" i="5"/>
  <c r="D51" i="5"/>
  <c r="E51" i="5" s="1"/>
  <c r="I51" i="5"/>
  <c r="C52" i="5"/>
  <c r="D52" i="5"/>
  <c r="I52" i="5"/>
  <c r="C53" i="5"/>
  <c r="D53" i="5"/>
  <c r="E53" i="5" s="1"/>
  <c r="I53" i="5"/>
  <c r="C54" i="5"/>
  <c r="E54" i="5" s="1"/>
  <c r="F54" i="5" s="1"/>
  <c r="D54" i="5"/>
  <c r="I54" i="5"/>
  <c r="C55" i="5"/>
  <c r="D55" i="5"/>
  <c r="E55" i="5" s="1"/>
  <c r="I55" i="5"/>
  <c r="C56" i="5"/>
  <c r="D56" i="5"/>
  <c r="I56" i="5"/>
  <c r="C57" i="5"/>
  <c r="D57" i="5"/>
  <c r="E57" i="5" s="1"/>
  <c r="I57" i="5"/>
  <c r="C58" i="5"/>
  <c r="D58" i="5"/>
  <c r="E58" i="5" s="1"/>
  <c r="F58" i="5" s="1"/>
  <c r="I58" i="5"/>
  <c r="C59" i="5"/>
  <c r="D59" i="5"/>
  <c r="I59" i="5"/>
  <c r="C60" i="5"/>
  <c r="D60" i="5"/>
  <c r="I60" i="5"/>
  <c r="C61" i="5"/>
  <c r="D61" i="5"/>
  <c r="E61" i="5" s="1"/>
  <c r="I61" i="5"/>
  <c r="C62" i="5"/>
  <c r="D62" i="5"/>
  <c r="I62" i="5"/>
  <c r="C63" i="5"/>
  <c r="D63" i="5"/>
  <c r="I63" i="5"/>
  <c r="C64" i="5"/>
  <c r="D64" i="5"/>
  <c r="I64" i="5"/>
  <c r="C65" i="5"/>
  <c r="D65" i="5"/>
  <c r="I65" i="5"/>
  <c r="C66" i="5"/>
  <c r="E66" i="5" s="1"/>
  <c r="F66" i="5" s="1"/>
  <c r="D66" i="5"/>
  <c r="I66" i="5"/>
  <c r="C67" i="5"/>
  <c r="D67" i="5"/>
  <c r="I67" i="5"/>
  <c r="C68" i="5"/>
  <c r="D68" i="5"/>
  <c r="I68" i="5"/>
  <c r="C69" i="5"/>
  <c r="D69" i="5"/>
  <c r="I69" i="5"/>
  <c r="C70" i="5"/>
  <c r="D70" i="5"/>
  <c r="E70" i="5"/>
  <c r="F70" i="5" s="1"/>
  <c r="I70" i="5"/>
  <c r="C71" i="5"/>
  <c r="D71" i="5"/>
  <c r="I71" i="5"/>
  <c r="C72" i="5"/>
  <c r="D72" i="5"/>
  <c r="E72" i="5" s="1"/>
  <c r="I72" i="5"/>
  <c r="C73" i="5"/>
  <c r="D73" i="5"/>
  <c r="I73" i="5"/>
  <c r="C74" i="5"/>
  <c r="D74" i="5"/>
  <c r="E74" i="5" s="1"/>
  <c r="F74" i="5" s="1"/>
  <c r="I74" i="5"/>
  <c r="C75" i="5"/>
  <c r="D75" i="5"/>
  <c r="I75" i="5"/>
  <c r="D5" i="4"/>
  <c r="E5" i="4" s="1"/>
  <c r="F5" i="4" s="1"/>
  <c r="G5" i="4" s="1"/>
  <c r="H5" i="4" s="1"/>
  <c r="I5" i="4" s="1"/>
  <c r="J5" i="4" s="1"/>
  <c r="K5" i="4" s="1"/>
  <c r="L5" i="4" s="1"/>
  <c r="M5" i="4" s="1"/>
  <c r="C7" i="4"/>
  <c r="D7" i="4"/>
  <c r="E7" i="4" s="1"/>
  <c r="I7" i="4"/>
  <c r="C8" i="4"/>
  <c r="D8" i="4"/>
  <c r="I8" i="4"/>
  <c r="C9" i="4"/>
  <c r="D9" i="4"/>
  <c r="E9" i="4"/>
  <c r="F9" i="4" s="1"/>
  <c r="I9" i="4"/>
  <c r="C10" i="4"/>
  <c r="D10" i="4"/>
  <c r="I10" i="4"/>
  <c r="C11" i="4"/>
  <c r="D11" i="4"/>
  <c r="I11" i="4"/>
  <c r="C12" i="4"/>
  <c r="D12" i="4"/>
  <c r="I12" i="4"/>
  <c r="C13" i="4"/>
  <c r="D13" i="4"/>
  <c r="I13" i="4"/>
  <c r="C14" i="4"/>
  <c r="D14" i="4"/>
  <c r="I14" i="4"/>
  <c r="C15" i="4"/>
  <c r="D15" i="4"/>
  <c r="I15" i="4"/>
  <c r="C16" i="4"/>
  <c r="D16" i="4"/>
  <c r="I16" i="4"/>
  <c r="C17" i="4"/>
  <c r="E17" i="4" s="1"/>
  <c r="F17" i="4" s="1"/>
  <c r="D17" i="4"/>
  <c r="I17" i="4"/>
  <c r="C18" i="4"/>
  <c r="D18" i="4"/>
  <c r="I18" i="4"/>
  <c r="C19" i="4"/>
  <c r="D19" i="4"/>
  <c r="I19" i="4"/>
  <c r="C20" i="4"/>
  <c r="D20" i="4"/>
  <c r="I20" i="4"/>
  <c r="C21" i="4"/>
  <c r="E21" i="4" s="1"/>
  <c r="F21" i="4" s="1"/>
  <c r="D21" i="4"/>
  <c r="I21" i="4"/>
  <c r="C22" i="4"/>
  <c r="D22" i="4"/>
  <c r="I22" i="4"/>
  <c r="C23" i="4"/>
  <c r="D23" i="4"/>
  <c r="I23" i="4"/>
  <c r="C24" i="4"/>
  <c r="D24" i="4"/>
  <c r="I24" i="4"/>
  <c r="C25" i="4"/>
  <c r="E25" i="4" s="1"/>
  <c r="F25" i="4" s="1"/>
  <c r="D25" i="4"/>
  <c r="I25" i="4"/>
  <c r="C26" i="4"/>
  <c r="D26" i="4"/>
  <c r="E26" i="4" s="1"/>
  <c r="I26" i="4"/>
  <c r="C27" i="4"/>
  <c r="D27" i="4"/>
  <c r="I27" i="4"/>
  <c r="C28" i="4"/>
  <c r="D28" i="4"/>
  <c r="I28" i="4"/>
  <c r="C29" i="4"/>
  <c r="D29" i="4"/>
  <c r="I29" i="4"/>
  <c r="C30" i="4"/>
  <c r="D30" i="4"/>
  <c r="I30" i="4"/>
  <c r="C31" i="4"/>
  <c r="D31" i="4"/>
  <c r="E31" i="4" s="1"/>
  <c r="I31" i="4"/>
  <c r="C32" i="4"/>
  <c r="D32" i="4"/>
  <c r="I32" i="4"/>
  <c r="C33" i="4"/>
  <c r="E33" i="4" s="1"/>
  <c r="F33" i="4" s="1"/>
  <c r="D33" i="4"/>
  <c r="I33" i="4"/>
  <c r="C34" i="4"/>
  <c r="D34" i="4"/>
  <c r="I34" i="4"/>
  <c r="C35" i="4"/>
  <c r="D35" i="4"/>
  <c r="I35" i="4"/>
  <c r="C36" i="4"/>
  <c r="D36" i="4"/>
  <c r="I36" i="4"/>
  <c r="C37" i="4"/>
  <c r="E37" i="4" s="1"/>
  <c r="F37" i="4" s="1"/>
  <c r="D37" i="4"/>
  <c r="I37" i="4"/>
  <c r="C38" i="4"/>
  <c r="D38" i="4"/>
  <c r="I38" i="4"/>
  <c r="C39" i="4"/>
  <c r="D39" i="4"/>
  <c r="I39" i="4"/>
  <c r="C40" i="4"/>
  <c r="D40" i="4"/>
  <c r="I40" i="4"/>
  <c r="C41" i="4"/>
  <c r="E41" i="4" s="1"/>
  <c r="F41" i="4" s="1"/>
  <c r="D41" i="4"/>
  <c r="I41" i="4"/>
  <c r="C42" i="4"/>
  <c r="D42" i="4"/>
  <c r="I42" i="4"/>
  <c r="C43" i="4"/>
  <c r="D43" i="4"/>
  <c r="I43" i="4"/>
  <c r="C44" i="4"/>
  <c r="D44" i="4"/>
  <c r="I44" i="4"/>
  <c r="C45" i="4"/>
  <c r="D45" i="4"/>
  <c r="I45" i="4"/>
  <c r="C46" i="4"/>
  <c r="D46" i="4"/>
  <c r="I46" i="4"/>
  <c r="C47" i="4"/>
  <c r="D47" i="4"/>
  <c r="I47" i="4"/>
  <c r="C48" i="4"/>
  <c r="D48" i="4"/>
  <c r="I48" i="4"/>
  <c r="C49" i="4"/>
  <c r="D49" i="4"/>
  <c r="I49" i="4"/>
  <c r="C50" i="4"/>
  <c r="D50" i="4"/>
  <c r="I50" i="4"/>
  <c r="C51" i="4"/>
  <c r="D51" i="4"/>
  <c r="I51" i="4"/>
  <c r="C52" i="4"/>
  <c r="D52" i="4"/>
  <c r="I52" i="4"/>
  <c r="C53" i="4"/>
  <c r="E53" i="4" s="1"/>
  <c r="F53" i="4" s="1"/>
  <c r="D53" i="4"/>
  <c r="I53" i="4"/>
  <c r="C54" i="4"/>
  <c r="D54" i="4"/>
  <c r="E54" i="4" s="1"/>
  <c r="I54" i="4"/>
  <c r="C55" i="4"/>
  <c r="D55" i="4"/>
  <c r="I55" i="4"/>
  <c r="C56" i="4"/>
  <c r="D56" i="4"/>
  <c r="I56" i="4"/>
  <c r="C57" i="4"/>
  <c r="E57" i="4" s="1"/>
  <c r="F57" i="4" s="1"/>
  <c r="D57" i="4"/>
  <c r="I57" i="4"/>
  <c r="C58" i="4"/>
  <c r="D58" i="4"/>
  <c r="I58" i="4"/>
  <c r="C59" i="4"/>
  <c r="D59" i="4"/>
  <c r="I59" i="4"/>
  <c r="C60" i="4"/>
  <c r="D60" i="4"/>
  <c r="I60" i="4"/>
  <c r="C61" i="4"/>
  <c r="D61" i="4"/>
  <c r="I61" i="4"/>
  <c r="C62" i="4"/>
  <c r="D62" i="4"/>
  <c r="I62" i="4"/>
  <c r="C63" i="4"/>
  <c r="D63" i="4"/>
  <c r="I63" i="4"/>
  <c r="C64" i="4"/>
  <c r="D64" i="4"/>
  <c r="E64" i="4" s="1"/>
  <c r="I64" i="4"/>
  <c r="C65" i="4"/>
  <c r="E65" i="4" s="1"/>
  <c r="F65" i="4" s="1"/>
  <c r="D65" i="4"/>
  <c r="I65" i="4"/>
  <c r="C66" i="4"/>
  <c r="D66" i="4"/>
  <c r="E66" i="4" s="1"/>
  <c r="I66" i="4"/>
  <c r="C67" i="4"/>
  <c r="D67" i="4"/>
  <c r="I67" i="4"/>
  <c r="C68" i="4"/>
  <c r="D68" i="4"/>
  <c r="I68" i="4"/>
  <c r="C69" i="4"/>
  <c r="D69" i="4"/>
  <c r="I69" i="4"/>
  <c r="C70" i="4"/>
  <c r="D70" i="4"/>
  <c r="I70" i="4"/>
  <c r="C71" i="4"/>
  <c r="D71" i="4"/>
  <c r="I71" i="4"/>
  <c r="C72" i="4"/>
  <c r="D72" i="4"/>
  <c r="I72" i="4"/>
  <c r="C73" i="4"/>
  <c r="E73" i="4" s="1"/>
  <c r="F73" i="4" s="1"/>
  <c r="D73" i="4"/>
  <c r="I73" i="4"/>
  <c r="C74" i="4"/>
  <c r="D74" i="4"/>
  <c r="E74" i="4" s="1"/>
  <c r="I74" i="4"/>
  <c r="C75" i="4"/>
  <c r="D75" i="4"/>
  <c r="I75" i="4"/>
  <c r="E76" i="4"/>
  <c r="G76" i="4" s="1"/>
  <c r="F76" i="4"/>
  <c r="I76" i="4"/>
  <c r="D5" i="3"/>
  <c r="E5" i="3" s="1"/>
  <c r="F5" i="3" s="1"/>
  <c r="G5" i="3" s="1"/>
  <c r="H5" i="3" s="1"/>
  <c r="I5" i="3" s="1"/>
  <c r="J5" i="3" s="1"/>
  <c r="K5" i="3" s="1"/>
  <c r="L5" i="3" s="1"/>
  <c r="M5" i="3" s="1"/>
  <c r="C7" i="3"/>
  <c r="D7" i="3"/>
  <c r="I7" i="3"/>
  <c r="C8" i="3"/>
  <c r="D8" i="3"/>
  <c r="I8" i="3"/>
  <c r="C9" i="3"/>
  <c r="D9" i="3"/>
  <c r="I9" i="3"/>
  <c r="C10" i="3"/>
  <c r="D10" i="3"/>
  <c r="I10" i="3"/>
  <c r="C11" i="3"/>
  <c r="D11" i="3"/>
  <c r="I11" i="3"/>
  <c r="C12" i="3"/>
  <c r="D12" i="3"/>
  <c r="I12" i="3"/>
  <c r="C13" i="3"/>
  <c r="E13" i="3" s="1"/>
  <c r="F13" i="3" s="1"/>
  <c r="D13" i="3"/>
  <c r="I13" i="3"/>
  <c r="C14" i="3"/>
  <c r="D14" i="3"/>
  <c r="I14" i="3"/>
  <c r="C15" i="3"/>
  <c r="D15" i="3"/>
  <c r="I15" i="3"/>
  <c r="C16" i="3"/>
  <c r="D16" i="3"/>
  <c r="I16" i="3"/>
  <c r="C17" i="3"/>
  <c r="D17" i="3"/>
  <c r="I17" i="3"/>
  <c r="C18" i="3"/>
  <c r="D18" i="3"/>
  <c r="I18" i="3"/>
  <c r="C19" i="3"/>
  <c r="D19" i="3"/>
  <c r="I19" i="3"/>
  <c r="C20" i="3"/>
  <c r="D20" i="3"/>
  <c r="I20" i="3"/>
  <c r="C21" i="3"/>
  <c r="E21" i="3" s="1"/>
  <c r="F21" i="3" s="1"/>
  <c r="D21" i="3"/>
  <c r="I21" i="3"/>
  <c r="C22" i="3"/>
  <c r="D22" i="3"/>
  <c r="I22" i="3"/>
  <c r="C23" i="3"/>
  <c r="D23" i="3"/>
  <c r="I23" i="3"/>
  <c r="C24" i="3"/>
  <c r="D24" i="3"/>
  <c r="I24" i="3"/>
  <c r="C25" i="3"/>
  <c r="D25" i="3"/>
  <c r="I25" i="3"/>
  <c r="C26" i="3"/>
  <c r="D26" i="3"/>
  <c r="I26" i="3"/>
  <c r="C27" i="3"/>
  <c r="D27" i="3"/>
  <c r="I27" i="3"/>
  <c r="C28" i="3"/>
  <c r="D28" i="3"/>
  <c r="E28" i="3" s="1"/>
  <c r="I28" i="3"/>
  <c r="C29" i="3"/>
  <c r="E29" i="3" s="1"/>
  <c r="F29" i="3" s="1"/>
  <c r="D29" i="3"/>
  <c r="I29" i="3"/>
  <c r="C30" i="3"/>
  <c r="D30" i="3"/>
  <c r="I30" i="3"/>
  <c r="C31" i="3"/>
  <c r="D31" i="3"/>
  <c r="I31" i="3"/>
  <c r="C32" i="3"/>
  <c r="D32" i="3"/>
  <c r="I32" i="3"/>
  <c r="C33" i="3"/>
  <c r="E33" i="3" s="1"/>
  <c r="F33" i="3" s="1"/>
  <c r="D33" i="3"/>
  <c r="I33" i="3"/>
  <c r="C34" i="3"/>
  <c r="D34" i="3"/>
  <c r="I34" i="3"/>
  <c r="C35" i="3"/>
  <c r="D35" i="3"/>
  <c r="E35" i="3" s="1"/>
  <c r="I35" i="3"/>
  <c r="C36" i="3"/>
  <c r="D36" i="3"/>
  <c r="I36" i="3"/>
  <c r="C37" i="3"/>
  <c r="E37" i="3" s="1"/>
  <c r="F37" i="3" s="1"/>
  <c r="D37" i="3"/>
  <c r="I37" i="3"/>
  <c r="C38" i="3"/>
  <c r="D38" i="3"/>
  <c r="I38" i="3"/>
  <c r="C39" i="3"/>
  <c r="D39" i="3"/>
  <c r="I39" i="3"/>
  <c r="C40" i="3"/>
  <c r="D40" i="3"/>
  <c r="I40" i="3"/>
  <c r="C41" i="3"/>
  <c r="D41" i="3"/>
  <c r="E41" i="3" s="1"/>
  <c r="F41" i="3" s="1"/>
  <c r="I41" i="3"/>
  <c r="C42" i="3"/>
  <c r="D42" i="3"/>
  <c r="I42" i="3"/>
  <c r="C43" i="3"/>
  <c r="D43" i="3"/>
  <c r="E43" i="3" s="1"/>
  <c r="I43" i="3"/>
  <c r="C44" i="3"/>
  <c r="D44" i="3"/>
  <c r="I44" i="3"/>
  <c r="C45" i="3"/>
  <c r="E45" i="3" s="1"/>
  <c r="F45" i="3" s="1"/>
  <c r="D45" i="3"/>
  <c r="I45" i="3"/>
  <c r="C46" i="3"/>
  <c r="D46" i="3"/>
  <c r="I46" i="3"/>
  <c r="C47" i="3"/>
  <c r="D47" i="3"/>
  <c r="I47" i="3"/>
  <c r="C48" i="3"/>
  <c r="D48" i="3"/>
  <c r="I48" i="3"/>
  <c r="C49" i="3"/>
  <c r="E49" i="3" s="1"/>
  <c r="F49" i="3" s="1"/>
  <c r="D49" i="3"/>
  <c r="I49" i="3"/>
  <c r="C50" i="3"/>
  <c r="D50" i="3"/>
  <c r="I50" i="3"/>
  <c r="C51" i="3"/>
  <c r="D51" i="3"/>
  <c r="E51" i="3" s="1"/>
  <c r="I51" i="3"/>
  <c r="C52" i="3"/>
  <c r="D52" i="3"/>
  <c r="I52" i="3"/>
  <c r="C53" i="3"/>
  <c r="E53" i="3" s="1"/>
  <c r="F53" i="3" s="1"/>
  <c r="D53" i="3"/>
  <c r="I53" i="3"/>
  <c r="C54" i="3"/>
  <c r="D54" i="3"/>
  <c r="I54" i="3"/>
  <c r="C55" i="3"/>
  <c r="D55" i="3"/>
  <c r="I55" i="3"/>
  <c r="C56" i="3"/>
  <c r="D56" i="3"/>
  <c r="I56" i="3"/>
  <c r="C57" i="3"/>
  <c r="D57" i="3"/>
  <c r="I57" i="3"/>
  <c r="C58" i="3"/>
  <c r="D58" i="3"/>
  <c r="I58" i="3"/>
  <c r="C59" i="3"/>
  <c r="D59" i="3"/>
  <c r="I59" i="3"/>
  <c r="C60" i="3"/>
  <c r="D60" i="3"/>
  <c r="I60" i="3"/>
  <c r="C61" i="3"/>
  <c r="D61" i="3"/>
  <c r="I61" i="3"/>
  <c r="C62" i="3"/>
  <c r="D62" i="3"/>
  <c r="I62" i="3"/>
  <c r="C63" i="3"/>
  <c r="D63" i="3"/>
  <c r="I63" i="3"/>
  <c r="C64" i="3"/>
  <c r="D64" i="3"/>
  <c r="I64" i="3"/>
  <c r="C65" i="3"/>
  <c r="E65" i="3" s="1"/>
  <c r="F65" i="3" s="1"/>
  <c r="D65" i="3"/>
  <c r="I65" i="3"/>
  <c r="C66" i="3"/>
  <c r="D66" i="3"/>
  <c r="I66" i="3"/>
  <c r="C67" i="3"/>
  <c r="D67" i="3"/>
  <c r="I67" i="3"/>
  <c r="C68" i="3"/>
  <c r="D68" i="3"/>
  <c r="I68" i="3"/>
  <c r="C69" i="3"/>
  <c r="E69" i="3" s="1"/>
  <c r="F69" i="3" s="1"/>
  <c r="D69" i="3"/>
  <c r="I69" i="3"/>
  <c r="C70" i="3"/>
  <c r="D70" i="3"/>
  <c r="I70" i="3"/>
  <c r="C71" i="3"/>
  <c r="D71" i="3"/>
  <c r="I71" i="3"/>
  <c r="C72" i="3"/>
  <c r="D72" i="3"/>
  <c r="I72" i="3"/>
  <c r="C73" i="3"/>
  <c r="D73" i="3"/>
  <c r="I73" i="3"/>
  <c r="C74" i="3"/>
  <c r="D74" i="3"/>
  <c r="I74" i="3"/>
  <c r="C75" i="3"/>
  <c r="D75" i="3"/>
  <c r="I75" i="3"/>
  <c r="C76" i="3"/>
  <c r="D76" i="3"/>
  <c r="I76" i="3"/>
  <c r="D5" i="2"/>
  <c r="E5" i="2" s="1"/>
  <c r="F5" i="2" s="1"/>
  <c r="G5" i="2" s="1"/>
  <c r="H5" i="2" s="1"/>
  <c r="I5" i="2" s="1"/>
  <c r="J5" i="2" s="1"/>
  <c r="K5" i="2" s="1"/>
  <c r="L5" i="2" s="1"/>
  <c r="M5" i="2" s="1"/>
  <c r="C7" i="2"/>
  <c r="D7" i="2"/>
  <c r="E7" i="2"/>
  <c r="F7" i="2" s="1"/>
  <c r="I7" i="2"/>
  <c r="C8" i="2"/>
  <c r="D8" i="2"/>
  <c r="E8" i="2" s="1"/>
  <c r="I8" i="2"/>
  <c r="C9" i="2"/>
  <c r="D9" i="2"/>
  <c r="E9" i="2" s="1"/>
  <c r="I9" i="2"/>
  <c r="C10" i="2"/>
  <c r="D10" i="2"/>
  <c r="I10" i="2"/>
  <c r="C11" i="2"/>
  <c r="D11" i="2"/>
  <c r="I11" i="2"/>
  <c r="C12" i="2"/>
  <c r="D12" i="2"/>
  <c r="I12" i="2"/>
  <c r="C13" i="2"/>
  <c r="D13" i="2"/>
  <c r="E13" i="2" s="1"/>
  <c r="I13" i="2"/>
  <c r="C14" i="2"/>
  <c r="D14" i="2"/>
  <c r="E14" i="2" s="1"/>
  <c r="I14" i="2"/>
  <c r="C15" i="2"/>
  <c r="E15" i="2" s="1"/>
  <c r="F15" i="2" s="1"/>
  <c r="D15" i="2"/>
  <c r="I15" i="2"/>
  <c r="C16" i="2"/>
  <c r="D16" i="2"/>
  <c r="I16" i="2"/>
  <c r="C17" i="2"/>
  <c r="D17" i="2"/>
  <c r="I17" i="2"/>
  <c r="C18" i="2"/>
  <c r="D18" i="2"/>
  <c r="I18" i="2"/>
  <c r="C19" i="2"/>
  <c r="E19" i="2" s="1"/>
  <c r="F19" i="2" s="1"/>
  <c r="D19" i="2"/>
  <c r="I19" i="2"/>
  <c r="C20" i="2"/>
  <c r="D20" i="2"/>
  <c r="E20" i="2" s="1"/>
  <c r="I20" i="2"/>
  <c r="C21" i="2"/>
  <c r="D21" i="2"/>
  <c r="I21" i="2"/>
  <c r="C22" i="2"/>
  <c r="D22" i="2"/>
  <c r="E22" i="2" s="1"/>
  <c r="I22" i="2"/>
  <c r="C23" i="2"/>
  <c r="E23" i="2" s="1"/>
  <c r="F23" i="2" s="1"/>
  <c r="D23" i="2"/>
  <c r="I23" i="2"/>
  <c r="C24" i="2"/>
  <c r="D24" i="2"/>
  <c r="I24" i="2"/>
  <c r="C25" i="2"/>
  <c r="D25" i="2"/>
  <c r="I25" i="2"/>
  <c r="C26" i="2"/>
  <c r="D26" i="2"/>
  <c r="I26" i="2"/>
  <c r="C27" i="2"/>
  <c r="D27" i="2"/>
  <c r="E27" i="2" s="1"/>
  <c r="F27" i="2" s="1"/>
  <c r="I27" i="2"/>
  <c r="C28" i="2"/>
  <c r="D28" i="2"/>
  <c r="I28" i="2"/>
  <c r="C29" i="2"/>
  <c r="D29" i="2"/>
  <c r="E29" i="2" s="1"/>
  <c r="I29" i="2"/>
  <c r="C30" i="2"/>
  <c r="D30" i="2"/>
  <c r="I30" i="2"/>
  <c r="C31" i="2"/>
  <c r="E31" i="2" s="1"/>
  <c r="F31" i="2" s="1"/>
  <c r="D31" i="2"/>
  <c r="I31" i="2"/>
  <c r="C32" i="2"/>
  <c r="D32" i="2"/>
  <c r="I32" i="2"/>
  <c r="C33" i="2"/>
  <c r="D33" i="2"/>
  <c r="I33" i="2"/>
  <c r="C34" i="2"/>
  <c r="D34" i="2"/>
  <c r="I34" i="2"/>
  <c r="C35" i="2"/>
  <c r="E35" i="2" s="1"/>
  <c r="F35" i="2" s="1"/>
  <c r="D35" i="2"/>
  <c r="I35" i="2"/>
  <c r="C36" i="2"/>
  <c r="D36" i="2"/>
  <c r="I36" i="2"/>
  <c r="C37" i="2"/>
  <c r="D37" i="2"/>
  <c r="E37" i="2" s="1"/>
  <c r="I37" i="2"/>
  <c r="C38" i="2"/>
  <c r="D38" i="2"/>
  <c r="E38" i="2" s="1"/>
  <c r="I38" i="2"/>
  <c r="C39" i="2"/>
  <c r="E39" i="2" s="1"/>
  <c r="F39" i="2" s="1"/>
  <c r="D39" i="2"/>
  <c r="I39" i="2"/>
  <c r="C40" i="2"/>
  <c r="D40" i="2"/>
  <c r="I40" i="2"/>
  <c r="C41" i="2"/>
  <c r="D41" i="2"/>
  <c r="E41" i="2" s="1"/>
  <c r="I41" i="2"/>
  <c r="C42" i="2"/>
  <c r="D42" i="2"/>
  <c r="E42" i="2" s="1"/>
  <c r="I42" i="2"/>
  <c r="C43" i="2"/>
  <c r="D43" i="2"/>
  <c r="E43" i="2" s="1"/>
  <c r="F43" i="2" s="1"/>
  <c r="I43" i="2"/>
  <c r="C44" i="2"/>
  <c r="D44" i="2"/>
  <c r="I44" i="2"/>
  <c r="C45" i="2"/>
  <c r="D45" i="2"/>
  <c r="E45" i="2" s="1"/>
  <c r="I45" i="2"/>
  <c r="C46" i="2"/>
  <c r="D46" i="2"/>
  <c r="E46" i="2" s="1"/>
  <c r="I46" i="2"/>
  <c r="C47" i="2"/>
  <c r="D47" i="2"/>
  <c r="E47" i="2" s="1"/>
  <c r="F47" i="2" s="1"/>
  <c r="I47" i="2"/>
  <c r="C48" i="2"/>
  <c r="D48" i="2"/>
  <c r="I48" i="2"/>
  <c r="C49" i="2"/>
  <c r="D49" i="2"/>
  <c r="I49" i="2"/>
  <c r="C50" i="2"/>
  <c r="D50" i="2"/>
  <c r="I50" i="2"/>
  <c r="C51" i="2"/>
  <c r="E51" i="2" s="1"/>
  <c r="F51" i="2" s="1"/>
  <c r="D51" i="2"/>
  <c r="I51" i="2"/>
  <c r="C52" i="2"/>
  <c r="D52" i="2"/>
  <c r="I52" i="2"/>
  <c r="C53" i="2"/>
  <c r="D53" i="2"/>
  <c r="I53" i="2"/>
  <c r="C54" i="2"/>
  <c r="D54" i="2"/>
  <c r="I54" i="2"/>
  <c r="C55" i="2"/>
  <c r="E55" i="2" s="1"/>
  <c r="F55" i="2" s="1"/>
  <c r="D55" i="2"/>
  <c r="I55" i="2"/>
  <c r="C56" i="2"/>
  <c r="D56" i="2"/>
  <c r="I56" i="2"/>
  <c r="C57" i="2"/>
  <c r="D57" i="2"/>
  <c r="I57" i="2"/>
  <c r="C58" i="2"/>
  <c r="D58" i="2"/>
  <c r="I58" i="2"/>
  <c r="C59" i="2"/>
  <c r="E59" i="2" s="1"/>
  <c r="F59" i="2" s="1"/>
  <c r="D59" i="2"/>
  <c r="I59" i="2"/>
  <c r="C60" i="2"/>
  <c r="D60" i="2"/>
  <c r="I60" i="2"/>
  <c r="C61" i="2"/>
  <c r="D61" i="2"/>
  <c r="I61" i="2"/>
  <c r="C62" i="2"/>
  <c r="D62" i="2"/>
  <c r="I62" i="2"/>
  <c r="C63" i="2"/>
  <c r="D63" i="2"/>
  <c r="I63" i="2"/>
  <c r="C64" i="2"/>
  <c r="D64" i="2"/>
  <c r="I64" i="2"/>
  <c r="C65" i="2"/>
  <c r="D65" i="2"/>
  <c r="E65" i="2" s="1"/>
  <c r="I65" i="2"/>
  <c r="C66" i="2"/>
  <c r="D66" i="2"/>
  <c r="E66" i="2" s="1"/>
  <c r="I66" i="2"/>
  <c r="C67" i="2"/>
  <c r="E67" i="2" s="1"/>
  <c r="F67" i="2" s="1"/>
  <c r="D67" i="2"/>
  <c r="I67" i="2"/>
  <c r="C68" i="2"/>
  <c r="D68" i="2"/>
  <c r="I68" i="2"/>
  <c r="C69" i="2"/>
  <c r="D69" i="2"/>
  <c r="I69" i="2"/>
  <c r="C70" i="2"/>
  <c r="D70" i="2"/>
  <c r="I70" i="2"/>
  <c r="C71" i="2"/>
  <c r="E71" i="2" s="1"/>
  <c r="F71" i="2" s="1"/>
  <c r="D71" i="2"/>
  <c r="I71" i="2"/>
  <c r="C72" i="2"/>
  <c r="D72" i="2"/>
  <c r="E72" i="2" s="1"/>
  <c r="I72" i="2"/>
  <c r="C73" i="2"/>
  <c r="D73" i="2"/>
  <c r="E73" i="2" s="1"/>
  <c r="I73" i="2"/>
  <c r="C74" i="2"/>
  <c r="D74" i="2"/>
  <c r="I74" i="2"/>
  <c r="C75" i="2"/>
  <c r="E75" i="2" s="1"/>
  <c r="F75" i="2" s="1"/>
  <c r="D75" i="2"/>
  <c r="I75" i="2"/>
  <c r="D4" i="1"/>
  <c r="E4" i="1"/>
  <c r="F4" i="1" s="1"/>
  <c r="G4" i="1" s="1"/>
  <c r="H4" i="1" s="1"/>
  <c r="I4" i="1" s="1"/>
  <c r="J4" i="1" s="1"/>
  <c r="K4" i="1" s="1"/>
  <c r="L4" i="1" s="1"/>
  <c r="M4" i="1" s="1"/>
  <c r="C6" i="1"/>
  <c r="I6" i="1"/>
  <c r="C7" i="1"/>
  <c r="E7" i="1" s="1"/>
  <c r="F7" i="1" s="1"/>
  <c r="I7" i="1"/>
  <c r="C8" i="1"/>
  <c r="E8" i="1" s="1"/>
  <c r="I8" i="1"/>
  <c r="C9" i="1"/>
  <c r="E9" i="1" s="1"/>
  <c r="I9" i="1"/>
  <c r="C10" i="1"/>
  <c r="E10" i="1" s="1"/>
  <c r="I10" i="1"/>
  <c r="C11" i="1"/>
  <c r="E11" i="1" s="1"/>
  <c r="F11" i="1" s="1"/>
  <c r="I11" i="1"/>
  <c r="C12" i="1"/>
  <c r="E12" i="1" s="1"/>
  <c r="I12" i="1"/>
  <c r="C13" i="1"/>
  <c r="E13" i="1" s="1"/>
  <c r="I13" i="1"/>
  <c r="C14" i="1"/>
  <c r="E14" i="1" s="1"/>
  <c r="I14" i="1"/>
  <c r="C15" i="1"/>
  <c r="E15" i="1" s="1"/>
  <c r="F15" i="1" s="1"/>
  <c r="I15" i="1"/>
  <c r="C16" i="1"/>
  <c r="I16" i="1"/>
  <c r="C17" i="1"/>
  <c r="E17" i="1" s="1"/>
  <c r="I17" i="1"/>
  <c r="C18" i="1"/>
  <c r="E18" i="1" s="1"/>
  <c r="I18" i="1"/>
  <c r="C19" i="1"/>
  <c r="E19" i="1" s="1"/>
  <c r="F19" i="1" s="1"/>
  <c r="I19" i="1"/>
  <c r="C20" i="1"/>
  <c r="E20" i="1" s="1"/>
  <c r="I20" i="1"/>
  <c r="C21" i="1"/>
  <c r="I21" i="1"/>
  <c r="C22" i="1"/>
  <c r="I22" i="1"/>
  <c r="C23" i="1"/>
  <c r="E23" i="1" s="1"/>
  <c r="F23" i="1" s="1"/>
  <c r="I23" i="1"/>
  <c r="C24" i="1"/>
  <c r="E24" i="1" s="1"/>
  <c r="I24" i="1"/>
  <c r="C25" i="1"/>
  <c r="E25" i="1" s="1"/>
  <c r="I25" i="1"/>
  <c r="C26" i="1"/>
  <c r="E26" i="1" s="1"/>
  <c r="I26" i="1"/>
  <c r="C27" i="1"/>
  <c r="E27" i="1" s="1"/>
  <c r="F27" i="1" s="1"/>
  <c r="I27" i="1"/>
  <c r="C28" i="1"/>
  <c r="E28" i="1" s="1"/>
  <c r="I28" i="1"/>
  <c r="C29" i="1"/>
  <c r="E29" i="1" s="1"/>
  <c r="I29" i="1"/>
  <c r="C30" i="1"/>
  <c r="E30" i="1" s="1"/>
  <c r="I30" i="1"/>
  <c r="C31" i="1"/>
  <c r="E31" i="1" s="1"/>
  <c r="F31" i="1" s="1"/>
  <c r="I31" i="1"/>
  <c r="C32" i="1"/>
  <c r="I32" i="1"/>
  <c r="C33" i="1"/>
  <c r="E33" i="1" s="1"/>
  <c r="I33" i="1"/>
  <c r="C34" i="1"/>
  <c r="E34" i="1" s="1"/>
  <c r="I34" i="1"/>
  <c r="C35" i="1"/>
  <c r="E35" i="1" s="1"/>
  <c r="F35" i="1" s="1"/>
  <c r="I35" i="1"/>
  <c r="C36" i="1"/>
  <c r="E36" i="1" s="1"/>
  <c r="I36" i="1"/>
  <c r="C37" i="1"/>
  <c r="I37" i="1"/>
  <c r="C38" i="1"/>
  <c r="I38" i="1"/>
  <c r="C39" i="1"/>
  <c r="E39" i="1" s="1"/>
  <c r="F39" i="1" s="1"/>
  <c r="I39" i="1"/>
  <c r="C40" i="1"/>
  <c r="E40" i="1" s="1"/>
  <c r="I40" i="1"/>
  <c r="C41" i="1"/>
  <c r="E41" i="1" s="1"/>
  <c r="I41" i="1"/>
  <c r="C42" i="1"/>
  <c r="E42" i="1" s="1"/>
  <c r="I42" i="1"/>
  <c r="C43" i="1"/>
  <c r="E43" i="1" s="1"/>
  <c r="F43" i="1" s="1"/>
  <c r="I43" i="1"/>
  <c r="C44" i="1"/>
  <c r="E44" i="1" s="1"/>
  <c r="I44" i="1"/>
  <c r="C45" i="1"/>
  <c r="E45" i="1" s="1"/>
  <c r="I45" i="1"/>
  <c r="C46" i="1"/>
  <c r="E46" i="1" s="1"/>
  <c r="I46" i="1"/>
  <c r="C47" i="1"/>
  <c r="E47" i="1" s="1"/>
  <c r="F47" i="1" s="1"/>
  <c r="I47" i="1"/>
  <c r="C48" i="1"/>
  <c r="I48" i="1"/>
  <c r="C49" i="1"/>
  <c r="E49" i="1" s="1"/>
  <c r="I49" i="1"/>
  <c r="C50" i="1"/>
  <c r="E50" i="1" s="1"/>
  <c r="I50" i="1"/>
  <c r="C51" i="1"/>
  <c r="E51" i="1" s="1"/>
  <c r="F51" i="1" s="1"/>
  <c r="I51" i="1"/>
  <c r="C52" i="1"/>
  <c r="E52" i="1" s="1"/>
  <c r="I52" i="1"/>
  <c r="C53" i="1"/>
  <c r="I53" i="1"/>
  <c r="C54" i="1"/>
  <c r="I54" i="1"/>
  <c r="C55" i="1"/>
  <c r="E55" i="1" s="1"/>
  <c r="F55" i="1" s="1"/>
  <c r="I55" i="1"/>
  <c r="C56" i="1"/>
  <c r="E56" i="1" s="1"/>
  <c r="I56" i="1"/>
  <c r="C57" i="1"/>
  <c r="E57" i="1" s="1"/>
  <c r="I57" i="1"/>
  <c r="C58" i="1"/>
  <c r="E58" i="1" s="1"/>
  <c r="I58" i="1"/>
  <c r="C59" i="1"/>
  <c r="E59" i="1" s="1"/>
  <c r="F59" i="1" s="1"/>
  <c r="I59" i="1"/>
  <c r="C60" i="1"/>
  <c r="E60" i="1" s="1"/>
  <c r="I60" i="1"/>
  <c r="C61" i="1"/>
  <c r="E61" i="1" s="1"/>
  <c r="I61" i="1"/>
  <c r="C62" i="1"/>
  <c r="E62" i="1" s="1"/>
  <c r="I62" i="1"/>
  <c r="C63" i="1"/>
  <c r="E63" i="1" s="1"/>
  <c r="F63" i="1" s="1"/>
  <c r="I63" i="1"/>
  <c r="C64" i="1"/>
  <c r="I64" i="1"/>
  <c r="C65" i="1"/>
  <c r="E65" i="1" s="1"/>
  <c r="I65" i="1"/>
  <c r="C66" i="1"/>
  <c r="E66" i="1" s="1"/>
  <c r="I66" i="1"/>
  <c r="C67" i="1"/>
  <c r="E67" i="1" s="1"/>
  <c r="F67" i="1" s="1"/>
  <c r="I67" i="1"/>
  <c r="C68" i="1"/>
  <c r="E68" i="1" s="1"/>
  <c r="I68" i="1"/>
  <c r="C69" i="1"/>
  <c r="I69" i="1"/>
  <c r="C70" i="1"/>
  <c r="I70" i="1"/>
  <c r="C71" i="1"/>
  <c r="E71" i="1" s="1"/>
  <c r="I71" i="1"/>
  <c r="C72" i="1"/>
  <c r="E72" i="1" s="1"/>
  <c r="I72" i="1"/>
  <c r="C73" i="1"/>
  <c r="E73" i="1" s="1"/>
  <c r="F73" i="1" s="1"/>
  <c r="I73" i="1"/>
  <c r="C74" i="1"/>
  <c r="E74" i="1" s="1"/>
  <c r="I74" i="1"/>
  <c r="C77" i="1"/>
  <c r="C79" i="1" s="1"/>
  <c r="D77" i="1"/>
  <c r="I77" i="1"/>
  <c r="C78" i="1"/>
  <c r="D78" i="1"/>
  <c r="I78" i="1"/>
  <c r="C81" i="1"/>
  <c r="C82" i="1" s="1"/>
  <c r="D81" i="1"/>
  <c r="D84" i="1"/>
  <c r="E84" i="1" s="1"/>
  <c r="C85" i="1"/>
  <c r="D85" i="1"/>
  <c r="C87" i="1"/>
  <c r="D87" i="1"/>
  <c r="C88" i="1"/>
  <c r="C89" i="1"/>
  <c r="C90" i="1"/>
  <c r="C91" i="1"/>
  <c r="C92" i="1"/>
  <c r="C93" i="1"/>
  <c r="C94" i="1"/>
  <c r="C97" i="1"/>
  <c r="C98" i="1"/>
  <c r="C101" i="1"/>
  <c r="D101" i="1"/>
  <c r="C102" i="1"/>
  <c r="D103" i="1"/>
  <c r="E103" i="1" s="1"/>
  <c r="F103" i="1" s="1"/>
  <c r="C104" i="1"/>
  <c r="C105" i="1"/>
  <c r="C106" i="1"/>
  <c r="D106" i="1"/>
  <c r="C109" i="1"/>
  <c r="D109" i="1"/>
  <c r="E109" i="1" s="1"/>
  <c r="C110" i="1"/>
  <c r="C111" i="1"/>
  <c r="D111" i="1"/>
  <c r="C112" i="1"/>
  <c r="D112" i="1"/>
  <c r="C113" i="1"/>
  <c r="D113" i="1"/>
  <c r="C116" i="1"/>
  <c r="C117" i="1"/>
  <c r="D117" i="1"/>
  <c r="C118" i="1"/>
  <c r="D118" i="1"/>
  <c r="C119" i="1"/>
  <c r="D119" i="1"/>
  <c r="C120" i="1"/>
  <c r="C121" i="1"/>
  <c r="D121" i="1"/>
  <c r="C124" i="1"/>
  <c r="C125" i="1"/>
  <c r="D125" i="1"/>
  <c r="C126" i="1"/>
  <c r="D126" i="1"/>
  <c r="C128" i="1"/>
  <c r="D128" i="1"/>
  <c r="C129" i="1"/>
  <c r="C132" i="1"/>
  <c r="D132" i="1"/>
  <c r="C133" i="1"/>
  <c r="D135" i="1"/>
  <c r="E135" i="1" s="1"/>
  <c r="D136" i="1"/>
  <c r="E136" i="1" s="1"/>
  <c r="C140" i="1"/>
  <c r="D140" i="1"/>
  <c r="C141" i="1"/>
  <c r="C142" i="1"/>
  <c r="D142" i="1"/>
  <c r="C145" i="1"/>
  <c r="C146" i="1" s="1"/>
  <c r="C148" i="1"/>
  <c r="C149" i="1" s="1"/>
  <c r="C151" i="1"/>
  <c r="D151" i="1"/>
  <c r="I151" i="1"/>
  <c r="C152" i="1"/>
  <c r="D152" i="1"/>
  <c r="I152" i="1"/>
  <c r="C153" i="1"/>
  <c r="D153" i="1"/>
  <c r="I153" i="1"/>
  <c r="C154" i="1"/>
  <c r="D154" i="1"/>
  <c r="I154" i="1"/>
  <c r="C155" i="1"/>
  <c r="D155" i="1"/>
  <c r="I155" i="1"/>
  <c r="C156" i="1"/>
  <c r="D156" i="1"/>
  <c r="I156" i="1"/>
  <c r="C157" i="1"/>
  <c r="D157" i="1"/>
  <c r="I157" i="1"/>
  <c r="C158" i="1"/>
  <c r="D158" i="1"/>
  <c r="I158" i="1"/>
  <c r="C159" i="1"/>
  <c r="D159" i="1"/>
  <c r="I159" i="1"/>
  <c r="C160" i="1"/>
  <c r="D160" i="1"/>
  <c r="I160" i="1"/>
  <c r="C161" i="1"/>
  <c r="D161" i="1"/>
  <c r="I161" i="1"/>
  <c r="C164" i="1"/>
  <c r="D164" i="1"/>
  <c r="I164" i="1"/>
  <c r="C165" i="1"/>
  <c r="D165" i="1"/>
  <c r="I165" i="1"/>
  <c r="C166" i="1"/>
  <c r="D166" i="1"/>
  <c r="I166" i="1"/>
  <c r="C167" i="1"/>
  <c r="D167" i="1"/>
  <c r="I167" i="1"/>
  <c r="C168" i="1"/>
  <c r="D168" i="1"/>
  <c r="I168" i="1"/>
  <c r="C169" i="1"/>
  <c r="D169" i="1"/>
  <c r="I169" i="1"/>
  <c r="C170" i="1"/>
  <c r="D170" i="1"/>
  <c r="I170" i="1"/>
  <c r="C171" i="1"/>
  <c r="D171" i="1"/>
  <c r="I171" i="1"/>
  <c r="C172" i="1"/>
  <c r="D172" i="1"/>
  <c r="I172" i="1"/>
  <c r="C173" i="1"/>
  <c r="D173" i="1"/>
  <c r="I173" i="1"/>
  <c r="C174" i="1"/>
  <c r="D174" i="1"/>
  <c r="I174" i="1"/>
  <c r="C175" i="1"/>
  <c r="D175" i="1"/>
  <c r="I175" i="1"/>
  <c r="C176" i="1"/>
  <c r="D176" i="1"/>
  <c r="I176" i="1"/>
  <c r="C177" i="1"/>
  <c r="D177" i="1"/>
  <c r="I177" i="1"/>
  <c r="C178" i="1"/>
  <c r="D178" i="1"/>
  <c r="I178" i="1"/>
  <c r="C179" i="1"/>
  <c r="D179" i="1"/>
  <c r="I179" i="1"/>
  <c r="C180" i="1"/>
  <c r="D180" i="1"/>
  <c r="I180" i="1"/>
  <c r="C181" i="1"/>
  <c r="D181" i="1"/>
  <c r="I181" i="1"/>
  <c r="C182" i="1"/>
  <c r="D182" i="1"/>
  <c r="I182" i="1"/>
  <c r="C183" i="1"/>
  <c r="D183" i="1"/>
  <c r="I183" i="1"/>
  <c r="C184" i="1"/>
  <c r="D184" i="1"/>
  <c r="I184" i="1"/>
  <c r="C185" i="1"/>
  <c r="D185" i="1"/>
  <c r="I185" i="1"/>
  <c r="C186" i="1"/>
  <c r="D186" i="1"/>
  <c r="I186" i="1"/>
  <c r="C187" i="1"/>
  <c r="D187" i="1"/>
  <c r="I187" i="1"/>
  <c r="C188" i="1"/>
  <c r="D188" i="1"/>
  <c r="I188" i="1"/>
  <c r="C189" i="1"/>
  <c r="D189" i="1"/>
  <c r="I189" i="1"/>
  <c r="C190" i="1"/>
  <c r="D190" i="1"/>
  <c r="I190" i="1"/>
  <c r="C191" i="1"/>
  <c r="D191" i="1"/>
  <c r="I191" i="1"/>
  <c r="C192" i="1"/>
  <c r="D192" i="1"/>
  <c r="I192" i="1"/>
  <c r="C193" i="1"/>
  <c r="D193" i="1"/>
  <c r="I193" i="1"/>
  <c r="C194" i="1"/>
  <c r="D194" i="1"/>
  <c r="I194" i="1"/>
  <c r="C195" i="1"/>
  <c r="D195" i="1"/>
  <c r="I195" i="1"/>
  <c r="C196" i="1"/>
  <c r="E196" i="1" s="1"/>
  <c r="D196" i="1"/>
  <c r="I196" i="1"/>
  <c r="C197" i="1"/>
  <c r="D197" i="1"/>
  <c r="I197" i="1"/>
  <c r="C198" i="1"/>
  <c r="D198" i="1"/>
  <c r="I198" i="1"/>
  <c r="C199" i="1"/>
  <c r="D199" i="1"/>
  <c r="I199" i="1"/>
  <c r="C200" i="1"/>
  <c r="D200" i="1"/>
  <c r="I200" i="1"/>
  <c r="C201" i="1"/>
  <c r="D201" i="1"/>
  <c r="I201" i="1"/>
  <c r="C202" i="1"/>
  <c r="D202" i="1"/>
  <c r="I202" i="1"/>
  <c r="C203" i="1"/>
  <c r="D203" i="1"/>
  <c r="I203" i="1"/>
  <c r="C204" i="1"/>
  <c r="D204" i="1"/>
  <c r="I204" i="1"/>
  <c r="C205" i="1"/>
  <c r="E205" i="1" s="1"/>
  <c r="F205" i="1" s="1"/>
  <c r="I205" i="1"/>
  <c r="C206" i="1"/>
  <c r="D206" i="1"/>
  <c r="I206" i="1"/>
  <c r="C207" i="1"/>
  <c r="E207" i="1" s="1"/>
  <c r="I207" i="1"/>
  <c r="C208" i="1"/>
  <c r="D208" i="1"/>
  <c r="I208" i="1"/>
  <c r="C209" i="1"/>
  <c r="D209" i="1"/>
  <c r="I209" i="1"/>
  <c r="C210" i="1"/>
  <c r="D210" i="1"/>
  <c r="I210" i="1"/>
  <c r="C211" i="1"/>
  <c r="D211" i="1"/>
  <c r="I211" i="1"/>
  <c r="C212" i="1"/>
  <c r="D212" i="1"/>
  <c r="I212" i="1"/>
  <c r="C213" i="1"/>
  <c r="D213" i="1"/>
  <c r="I213" i="1"/>
  <c r="C214" i="1"/>
  <c r="D214" i="1"/>
  <c r="I214" i="1"/>
  <c r="C215" i="1"/>
  <c r="D215" i="1"/>
  <c r="I215" i="1"/>
  <c r="C216" i="1"/>
  <c r="D216" i="1"/>
  <c r="I216" i="1"/>
  <c r="C217" i="1"/>
  <c r="D217" i="1"/>
  <c r="I217" i="1"/>
  <c r="C218" i="1"/>
  <c r="D218" i="1"/>
  <c r="I218" i="1"/>
  <c r="C219" i="1"/>
  <c r="D219" i="1"/>
  <c r="I219" i="1"/>
  <c r="C222" i="1"/>
  <c r="C223" i="1" s="1"/>
  <c r="D222" i="1"/>
  <c r="I222" i="1"/>
  <c r="C225" i="1"/>
  <c r="C226" i="1" s="1"/>
  <c r="D225" i="1"/>
  <c r="I225" i="1"/>
  <c r="C228" i="1"/>
  <c r="C248" i="1" s="1"/>
  <c r="C230" i="1"/>
  <c r="C249" i="1" s="1"/>
  <c r="E232" i="1"/>
  <c r="F232" i="1"/>
  <c r="G232" i="1"/>
  <c r="D250" i="1"/>
  <c r="E50" i="3" l="1"/>
  <c r="E34" i="3"/>
  <c r="E27" i="3"/>
  <c r="E75" i="4"/>
  <c r="F75" i="4" s="1"/>
  <c r="E63" i="4"/>
  <c r="C77" i="4"/>
  <c r="E29" i="4"/>
  <c r="F29" i="4" s="1"/>
  <c r="E18" i="4"/>
  <c r="F18" i="4" s="1"/>
  <c r="E8" i="4"/>
  <c r="E71" i="5"/>
  <c r="E60" i="5"/>
  <c r="E35" i="5"/>
  <c r="F35" i="5" s="1"/>
  <c r="E67" i="6"/>
  <c r="E30" i="6"/>
  <c r="E66" i="7"/>
  <c r="F66" i="7" s="1"/>
  <c r="E47" i="7"/>
  <c r="F47" i="7" s="1"/>
  <c r="E45" i="10"/>
  <c r="F45" i="10" s="1"/>
  <c r="E44" i="10"/>
  <c r="E39" i="10"/>
  <c r="E38" i="10"/>
  <c r="F38" i="10" s="1"/>
  <c r="E20" i="10"/>
  <c r="E69" i="11"/>
  <c r="E55" i="11"/>
  <c r="E51" i="11"/>
  <c r="F51" i="11" s="1"/>
  <c r="E47" i="11"/>
  <c r="E33" i="11"/>
  <c r="E73" i="13"/>
  <c r="E69" i="13"/>
  <c r="K69" i="13" s="1"/>
  <c r="E65" i="13"/>
  <c r="E61" i="13"/>
  <c r="E57" i="13"/>
  <c r="E53" i="13"/>
  <c r="G53" i="13" s="1"/>
  <c r="E49" i="13"/>
  <c r="E45" i="13"/>
  <c r="E41" i="13"/>
  <c r="E37" i="13"/>
  <c r="F37" i="13" s="1"/>
  <c r="E33" i="13"/>
  <c r="E29" i="13"/>
  <c r="E25" i="13"/>
  <c r="E21" i="13"/>
  <c r="F21" i="13" s="1"/>
  <c r="E17" i="13"/>
  <c r="E13" i="13"/>
  <c r="E9" i="13"/>
  <c r="E72" i="14"/>
  <c r="F72" i="14" s="1"/>
  <c r="E67" i="15"/>
  <c r="G67" i="15" s="1"/>
  <c r="E59" i="15"/>
  <c r="G59" i="15" s="1"/>
  <c r="E55" i="15"/>
  <c r="G55" i="15" s="1"/>
  <c r="E51" i="15"/>
  <c r="G51" i="15" s="1"/>
  <c r="E35" i="15"/>
  <c r="G35" i="15" s="1"/>
  <c r="E27" i="15"/>
  <c r="G27" i="15" s="1"/>
  <c r="E23" i="15"/>
  <c r="G23" i="15" s="1"/>
  <c r="E19" i="15"/>
  <c r="G19" i="15" s="1"/>
  <c r="E15" i="15"/>
  <c r="G15" i="15" s="1"/>
  <c r="E69" i="16"/>
  <c r="G69" i="16" s="1"/>
  <c r="E65" i="16"/>
  <c r="G65" i="16" s="1"/>
  <c r="E57" i="16"/>
  <c r="G57" i="16" s="1"/>
  <c r="E53" i="16"/>
  <c r="G53" i="16" s="1"/>
  <c r="E49" i="16"/>
  <c r="G49" i="16" s="1"/>
  <c r="E62" i="18"/>
  <c r="E46" i="18"/>
  <c r="F46" i="18" s="1"/>
  <c r="E32" i="18"/>
  <c r="E14" i="18"/>
  <c r="H73" i="19"/>
  <c r="I73" i="19" s="1"/>
  <c r="H54" i="19"/>
  <c r="H52" i="19"/>
  <c r="H50" i="19"/>
  <c r="H48" i="19"/>
  <c r="J64" i="22"/>
  <c r="K64" i="22" s="1"/>
  <c r="E59" i="22"/>
  <c r="E34" i="22"/>
  <c r="E33" i="22"/>
  <c r="J13" i="49"/>
  <c r="K13" i="49" s="1"/>
  <c r="E119" i="1"/>
  <c r="E74" i="2"/>
  <c r="E68" i="2"/>
  <c r="E40" i="2"/>
  <c r="F40" i="2" s="1"/>
  <c r="E36" i="2"/>
  <c r="E30" i="2"/>
  <c r="E21" i="2"/>
  <c r="E10" i="2"/>
  <c r="F10" i="2" s="1"/>
  <c r="E52" i="3"/>
  <c r="E44" i="3"/>
  <c r="E36" i="3"/>
  <c r="E30" i="3"/>
  <c r="F30" i="3" s="1"/>
  <c r="E69" i="4"/>
  <c r="F69" i="4" s="1"/>
  <c r="E32" i="4"/>
  <c r="E73" i="5"/>
  <c r="E62" i="5"/>
  <c r="F62" i="5" s="1"/>
  <c r="E56" i="5"/>
  <c r="E52" i="5"/>
  <c r="E47" i="5"/>
  <c r="E37" i="5"/>
  <c r="F37" i="5" s="1"/>
  <c r="E28" i="5"/>
  <c r="E24" i="5"/>
  <c r="E69" i="6"/>
  <c r="F69" i="6" s="1"/>
  <c r="E63" i="6"/>
  <c r="F63" i="6" s="1"/>
  <c r="E59" i="6"/>
  <c r="E58" i="6"/>
  <c r="E54" i="6"/>
  <c r="E32" i="6"/>
  <c r="F32" i="6" s="1"/>
  <c r="E68" i="7"/>
  <c r="F68" i="7" s="1"/>
  <c r="E53" i="7"/>
  <c r="F53" i="7" s="1"/>
  <c r="E49" i="7"/>
  <c r="E71" i="10"/>
  <c r="G71" i="10" s="1"/>
  <c r="E48" i="10"/>
  <c r="E42" i="10"/>
  <c r="E18" i="10"/>
  <c r="E11" i="10"/>
  <c r="F11" i="10" s="1"/>
  <c r="E49" i="11"/>
  <c r="E35" i="11"/>
  <c r="E75" i="13"/>
  <c r="E71" i="13"/>
  <c r="F71" i="13" s="1"/>
  <c r="E67" i="13"/>
  <c r="E63" i="13"/>
  <c r="E59" i="13"/>
  <c r="E55" i="13"/>
  <c r="K55" i="13" s="1"/>
  <c r="E51" i="13"/>
  <c r="E47" i="13"/>
  <c r="E43" i="13"/>
  <c r="E39" i="13"/>
  <c r="K39" i="13" s="1"/>
  <c r="E35" i="13"/>
  <c r="E31" i="13"/>
  <c r="E27" i="13"/>
  <c r="E23" i="13"/>
  <c r="G23" i="13" s="1"/>
  <c r="E19" i="13"/>
  <c r="E15" i="13"/>
  <c r="E11" i="13"/>
  <c r="E7" i="13"/>
  <c r="F7" i="13" s="1"/>
  <c r="E62" i="14"/>
  <c r="F62" i="14" s="1"/>
  <c r="E58" i="14"/>
  <c r="F58" i="14" s="1"/>
  <c r="E27" i="14"/>
  <c r="G27" i="14" s="1"/>
  <c r="E11" i="14"/>
  <c r="G11" i="14" s="1"/>
  <c r="E75" i="16"/>
  <c r="G75" i="16" s="1"/>
  <c r="E71" i="16"/>
  <c r="G71" i="16" s="1"/>
  <c r="E59" i="16"/>
  <c r="G59" i="16" s="1"/>
  <c r="E56" i="18"/>
  <c r="G56" i="18" s="1"/>
  <c r="E49" i="18"/>
  <c r="E30" i="18"/>
  <c r="E22" i="18"/>
  <c r="E16" i="18"/>
  <c r="K16" i="18" s="1"/>
  <c r="H61" i="19"/>
  <c r="H30" i="19"/>
  <c r="H28" i="19"/>
  <c r="H13" i="19"/>
  <c r="I13" i="19" s="1"/>
  <c r="J58" i="21"/>
  <c r="J52" i="21"/>
  <c r="J28" i="21"/>
  <c r="J18" i="21"/>
  <c r="J12" i="21"/>
  <c r="E75" i="22"/>
  <c r="E74" i="22"/>
  <c r="E73" i="22"/>
  <c r="F73" i="22" s="1"/>
  <c r="J57" i="22"/>
  <c r="J54" i="22"/>
  <c r="J53" i="22"/>
  <c r="E50" i="22"/>
  <c r="K50" i="22" s="1"/>
  <c r="E38" i="22"/>
  <c r="E37" i="22"/>
  <c r="G12" i="22"/>
  <c r="J9" i="22"/>
  <c r="E11" i="46"/>
  <c r="I11" i="46" s="1"/>
  <c r="E19" i="46"/>
  <c r="I19" i="46" s="1"/>
  <c r="E20" i="46"/>
  <c r="I20" i="46" s="1"/>
  <c r="E28" i="46"/>
  <c r="I28" i="46" s="1"/>
  <c r="J28" i="46" s="1"/>
  <c r="E36" i="46"/>
  <c r="I36" i="46" s="1"/>
  <c r="J23" i="49"/>
  <c r="J26" i="49"/>
  <c r="J29" i="49"/>
  <c r="E209" i="1"/>
  <c r="F209" i="1" s="1"/>
  <c r="E140" i="1"/>
  <c r="G140" i="1" s="1"/>
  <c r="E126" i="1"/>
  <c r="F126" i="1" s="1"/>
  <c r="E121" i="1"/>
  <c r="G121" i="1" s="1"/>
  <c r="E180" i="1"/>
  <c r="F180" i="1" s="1"/>
  <c r="E170" i="1"/>
  <c r="E164" i="1"/>
  <c r="F164" i="1" s="1"/>
  <c r="E158" i="1"/>
  <c r="F158" i="1" s="1"/>
  <c r="E156" i="1"/>
  <c r="F156" i="1" s="1"/>
  <c r="E113" i="1"/>
  <c r="F113" i="1" s="1"/>
  <c r="E217" i="1"/>
  <c r="F217" i="1" s="1"/>
  <c r="E215" i="1"/>
  <c r="F215" i="1" s="1"/>
  <c r="E214" i="1"/>
  <c r="F214" i="1" s="1"/>
  <c r="E203" i="1"/>
  <c r="F203" i="1" s="1"/>
  <c r="E199" i="1"/>
  <c r="F199" i="1" s="1"/>
  <c r="E194" i="1"/>
  <c r="G194" i="1" s="1"/>
  <c r="E193" i="1"/>
  <c r="G193" i="1" s="1"/>
  <c r="E192" i="1"/>
  <c r="F192" i="1" s="1"/>
  <c r="E191" i="1"/>
  <c r="F191" i="1" s="1"/>
  <c r="E190" i="1"/>
  <c r="F190" i="1" s="1"/>
  <c r="E118" i="1"/>
  <c r="F118" i="1" s="1"/>
  <c r="C99" i="1"/>
  <c r="E186" i="1"/>
  <c r="F186" i="1" s="1"/>
  <c r="E178" i="1"/>
  <c r="G178" i="1" s="1"/>
  <c r="E177" i="1"/>
  <c r="G177" i="1" s="1"/>
  <c r="E176" i="1"/>
  <c r="F176" i="1" s="1"/>
  <c r="E175" i="1"/>
  <c r="F175" i="1" s="1"/>
  <c r="E174" i="1"/>
  <c r="F174" i="1" s="1"/>
  <c r="E171" i="1"/>
  <c r="F171" i="1" s="1"/>
  <c r="E153" i="1"/>
  <c r="F153" i="1" s="1"/>
  <c r="E152" i="1"/>
  <c r="F152" i="1" s="1"/>
  <c r="E142" i="1"/>
  <c r="G142" i="1" s="1"/>
  <c r="E128" i="1"/>
  <c r="G128" i="1" s="1"/>
  <c r="E111" i="1"/>
  <c r="F111" i="1" s="1"/>
  <c r="C143" i="1"/>
  <c r="C138" i="1"/>
  <c r="I75" i="19"/>
  <c r="H37" i="19"/>
  <c r="I37" i="19" s="1"/>
  <c r="J26" i="21"/>
  <c r="J24" i="21"/>
  <c r="K24" i="21" s="1"/>
  <c r="J20" i="21"/>
  <c r="J28" i="22"/>
  <c r="J22" i="22"/>
  <c r="J18" i="22"/>
  <c r="K18" i="22" s="1"/>
  <c r="E213" i="1"/>
  <c r="E206" i="1"/>
  <c r="F206" i="1" s="1"/>
  <c r="E204" i="1"/>
  <c r="G204" i="1" s="1"/>
  <c r="E187" i="1"/>
  <c r="F187" i="1" s="1"/>
  <c r="E184" i="1"/>
  <c r="F184" i="1" s="1"/>
  <c r="E183" i="1"/>
  <c r="F183" i="1" s="1"/>
  <c r="E157" i="1"/>
  <c r="F157" i="1" s="1"/>
  <c r="C122" i="1"/>
  <c r="E112" i="1"/>
  <c r="F112" i="1" s="1"/>
  <c r="E106" i="1"/>
  <c r="F106" i="1" s="1"/>
  <c r="E78" i="1"/>
  <c r="G78" i="1" s="1"/>
  <c r="E77" i="1"/>
  <c r="F77" i="1" s="1"/>
  <c r="E76" i="3"/>
  <c r="E75" i="3"/>
  <c r="G75" i="3" s="1"/>
  <c r="E73" i="3"/>
  <c r="F73" i="3" s="1"/>
  <c r="E72" i="3"/>
  <c r="G72" i="3" s="1"/>
  <c r="E71" i="3"/>
  <c r="E70" i="3"/>
  <c r="G70" i="3" s="1"/>
  <c r="E20" i="3"/>
  <c r="E19" i="3"/>
  <c r="F19" i="3" s="1"/>
  <c r="E17" i="3"/>
  <c r="F17" i="3" s="1"/>
  <c r="E14" i="3"/>
  <c r="G14" i="3" s="1"/>
  <c r="E12" i="3"/>
  <c r="E11" i="3"/>
  <c r="F11" i="3" s="1"/>
  <c r="E40" i="4"/>
  <c r="G40" i="4" s="1"/>
  <c r="E39" i="4"/>
  <c r="E38" i="4"/>
  <c r="G38" i="4" s="1"/>
  <c r="E45" i="5"/>
  <c r="G45" i="5" s="1"/>
  <c r="E44" i="5"/>
  <c r="E42" i="5"/>
  <c r="F42" i="5" s="1"/>
  <c r="E10" i="5"/>
  <c r="F10" i="5" s="1"/>
  <c r="E9" i="5"/>
  <c r="E8" i="5"/>
  <c r="G8" i="5" s="1"/>
  <c r="E7" i="5"/>
  <c r="E52" i="6"/>
  <c r="G52" i="6" s="1"/>
  <c r="E51" i="6"/>
  <c r="E49" i="6"/>
  <c r="F49" i="6" s="1"/>
  <c r="E25" i="6"/>
  <c r="F25" i="6" s="1"/>
  <c r="E22" i="6"/>
  <c r="F22" i="6" s="1"/>
  <c r="E20" i="6"/>
  <c r="E19" i="6"/>
  <c r="F19" i="6" s="1"/>
  <c r="E17" i="6"/>
  <c r="F17" i="6" s="1"/>
  <c r="E16" i="6"/>
  <c r="G16" i="6" s="1"/>
  <c r="E15" i="6"/>
  <c r="E14" i="6"/>
  <c r="F14" i="6" s="1"/>
  <c r="E58" i="7"/>
  <c r="F58" i="7" s="1"/>
  <c r="E57" i="7"/>
  <c r="E56" i="7"/>
  <c r="F56" i="7" s="1"/>
  <c r="E30" i="7"/>
  <c r="F30" i="7" s="1"/>
  <c r="E28" i="7"/>
  <c r="F28" i="7" s="1"/>
  <c r="E27" i="7"/>
  <c r="F27" i="7" s="1"/>
  <c r="E26" i="7"/>
  <c r="F26" i="7" s="1"/>
  <c r="E25" i="7"/>
  <c r="F25" i="7" s="1"/>
  <c r="E24" i="7"/>
  <c r="F24" i="7" s="1"/>
  <c r="E32" i="10"/>
  <c r="G32" i="10" s="1"/>
  <c r="E31" i="10"/>
  <c r="E29" i="10"/>
  <c r="F29" i="10" s="1"/>
  <c r="E14" i="10"/>
  <c r="E60" i="11"/>
  <c r="F60" i="11" s="1"/>
  <c r="E59" i="11"/>
  <c r="E57" i="11"/>
  <c r="E19" i="11"/>
  <c r="G19" i="11" s="1"/>
  <c r="E18" i="11"/>
  <c r="E17" i="11"/>
  <c r="F17" i="11" s="1"/>
  <c r="E11" i="11"/>
  <c r="G11" i="11" s="1"/>
  <c r="E10" i="11"/>
  <c r="E8" i="11"/>
  <c r="F8" i="11" s="1"/>
  <c r="E5" i="11"/>
  <c r="E38" i="14"/>
  <c r="F38" i="14" s="1"/>
  <c r="E26" i="14"/>
  <c r="G26" i="14" s="1"/>
  <c r="E75" i="15"/>
  <c r="G75" i="15" s="1"/>
  <c r="E71" i="15"/>
  <c r="G71" i="15" s="1"/>
  <c r="E64" i="15"/>
  <c r="G64" i="15" s="1"/>
  <c r="E63" i="15"/>
  <c r="G63" i="15" s="1"/>
  <c r="E62" i="15"/>
  <c r="G62" i="15" s="1"/>
  <c r="E32" i="15"/>
  <c r="G32" i="15" s="1"/>
  <c r="E31" i="15"/>
  <c r="G31" i="15" s="1"/>
  <c r="E30" i="15"/>
  <c r="G30" i="15" s="1"/>
  <c r="E16" i="15"/>
  <c r="G16" i="15" s="1"/>
  <c r="E11" i="15"/>
  <c r="G11" i="15" s="1"/>
  <c r="E73" i="16"/>
  <c r="G73" i="16" s="1"/>
  <c r="E66" i="16"/>
  <c r="G66" i="16" s="1"/>
  <c r="E55" i="16"/>
  <c r="G55" i="16" s="1"/>
  <c r="E33" i="16"/>
  <c r="G33" i="16" s="1"/>
  <c r="E25" i="17"/>
  <c r="G25" i="17" s="1"/>
  <c r="E64" i="18"/>
  <c r="E57" i="18"/>
  <c r="G57" i="18" s="1"/>
  <c r="E24" i="18"/>
  <c r="E17" i="18"/>
  <c r="G17" i="18" s="1"/>
  <c r="E10" i="18"/>
  <c r="H71" i="19"/>
  <c r="H62" i="19"/>
  <c r="H27" i="19"/>
  <c r="I27" i="19" s="1"/>
  <c r="H20" i="19"/>
  <c r="H14" i="19"/>
  <c r="I14" i="19" s="1"/>
  <c r="J68" i="21"/>
  <c r="E23" i="21"/>
  <c r="F23" i="21" s="1"/>
  <c r="E21" i="21"/>
  <c r="J69" i="22"/>
  <c r="K69" i="22" s="1"/>
  <c r="J67" i="22"/>
  <c r="K67" i="22" s="1"/>
  <c r="E61" i="22"/>
  <c r="K61" i="22" s="1"/>
  <c r="G60" i="22"/>
  <c r="J50" i="22"/>
  <c r="J43" i="22"/>
  <c r="J40" i="22"/>
  <c r="K40" i="22" s="1"/>
  <c r="M40" i="22" s="1"/>
  <c r="J37" i="22"/>
  <c r="E28" i="22"/>
  <c r="F28" i="22" s="1"/>
  <c r="G27" i="22"/>
  <c r="J25" i="22"/>
  <c r="K25" i="22" s="1"/>
  <c r="L25" i="22" s="1"/>
  <c r="E23" i="22"/>
  <c r="J19" i="22"/>
  <c r="K19" i="22" s="1"/>
  <c r="L19" i="22" s="1"/>
  <c r="E22" i="46"/>
  <c r="I22" i="46" s="1"/>
  <c r="J22" i="46" s="1"/>
  <c r="E27" i="46"/>
  <c r="I27" i="46" s="1"/>
  <c r="E35" i="46"/>
  <c r="I35" i="46" s="1"/>
  <c r="E52" i="46"/>
  <c r="I52" i="46" s="1"/>
  <c r="E56" i="46"/>
  <c r="I56" i="46" s="1"/>
  <c r="J56" i="46" s="1"/>
  <c r="E57" i="46"/>
  <c r="I57" i="46" s="1"/>
  <c r="C77" i="3"/>
  <c r="H47" i="19"/>
  <c r="I11" i="19"/>
  <c r="O11" i="19" s="1"/>
  <c r="J50" i="21"/>
  <c r="J48" i="21"/>
  <c r="J46" i="21"/>
  <c r="J42" i="21"/>
  <c r="J40" i="21"/>
  <c r="J33" i="22"/>
  <c r="K33" i="22" s="1"/>
  <c r="L33" i="22" s="1"/>
  <c r="E81" i="28"/>
  <c r="J21" i="48"/>
  <c r="K21" i="48" s="1"/>
  <c r="J25" i="48"/>
  <c r="J29" i="48"/>
  <c r="K29" i="48" s="1"/>
  <c r="J33" i="48"/>
  <c r="J37" i="48"/>
  <c r="J41" i="48"/>
  <c r="J45" i="48"/>
  <c r="K45" i="48" s="1"/>
  <c r="J49" i="48"/>
  <c r="J53" i="48"/>
  <c r="J57" i="48"/>
  <c r="J61" i="48"/>
  <c r="K61" i="48" s="1"/>
  <c r="J65" i="48"/>
  <c r="J69" i="48"/>
  <c r="J73" i="48"/>
  <c r="J8" i="49"/>
  <c r="K8" i="49" s="1"/>
  <c r="J17" i="49"/>
  <c r="J30" i="49"/>
  <c r="J34" i="49"/>
  <c r="J36" i="49"/>
  <c r="J47" i="49"/>
  <c r="J73" i="49"/>
  <c r="K73" i="49" s="1"/>
  <c r="L73" i="49" s="1"/>
  <c r="E40" i="23"/>
  <c r="F40" i="23" s="1"/>
  <c r="E31" i="23"/>
  <c r="I31" i="23" s="1"/>
  <c r="E197" i="1"/>
  <c r="F197" i="1" s="1"/>
  <c r="E185" i="1"/>
  <c r="G184" i="1"/>
  <c r="E172" i="1"/>
  <c r="G172" i="1" s="1"/>
  <c r="C107" i="1"/>
  <c r="C247" i="1"/>
  <c r="E58" i="2"/>
  <c r="E57" i="2"/>
  <c r="G57" i="2" s="1"/>
  <c r="E56" i="2"/>
  <c r="E38" i="3"/>
  <c r="E12" i="4"/>
  <c r="E11" i="4"/>
  <c r="G11" i="4" s="1"/>
  <c r="E10" i="4"/>
  <c r="E18" i="5"/>
  <c r="F18" i="5" s="1"/>
  <c r="E15" i="5"/>
  <c r="G15" i="5" s="1"/>
  <c r="E13" i="5"/>
  <c r="E12" i="5"/>
  <c r="F12" i="5" s="1"/>
  <c r="E36" i="6"/>
  <c r="E35" i="6"/>
  <c r="F35" i="6" s="1"/>
  <c r="E10" i="6"/>
  <c r="E31" i="7"/>
  <c r="F31" i="7" s="1"/>
  <c r="E14" i="7"/>
  <c r="F14" i="7" s="1"/>
  <c r="E12" i="7"/>
  <c r="F12" i="7" s="1"/>
  <c r="E11" i="7"/>
  <c r="F11" i="7" s="1"/>
  <c r="S67" i="19"/>
  <c r="T67" i="19" s="1"/>
  <c r="V67" i="19" s="1"/>
  <c r="H67" i="19"/>
  <c r="S21" i="19"/>
  <c r="T21" i="19" s="1"/>
  <c r="H21" i="19"/>
  <c r="J66" i="21"/>
  <c r="J64" i="21"/>
  <c r="J62" i="21"/>
  <c r="S31" i="19"/>
  <c r="H31" i="19"/>
  <c r="I31" i="19" s="1"/>
  <c r="J31" i="19" s="1"/>
  <c r="S55" i="19"/>
  <c r="T55" i="19" s="1"/>
  <c r="H55" i="19"/>
  <c r="C162" i="1"/>
  <c r="C75" i="1"/>
  <c r="E219" i="1"/>
  <c r="F219" i="1" s="1"/>
  <c r="E218" i="1"/>
  <c r="F218" i="1" s="1"/>
  <c r="G217" i="1"/>
  <c r="E211" i="1"/>
  <c r="G211" i="1" s="1"/>
  <c r="E210" i="1"/>
  <c r="G210" i="1" s="1"/>
  <c r="G209" i="1"/>
  <c r="E201" i="1"/>
  <c r="F201" i="1" s="1"/>
  <c r="E200" i="1"/>
  <c r="F200" i="1" s="1"/>
  <c r="E188" i="1"/>
  <c r="G188" i="1" s="1"/>
  <c r="E181" i="1"/>
  <c r="F181" i="1" s="1"/>
  <c r="E169" i="1"/>
  <c r="G169" i="1" s="1"/>
  <c r="E168" i="1"/>
  <c r="F168" i="1" s="1"/>
  <c r="E167" i="1"/>
  <c r="F167" i="1" s="1"/>
  <c r="E166" i="1"/>
  <c r="F166" i="1" s="1"/>
  <c r="E165" i="1"/>
  <c r="G165" i="1" s="1"/>
  <c r="E161" i="1"/>
  <c r="F161" i="1" s="1"/>
  <c r="E160" i="1"/>
  <c r="F160" i="1" s="1"/>
  <c r="E159" i="1"/>
  <c r="G159" i="1" s="1"/>
  <c r="C114" i="1"/>
  <c r="C95" i="1"/>
  <c r="E81" i="1"/>
  <c r="G81" i="1" s="1"/>
  <c r="G82" i="1" s="1"/>
  <c r="E50" i="2"/>
  <c r="G50" i="2" s="1"/>
  <c r="E49" i="2"/>
  <c r="E32" i="2"/>
  <c r="G32" i="2" s="1"/>
  <c r="E66" i="3"/>
  <c r="F66" i="3" s="1"/>
  <c r="E24" i="3"/>
  <c r="E23" i="3"/>
  <c r="G23" i="3" s="1"/>
  <c r="E22" i="3"/>
  <c r="E72" i="4"/>
  <c r="E71" i="4"/>
  <c r="E49" i="4"/>
  <c r="F49" i="4" s="1"/>
  <c r="E48" i="4"/>
  <c r="G48" i="4" s="1"/>
  <c r="E47" i="4"/>
  <c r="E45" i="4"/>
  <c r="F45" i="4" s="1"/>
  <c r="E44" i="4"/>
  <c r="E43" i="4"/>
  <c r="F43" i="4" s="1"/>
  <c r="E42" i="4"/>
  <c r="E34" i="4"/>
  <c r="F34" i="4" s="1"/>
  <c r="E44" i="6"/>
  <c r="E43" i="6"/>
  <c r="G43" i="6" s="1"/>
  <c r="E42" i="6"/>
  <c r="E22" i="7"/>
  <c r="F22" i="7" s="1"/>
  <c r="E61" i="10"/>
  <c r="F61" i="10" s="1"/>
  <c r="E60" i="10"/>
  <c r="G60" i="10" s="1"/>
  <c r="E59" i="10"/>
  <c r="E58" i="10"/>
  <c r="G58" i="10" s="1"/>
  <c r="E37" i="11"/>
  <c r="G37" i="11" s="1"/>
  <c r="C76" i="13"/>
  <c r="C76" i="16"/>
  <c r="S43" i="19"/>
  <c r="H43" i="19"/>
  <c r="I43" i="19" s="1"/>
  <c r="K74" i="22"/>
  <c r="E71" i="22"/>
  <c r="G71" i="22" s="1"/>
  <c r="E22" i="10"/>
  <c r="E28" i="11"/>
  <c r="E27" i="11"/>
  <c r="F27" i="11" s="1"/>
  <c r="E26" i="11"/>
  <c r="E24" i="11"/>
  <c r="F24" i="11" s="1"/>
  <c r="E23" i="11"/>
  <c r="E22" i="11"/>
  <c r="G22" i="11" s="1"/>
  <c r="E21" i="11"/>
  <c r="E35" i="14"/>
  <c r="G35" i="14" s="1"/>
  <c r="E10" i="14"/>
  <c r="G10" i="14" s="1"/>
  <c r="E66" i="15"/>
  <c r="G66" i="15" s="1"/>
  <c r="E34" i="15"/>
  <c r="G34" i="15" s="1"/>
  <c r="E27" i="16"/>
  <c r="G27" i="16" s="1"/>
  <c r="E26" i="16"/>
  <c r="G26" i="16" s="1"/>
  <c r="E25" i="16"/>
  <c r="G25" i="16" s="1"/>
  <c r="E23" i="16"/>
  <c r="G23" i="16" s="1"/>
  <c r="E22" i="16"/>
  <c r="G22" i="16" s="1"/>
  <c r="E21" i="16"/>
  <c r="G21" i="16" s="1"/>
  <c r="E20" i="16"/>
  <c r="G20" i="16" s="1"/>
  <c r="E19" i="16"/>
  <c r="E18" i="16"/>
  <c r="K18" i="16" s="1"/>
  <c r="E17" i="16"/>
  <c r="E16" i="16"/>
  <c r="G16" i="16" s="1"/>
  <c r="E15" i="16"/>
  <c r="E14" i="16"/>
  <c r="K14" i="16" s="1"/>
  <c r="E13" i="16"/>
  <c r="E12" i="16"/>
  <c r="G12" i="16" s="1"/>
  <c r="E11" i="16"/>
  <c r="E10" i="16"/>
  <c r="F10" i="16" s="1"/>
  <c r="E9" i="16"/>
  <c r="E8" i="16"/>
  <c r="G8" i="16" s="1"/>
  <c r="E7" i="16"/>
  <c r="E93" i="1"/>
  <c r="F93" i="1" s="1"/>
  <c r="E9" i="17"/>
  <c r="H63" i="19"/>
  <c r="H60" i="19"/>
  <c r="H56" i="19"/>
  <c r="I56" i="19" s="1"/>
  <c r="H53" i="19"/>
  <c r="H46" i="19"/>
  <c r="H39" i="19"/>
  <c r="H36" i="19"/>
  <c r="I36" i="19" s="1"/>
  <c r="H32" i="19"/>
  <c r="H29" i="19"/>
  <c r="I29" i="19" s="1"/>
  <c r="O29" i="19" s="1"/>
  <c r="H26" i="19"/>
  <c r="I26" i="19" s="1"/>
  <c r="H15" i="19"/>
  <c r="I15" i="19" s="1"/>
  <c r="K15" i="19" s="1"/>
  <c r="H12" i="19"/>
  <c r="E71" i="21"/>
  <c r="F71" i="21" s="1"/>
  <c r="E69" i="21"/>
  <c r="G69" i="21" s="1"/>
  <c r="E33" i="21"/>
  <c r="F33" i="21" s="1"/>
  <c r="E31" i="21"/>
  <c r="F31" i="21" s="1"/>
  <c r="E29" i="21"/>
  <c r="F29" i="21" s="1"/>
  <c r="E55" i="22"/>
  <c r="E53" i="22"/>
  <c r="F53" i="22" s="1"/>
  <c r="J39" i="22"/>
  <c r="J38" i="22"/>
  <c r="K38" i="22" s="1"/>
  <c r="F49" i="22"/>
  <c r="G49" i="22"/>
  <c r="J47" i="22"/>
  <c r="J46" i="22"/>
  <c r="K46" i="22" s="1"/>
  <c r="L46" i="22" s="1"/>
  <c r="J42" i="22"/>
  <c r="K42" i="22" s="1"/>
  <c r="F36" i="22"/>
  <c r="G36" i="22"/>
  <c r="J34" i="22"/>
  <c r="K34" i="22" s="1"/>
  <c r="M34" i="22" s="1"/>
  <c r="E9" i="46"/>
  <c r="I9" i="46" s="1"/>
  <c r="O9" i="46" s="1"/>
  <c r="E10" i="46"/>
  <c r="I10" i="46" s="1"/>
  <c r="E26" i="46"/>
  <c r="I26" i="46" s="1"/>
  <c r="O26" i="46" s="1"/>
  <c r="E74" i="46"/>
  <c r="I74" i="46" s="1"/>
  <c r="O74" i="46" s="1"/>
  <c r="J56" i="21"/>
  <c r="J16" i="21"/>
  <c r="J14" i="21"/>
  <c r="J56" i="22"/>
  <c r="J51" i="22"/>
  <c r="K51" i="22" s="1"/>
  <c r="J45" i="22"/>
  <c r="J20" i="22"/>
  <c r="K20" i="22" s="1"/>
  <c r="M20" i="22" s="1"/>
  <c r="J16" i="22"/>
  <c r="J7" i="22"/>
  <c r="E132" i="1"/>
  <c r="F132" i="1" s="1"/>
  <c r="E125" i="1"/>
  <c r="F125" i="1" s="1"/>
  <c r="E117" i="1"/>
  <c r="F117" i="1" s="1"/>
  <c r="E101" i="1"/>
  <c r="F101" i="1" s="1"/>
  <c r="E63" i="2"/>
  <c r="F63" i="2" s="1"/>
  <c r="E62" i="2"/>
  <c r="E61" i="2"/>
  <c r="G61" i="2" s="1"/>
  <c r="E60" i="2"/>
  <c r="F60" i="2" s="1"/>
  <c r="E52" i="2"/>
  <c r="E24" i="2"/>
  <c r="F24" i="2" s="1"/>
  <c r="E16" i="2"/>
  <c r="E61" i="3"/>
  <c r="F61" i="3" s="1"/>
  <c r="E60" i="3"/>
  <c r="E59" i="3"/>
  <c r="F59" i="3" s="1"/>
  <c r="E57" i="3"/>
  <c r="F57" i="3" s="1"/>
  <c r="E56" i="3"/>
  <c r="G56" i="3" s="1"/>
  <c r="E55" i="3"/>
  <c r="E54" i="3"/>
  <c r="F54" i="3" s="1"/>
  <c r="E46" i="3"/>
  <c r="G46" i="3" s="1"/>
  <c r="E9" i="3"/>
  <c r="F9" i="3" s="1"/>
  <c r="E8" i="3"/>
  <c r="E7" i="3"/>
  <c r="E61" i="4"/>
  <c r="F61" i="4" s="1"/>
  <c r="E60" i="4"/>
  <c r="E59" i="4"/>
  <c r="F59" i="4" s="1"/>
  <c r="E58" i="4"/>
  <c r="F58" i="4" s="1"/>
  <c r="E24" i="4"/>
  <c r="E23" i="4"/>
  <c r="F23" i="4" s="1"/>
  <c r="E22" i="4"/>
  <c r="E16" i="4"/>
  <c r="E15" i="4"/>
  <c r="F15" i="4" s="1"/>
  <c r="E67" i="5"/>
  <c r="F67" i="5" s="1"/>
  <c r="E39" i="5"/>
  <c r="F39" i="5" s="1"/>
  <c r="E31" i="5"/>
  <c r="G31" i="5" s="1"/>
  <c r="E21" i="5"/>
  <c r="F21" i="5" s="1"/>
  <c r="E20" i="5"/>
  <c r="E74" i="6"/>
  <c r="E46" i="6"/>
  <c r="E38" i="6"/>
  <c r="E28" i="6"/>
  <c r="G28" i="6" s="1"/>
  <c r="E27" i="6"/>
  <c r="F27" i="6" s="1"/>
  <c r="E44" i="7"/>
  <c r="F44" i="7" s="1"/>
  <c r="E43" i="7"/>
  <c r="E34" i="7"/>
  <c r="F34" i="7" s="1"/>
  <c r="E33" i="7"/>
  <c r="F33" i="7" s="1"/>
  <c r="E16" i="7"/>
  <c r="F16" i="7" s="1"/>
  <c r="E69" i="10"/>
  <c r="F69" i="10" s="1"/>
  <c r="E66" i="10"/>
  <c r="E64" i="10"/>
  <c r="E63" i="10"/>
  <c r="F63" i="10" s="1"/>
  <c r="E54" i="10"/>
  <c r="E26" i="10"/>
  <c r="F26" i="10" s="1"/>
  <c r="E25" i="10"/>
  <c r="F25" i="10" s="1"/>
  <c r="E71" i="11"/>
  <c r="F71" i="11" s="1"/>
  <c r="E63" i="11"/>
  <c r="E44" i="11"/>
  <c r="F44" i="11" s="1"/>
  <c r="E43" i="11"/>
  <c r="G43" i="11" s="1"/>
  <c r="E41" i="11"/>
  <c r="E39" i="11"/>
  <c r="F39" i="11" s="1"/>
  <c r="E31" i="11"/>
  <c r="G31" i="11" s="1"/>
  <c r="E75" i="12"/>
  <c r="F75" i="12" s="1"/>
  <c r="E74" i="12"/>
  <c r="E73" i="12"/>
  <c r="G73" i="12" s="1"/>
  <c r="E72" i="12"/>
  <c r="F72" i="12" s="1"/>
  <c r="E71" i="12"/>
  <c r="G71" i="12" s="1"/>
  <c r="E70" i="12"/>
  <c r="E69" i="12"/>
  <c r="G69" i="12" s="1"/>
  <c r="E68" i="12"/>
  <c r="G68" i="12" s="1"/>
  <c r="E67" i="12"/>
  <c r="F67" i="12" s="1"/>
  <c r="E66" i="12"/>
  <c r="E65" i="12"/>
  <c r="G65" i="12" s="1"/>
  <c r="E64" i="12"/>
  <c r="F64" i="12" s="1"/>
  <c r="E63" i="12"/>
  <c r="G63" i="12" s="1"/>
  <c r="E62" i="12"/>
  <c r="E61" i="12"/>
  <c r="G61" i="12" s="1"/>
  <c r="E60" i="12"/>
  <c r="K60" i="12" s="1"/>
  <c r="E59" i="12"/>
  <c r="F59" i="12" s="1"/>
  <c r="E58" i="12"/>
  <c r="E57" i="12"/>
  <c r="G57" i="12" s="1"/>
  <c r="E56" i="12"/>
  <c r="G56" i="12" s="1"/>
  <c r="E55" i="12"/>
  <c r="G55" i="12" s="1"/>
  <c r="E54" i="12"/>
  <c r="E53" i="12"/>
  <c r="G53" i="12" s="1"/>
  <c r="E52" i="12"/>
  <c r="K52" i="12" s="1"/>
  <c r="E51" i="12"/>
  <c r="F51" i="12" s="1"/>
  <c r="E50" i="12"/>
  <c r="E49" i="12"/>
  <c r="G49" i="12" s="1"/>
  <c r="E48" i="12"/>
  <c r="K48" i="12" s="1"/>
  <c r="E47" i="12"/>
  <c r="G47" i="12" s="1"/>
  <c r="E46" i="12"/>
  <c r="E45" i="12"/>
  <c r="G45" i="12" s="1"/>
  <c r="E44" i="12"/>
  <c r="F44" i="12" s="1"/>
  <c r="E43" i="12"/>
  <c r="F43" i="12" s="1"/>
  <c r="E42" i="12"/>
  <c r="E41" i="12"/>
  <c r="G41" i="12" s="1"/>
  <c r="E40" i="12"/>
  <c r="K40" i="12" s="1"/>
  <c r="E39" i="12"/>
  <c r="G39" i="12" s="1"/>
  <c r="E38" i="12"/>
  <c r="E37" i="12"/>
  <c r="G37" i="12" s="1"/>
  <c r="E36" i="12"/>
  <c r="G36" i="12" s="1"/>
  <c r="E35" i="12"/>
  <c r="F35" i="12" s="1"/>
  <c r="E34" i="12"/>
  <c r="E33" i="12"/>
  <c r="G33" i="12" s="1"/>
  <c r="E32" i="12"/>
  <c r="F32" i="12" s="1"/>
  <c r="E31" i="12"/>
  <c r="G31" i="12" s="1"/>
  <c r="E30" i="12"/>
  <c r="E29" i="12"/>
  <c r="G29" i="12" s="1"/>
  <c r="E28" i="12"/>
  <c r="K28" i="12" s="1"/>
  <c r="E27" i="12"/>
  <c r="F27" i="12" s="1"/>
  <c r="E26" i="12"/>
  <c r="E25" i="12"/>
  <c r="G25" i="12" s="1"/>
  <c r="E24" i="12"/>
  <c r="G24" i="12" s="1"/>
  <c r="E23" i="12"/>
  <c r="G23" i="12" s="1"/>
  <c r="E22" i="12"/>
  <c r="E21" i="12"/>
  <c r="G21" i="12" s="1"/>
  <c r="E20" i="12"/>
  <c r="K20" i="12" s="1"/>
  <c r="E19" i="12"/>
  <c r="F19" i="12" s="1"/>
  <c r="E18" i="12"/>
  <c r="E17" i="12"/>
  <c r="G17" i="12" s="1"/>
  <c r="E16" i="12"/>
  <c r="K16" i="12" s="1"/>
  <c r="E15" i="12"/>
  <c r="G15" i="12" s="1"/>
  <c r="E14" i="12"/>
  <c r="E13" i="12"/>
  <c r="G13" i="12" s="1"/>
  <c r="E12" i="12"/>
  <c r="F12" i="12" s="1"/>
  <c r="E11" i="12"/>
  <c r="F11" i="12" s="1"/>
  <c r="E10" i="12"/>
  <c r="E9" i="12"/>
  <c r="G9" i="12" s="1"/>
  <c r="E8" i="12"/>
  <c r="F8" i="12" s="1"/>
  <c r="E7" i="12"/>
  <c r="G7" i="12" s="1"/>
  <c r="E74" i="13"/>
  <c r="E70" i="13"/>
  <c r="F70" i="13" s="1"/>
  <c r="E66" i="13"/>
  <c r="F66" i="13" s="1"/>
  <c r="E62" i="13"/>
  <c r="G62" i="13" s="1"/>
  <c r="E58" i="13"/>
  <c r="E54" i="13"/>
  <c r="F54" i="13" s="1"/>
  <c r="E50" i="13"/>
  <c r="F50" i="13" s="1"/>
  <c r="E46" i="13"/>
  <c r="G46" i="13" s="1"/>
  <c r="E42" i="13"/>
  <c r="E38" i="13"/>
  <c r="F38" i="13" s="1"/>
  <c r="E34" i="13"/>
  <c r="K34" i="13" s="1"/>
  <c r="E30" i="13"/>
  <c r="G30" i="13" s="1"/>
  <c r="E26" i="13"/>
  <c r="E22" i="13"/>
  <c r="F22" i="13" s="1"/>
  <c r="E18" i="13"/>
  <c r="G18" i="13" s="1"/>
  <c r="E14" i="13"/>
  <c r="G14" i="13" s="1"/>
  <c r="E10" i="13"/>
  <c r="E89" i="1"/>
  <c r="G89" i="1" s="1"/>
  <c r="E46" i="14"/>
  <c r="F46" i="14" s="1"/>
  <c r="E41" i="14"/>
  <c r="F41" i="14" s="1"/>
  <c r="E28" i="14"/>
  <c r="G28" i="14" s="1"/>
  <c r="E19" i="14"/>
  <c r="G19" i="14" s="1"/>
  <c r="E14" i="14"/>
  <c r="G14" i="14" s="1"/>
  <c r="E50" i="15"/>
  <c r="G50" i="15" s="1"/>
  <c r="E48" i="15"/>
  <c r="G48" i="15" s="1"/>
  <c r="E47" i="15"/>
  <c r="G47" i="15" s="1"/>
  <c r="E46" i="15"/>
  <c r="G46" i="15" s="1"/>
  <c r="E43" i="15"/>
  <c r="G43" i="15" s="1"/>
  <c r="E42" i="15"/>
  <c r="G42" i="15" s="1"/>
  <c r="E37" i="15"/>
  <c r="G37" i="15" s="1"/>
  <c r="E18" i="15"/>
  <c r="G18" i="15" s="1"/>
  <c r="E60" i="16"/>
  <c r="G60" i="16" s="1"/>
  <c r="E43" i="16"/>
  <c r="G43" i="16" s="1"/>
  <c r="E42" i="16"/>
  <c r="G42" i="16" s="1"/>
  <c r="E41" i="16"/>
  <c r="G41" i="16" s="1"/>
  <c r="E39" i="16"/>
  <c r="G39" i="16" s="1"/>
  <c r="E38" i="16"/>
  <c r="G38" i="16" s="1"/>
  <c r="E37" i="16"/>
  <c r="G37" i="16" s="1"/>
  <c r="E34" i="16"/>
  <c r="G34" i="16" s="1"/>
  <c r="E75" i="17"/>
  <c r="G75" i="17" s="1"/>
  <c r="E74" i="17"/>
  <c r="E73" i="17"/>
  <c r="F73" i="17" s="1"/>
  <c r="E72" i="17"/>
  <c r="F72" i="17" s="1"/>
  <c r="E71" i="17"/>
  <c r="K71" i="17" s="1"/>
  <c r="E70" i="17"/>
  <c r="E69" i="17"/>
  <c r="F69" i="17" s="1"/>
  <c r="E68" i="17"/>
  <c r="F68" i="17" s="1"/>
  <c r="E67" i="17"/>
  <c r="K67" i="17" s="1"/>
  <c r="E66" i="17"/>
  <c r="E65" i="17"/>
  <c r="F65" i="17" s="1"/>
  <c r="E64" i="17"/>
  <c r="G64" i="17" s="1"/>
  <c r="E63" i="17"/>
  <c r="F63" i="17" s="1"/>
  <c r="E62" i="17"/>
  <c r="E61" i="17"/>
  <c r="F61" i="17" s="1"/>
  <c r="E60" i="17"/>
  <c r="F60" i="17" s="1"/>
  <c r="E59" i="17"/>
  <c r="G59" i="17" s="1"/>
  <c r="E58" i="17"/>
  <c r="E57" i="17"/>
  <c r="F57" i="17" s="1"/>
  <c r="E56" i="17"/>
  <c r="K56" i="17" s="1"/>
  <c r="E55" i="17"/>
  <c r="K55" i="17" s="1"/>
  <c r="E54" i="17"/>
  <c r="E53" i="17"/>
  <c r="F53" i="17" s="1"/>
  <c r="E52" i="17"/>
  <c r="G52" i="17" s="1"/>
  <c r="E51" i="17"/>
  <c r="K51" i="17" s="1"/>
  <c r="E50" i="17"/>
  <c r="E49" i="17"/>
  <c r="F49" i="17" s="1"/>
  <c r="E48" i="17"/>
  <c r="K48" i="17" s="1"/>
  <c r="E47" i="17"/>
  <c r="F47" i="17" s="1"/>
  <c r="E46" i="17"/>
  <c r="E45" i="17"/>
  <c r="F45" i="17" s="1"/>
  <c r="E44" i="17"/>
  <c r="K44" i="17" s="1"/>
  <c r="E43" i="17"/>
  <c r="G43" i="17" s="1"/>
  <c r="E42" i="17"/>
  <c r="E41" i="17"/>
  <c r="F41" i="17" s="1"/>
  <c r="E40" i="17"/>
  <c r="F40" i="17" s="1"/>
  <c r="E39" i="17"/>
  <c r="K39" i="17" s="1"/>
  <c r="E38" i="17"/>
  <c r="E37" i="17"/>
  <c r="F37" i="17" s="1"/>
  <c r="E36" i="17"/>
  <c r="F36" i="17" s="1"/>
  <c r="E35" i="17"/>
  <c r="K35" i="17" s="1"/>
  <c r="E34" i="17"/>
  <c r="E33" i="17"/>
  <c r="F33" i="17" s="1"/>
  <c r="E32" i="17"/>
  <c r="G32" i="17" s="1"/>
  <c r="E31" i="17"/>
  <c r="F31" i="17" s="1"/>
  <c r="E30" i="17"/>
  <c r="E24" i="17"/>
  <c r="F24" i="17" s="1"/>
  <c r="E22" i="17"/>
  <c r="F22" i="17" s="1"/>
  <c r="E16" i="17"/>
  <c r="G16" i="17" s="1"/>
  <c r="E14" i="17"/>
  <c r="E8" i="17"/>
  <c r="F8" i="17" s="1"/>
  <c r="E72" i="18"/>
  <c r="K72" i="18" s="1"/>
  <c r="E70" i="18"/>
  <c r="G70" i="18" s="1"/>
  <c r="E65" i="18"/>
  <c r="E40" i="18"/>
  <c r="F40" i="18" s="1"/>
  <c r="E38" i="18"/>
  <c r="K38" i="18" s="1"/>
  <c r="E33" i="18"/>
  <c r="G33" i="18" s="1"/>
  <c r="H72" i="19"/>
  <c r="H64" i="19"/>
  <c r="I64" i="19" s="1"/>
  <c r="H58" i="19"/>
  <c r="I58" i="19" s="1"/>
  <c r="H44" i="19"/>
  <c r="I44" i="19" s="1"/>
  <c r="H40" i="19"/>
  <c r="H34" i="19"/>
  <c r="I34" i="19" s="1"/>
  <c r="H22" i="19"/>
  <c r="H18" i="19"/>
  <c r="I18" i="19" s="1"/>
  <c r="H16" i="19"/>
  <c r="H8" i="19"/>
  <c r="I8" i="19" s="1"/>
  <c r="K8" i="19" s="1"/>
  <c r="J72" i="21"/>
  <c r="K72" i="21" s="1"/>
  <c r="E55" i="21"/>
  <c r="F55" i="21" s="1"/>
  <c r="E53" i="21"/>
  <c r="J44" i="21"/>
  <c r="J32" i="21"/>
  <c r="J30" i="21"/>
  <c r="E17" i="21"/>
  <c r="E15" i="21"/>
  <c r="F15" i="21" s="1"/>
  <c r="E13" i="21"/>
  <c r="F13" i="21" s="1"/>
  <c r="J7" i="21"/>
  <c r="J75" i="22"/>
  <c r="J71" i="22"/>
  <c r="K71" i="22" s="1"/>
  <c r="M71" i="22" s="1"/>
  <c r="J68" i="22"/>
  <c r="E57" i="22"/>
  <c r="F57" i="22" s="1"/>
  <c r="E56" i="22"/>
  <c r="J52" i="22"/>
  <c r="K52" i="22" s="1"/>
  <c r="E45" i="22"/>
  <c r="G45" i="22" s="1"/>
  <c r="E41" i="22"/>
  <c r="J27" i="22"/>
  <c r="J23" i="22"/>
  <c r="K23" i="22" s="1"/>
  <c r="J21" i="22"/>
  <c r="J17" i="22"/>
  <c r="E16" i="22"/>
  <c r="J13" i="22"/>
  <c r="K13" i="22" s="1"/>
  <c r="M13" i="22" s="1"/>
  <c r="J12" i="22"/>
  <c r="K12" i="22" s="1"/>
  <c r="E11" i="22"/>
  <c r="J8" i="22"/>
  <c r="E7" i="22"/>
  <c r="K7" i="22" s="1"/>
  <c r="E17" i="46"/>
  <c r="I17" i="46" s="1"/>
  <c r="O17" i="46" s="1"/>
  <c r="E18" i="46"/>
  <c r="I18" i="46" s="1"/>
  <c r="O18" i="46" s="1"/>
  <c r="E33" i="46"/>
  <c r="I33" i="46" s="1"/>
  <c r="O33" i="46" s="1"/>
  <c r="E34" i="46"/>
  <c r="I34" i="46" s="1"/>
  <c r="E38" i="46"/>
  <c r="I38" i="46" s="1"/>
  <c r="J38" i="46" s="1"/>
  <c r="E43" i="46"/>
  <c r="I43" i="46" s="1"/>
  <c r="K43" i="46" s="1"/>
  <c r="E44" i="46"/>
  <c r="I44" i="46" s="1"/>
  <c r="J44" i="46" s="1"/>
  <c r="E48" i="46"/>
  <c r="I48" i="46" s="1"/>
  <c r="E49" i="46"/>
  <c r="I49" i="46" s="1"/>
  <c r="O49" i="46" s="1"/>
  <c r="E60" i="46"/>
  <c r="I60" i="46" s="1"/>
  <c r="K60" i="46" s="1"/>
  <c r="E64" i="46"/>
  <c r="I64" i="46" s="1"/>
  <c r="J64" i="46" s="1"/>
  <c r="E68" i="46"/>
  <c r="I68" i="46" s="1"/>
  <c r="E72" i="46"/>
  <c r="I72" i="46" s="1"/>
  <c r="J72" i="46" s="1"/>
  <c r="J10" i="48"/>
  <c r="K10" i="48" s="1"/>
  <c r="J12" i="49"/>
  <c r="K12" i="49" s="1"/>
  <c r="J15" i="49"/>
  <c r="J21" i="49"/>
  <c r="K21" i="49" s="1"/>
  <c r="M21" i="49" s="1"/>
  <c r="J37" i="49"/>
  <c r="K37" i="49" s="1"/>
  <c r="J41" i="49"/>
  <c r="J44" i="49"/>
  <c r="J51" i="49"/>
  <c r="K51" i="49" s="1"/>
  <c r="J54" i="49"/>
  <c r="K54" i="49" s="1"/>
  <c r="J58" i="49"/>
  <c r="J75" i="49"/>
  <c r="D76" i="20"/>
  <c r="F23" i="22"/>
  <c r="G23" i="22"/>
  <c r="F13" i="22"/>
  <c r="G13" i="22"/>
  <c r="E67" i="50"/>
  <c r="G67" i="50" s="1"/>
  <c r="D82" i="1"/>
  <c r="J76" i="4"/>
  <c r="K76" i="4" s="1"/>
  <c r="S57" i="19"/>
  <c r="T57" i="19" s="1"/>
  <c r="U57" i="19" s="1"/>
  <c r="H57" i="19"/>
  <c r="S25" i="19"/>
  <c r="H25" i="19"/>
  <c r="I25" i="19" s="1"/>
  <c r="F47" i="22"/>
  <c r="G47" i="22"/>
  <c r="C76" i="45"/>
  <c r="C94" i="28" s="1"/>
  <c r="E94" i="28" s="1"/>
  <c r="G94" i="28" s="1"/>
  <c r="E7" i="45"/>
  <c r="S45" i="46"/>
  <c r="T45" i="46" s="1"/>
  <c r="V45" i="46" s="1"/>
  <c r="S55" i="46"/>
  <c r="T55" i="46" s="1"/>
  <c r="U55" i="46" s="1"/>
  <c r="S65" i="46"/>
  <c r="T65" i="46" s="1"/>
  <c r="S69" i="46"/>
  <c r="T69" i="46" s="1"/>
  <c r="U69" i="46" s="1"/>
  <c r="S73" i="46"/>
  <c r="T73" i="46" s="1"/>
  <c r="C76" i="47"/>
  <c r="E7" i="47"/>
  <c r="J14" i="48"/>
  <c r="K14" i="48" s="1"/>
  <c r="J18" i="48"/>
  <c r="K18" i="48" s="1"/>
  <c r="L18" i="48" s="1"/>
  <c r="J30" i="48"/>
  <c r="K30" i="48" s="1"/>
  <c r="J34" i="48"/>
  <c r="K34" i="48" s="1"/>
  <c r="J38" i="48"/>
  <c r="K38" i="48" s="1"/>
  <c r="J42" i="48"/>
  <c r="K42" i="48" s="1"/>
  <c r="M42" i="48" s="1"/>
  <c r="J46" i="48"/>
  <c r="K46" i="48" s="1"/>
  <c r="J50" i="48"/>
  <c r="K50" i="48" s="1"/>
  <c r="L50" i="48" s="1"/>
  <c r="J54" i="48"/>
  <c r="K54" i="48" s="1"/>
  <c r="J58" i="48"/>
  <c r="K58" i="48" s="1"/>
  <c r="M58" i="48" s="1"/>
  <c r="J66" i="48"/>
  <c r="K66" i="48" s="1"/>
  <c r="J70" i="48"/>
  <c r="K70" i="48" s="1"/>
  <c r="L70" i="48" s="1"/>
  <c r="J74" i="48"/>
  <c r="K74" i="48" s="1"/>
  <c r="L74" i="48" s="1"/>
  <c r="J9" i="49"/>
  <c r="K9" i="49" s="1"/>
  <c r="L9" i="49" s="1"/>
  <c r="J24" i="49"/>
  <c r="K24" i="49" s="1"/>
  <c r="J27" i="49"/>
  <c r="K27" i="49" s="1"/>
  <c r="M27" i="49" s="1"/>
  <c r="J48" i="49"/>
  <c r="K48" i="49" s="1"/>
  <c r="J64" i="49"/>
  <c r="K64" i="49" s="1"/>
  <c r="M64" i="49" s="1"/>
  <c r="J68" i="49"/>
  <c r="K68" i="49" s="1"/>
  <c r="E17" i="50"/>
  <c r="G17" i="50" s="1"/>
  <c r="D141" i="1"/>
  <c r="E141" i="1" s="1"/>
  <c r="G141" i="1" s="1"/>
  <c r="D110" i="1"/>
  <c r="E110" i="1" s="1"/>
  <c r="C76" i="5"/>
  <c r="C73" i="10"/>
  <c r="E222" i="1"/>
  <c r="G222" i="1" s="1"/>
  <c r="G223" i="1" s="1"/>
  <c r="E216" i="1"/>
  <c r="E212" i="1"/>
  <c r="F212" i="1" s="1"/>
  <c r="E208" i="1"/>
  <c r="E202" i="1"/>
  <c r="F202" i="1" s="1"/>
  <c r="E198" i="1"/>
  <c r="E195" i="1"/>
  <c r="F195" i="1" s="1"/>
  <c r="E189" i="1"/>
  <c r="E182" i="1"/>
  <c r="G182" i="1" s="1"/>
  <c r="E179" i="1"/>
  <c r="F179" i="1" s="1"/>
  <c r="E173" i="1"/>
  <c r="G173" i="1" s="1"/>
  <c r="E155" i="1"/>
  <c r="G155" i="1" s="1"/>
  <c r="E154" i="1"/>
  <c r="F154" i="1" s="1"/>
  <c r="D137" i="1"/>
  <c r="E137" i="1" s="1"/>
  <c r="G137" i="1" s="1"/>
  <c r="D133" i="1"/>
  <c r="E133" i="1" s="1"/>
  <c r="G133" i="1" s="1"/>
  <c r="D129" i="1"/>
  <c r="E129" i="1" s="1"/>
  <c r="F129" i="1" s="1"/>
  <c r="D124" i="1"/>
  <c r="E124" i="1" s="1"/>
  <c r="F124" i="1" s="1"/>
  <c r="D120" i="1"/>
  <c r="E120" i="1" s="1"/>
  <c r="G120" i="1" s="1"/>
  <c r="D116" i="1"/>
  <c r="D105" i="1"/>
  <c r="E105" i="1" s="1"/>
  <c r="G103" i="1"/>
  <c r="E87" i="1"/>
  <c r="F87" i="1" s="1"/>
  <c r="E70" i="1"/>
  <c r="F70" i="1" s="1"/>
  <c r="E69" i="1"/>
  <c r="F69" i="1" s="1"/>
  <c r="E64" i="1"/>
  <c r="G64" i="1" s="1"/>
  <c r="E54" i="1"/>
  <c r="F54" i="1" s="1"/>
  <c r="E53" i="1"/>
  <c r="E48" i="1"/>
  <c r="G48" i="1" s="1"/>
  <c r="E38" i="1"/>
  <c r="F38" i="1" s="1"/>
  <c r="E37" i="1"/>
  <c r="E32" i="1"/>
  <c r="F32" i="1" s="1"/>
  <c r="E22" i="1"/>
  <c r="F22" i="1" s="1"/>
  <c r="E21" i="1"/>
  <c r="F21" i="1" s="1"/>
  <c r="E16" i="1"/>
  <c r="F16" i="1" s="1"/>
  <c r="E6" i="1"/>
  <c r="F6" i="1" s="1"/>
  <c r="D76" i="2"/>
  <c r="E70" i="2"/>
  <c r="E69" i="2"/>
  <c r="F69" i="2" s="1"/>
  <c r="E64" i="2"/>
  <c r="G64" i="2" s="1"/>
  <c r="E54" i="2"/>
  <c r="G54" i="2" s="1"/>
  <c r="E53" i="2"/>
  <c r="F53" i="2" s="1"/>
  <c r="E48" i="2"/>
  <c r="G48" i="2" s="1"/>
  <c r="C76" i="2"/>
  <c r="E26" i="2"/>
  <c r="F26" i="2" s="1"/>
  <c r="E25" i="2"/>
  <c r="G25" i="2" s="1"/>
  <c r="E11" i="2"/>
  <c r="F11" i="2" s="1"/>
  <c r="E68" i="3"/>
  <c r="F68" i="3" s="1"/>
  <c r="E67" i="3"/>
  <c r="E62" i="3"/>
  <c r="G62" i="3" s="1"/>
  <c r="E40" i="3"/>
  <c r="G40" i="3" s="1"/>
  <c r="E39" i="3"/>
  <c r="G39" i="3" s="1"/>
  <c r="E25" i="3"/>
  <c r="F25" i="3" s="1"/>
  <c r="E18" i="3"/>
  <c r="E70" i="4"/>
  <c r="E56" i="4"/>
  <c r="F56" i="4" s="1"/>
  <c r="E55" i="4"/>
  <c r="E50" i="4"/>
  <c r="F50" i="4" s="1"/>
  <c r="E28" i="4"/>
  <c r="G28" i="4" s="1"/>
  <c r="E27" i="4"/>
  <c r="E13" i="4"/>
  <c r="F13" i="4" s="1"/>
  <c r="E69" i="5"/>
  <c r="E68" i="5"/>
  <c r="G68" i="5" s="1"/>
  <c r="E63" i="5"/>
  <c r="F63" i="5" s="1"/>
  <c r="E41" i="5"/>
  <c r="G41" i="5" s="1"/>
  <c r="E40" i="5"/>
  <c r="G40" i="5" s="1"/>
  <c r="E26" i="5"/>
  <c r="F26" i="5" s="1"/>
  <c r="E19" i="5"/>
  <c r="F19" i="5" s="1"/>
  <c r="E75" i="6"/>
  <c r="F75" i="6" s="1"/>
  <c r="E70" i="6"/>
  <c r="E48" i="6"/>
  <c r="F48" i="6" s="1"/>
  <c r="E47" i="6"/>
  <c r="F47" i="6" s="1"/>
  <c r="E33" i="6"/>
  <c r="F33" i="6" s="1"/>
  <c r="E26" i="6"/>
  <c r="F26" i="6" s="1"/>
  <c r="E12" i="6"/>
  <c r="G12" i="6" s="1"/>
  <c r="E11" i="6"/>
  <c r="F11" i="6" s="1"/>
  <c r="E7" i="6"/>
  <c r="F7" i="6" s="1"/>
  <c r="E72" i="7"/>
  <c r="F72" i="7" s="1"/>
  <c r="E63" i="7"/>
  <c r="F63" i="7" s="1"/>
  <c r="E60" i="7"/>
  <c r="F60" i="7" s="1"/>
  <c r="E59" i="7"/>
  <c r="F59" i="7" s="1"/>
  <c r="E54" i="7"/>
  <c r="F54" i="7" s="1"/>
  <c r="E48" i="7"/>
  <c r="F48" i="7" s="1"/>
  <c r="E36" i="7"/>
  <c r="F36" i="7" s="1"/>
  <c r="E35" i="7"/>
  <c r="G35" i="7" s="1"/>
  <c r="E18" i="7"/>
  <c r="F18" i="7" s="1"/>
  <c r="E17" i="7"/>
  <c r="G17" i="7" s="1"/>
  <c r="E70" i="10"/>
  <c r="G70" i="10" s="1"/>
  <c r="E56" i="10"/>
  <c r="F56" i="10" s="1"/>
  <c r="E55" i="10"/>
  <c r="E50" i="10"/>
  <c r="E28" i="10"/>
  <c r="E27" i="10"/>
  <c r="G27" i="10" s="1"/>
  <c r="E8" i="10"/>
  <c r="G8" i="10" s="1"/>
  <c r="E7" i="10"/>
  <c r="G7" i="10" s="1"/>
  <c r="E53" i="11"/>
  <c r="G53" i="11" s="1"/>
  <c r="E74" i="14"/>
  <c r="F74" i="14" s="1"/>
  <c r="E42" i="14"/>
  <c r="F42" i="14" s="1"/>
  <c r="E40" i="15"/>
  <c r="G40" i="15" s="1"/>
  <c r="E39" i="15"/>
  <c r="G39" i="15" s="1"/>
  <c r="E38" i="15"/>
  <c r="G38" i="15" s="1"/>
  <c r="C76" i="19"/>
  <c r="H51" i="19"/>
  <c r="I51" i="19" s="1"/>
  <c r="S41" i="19"/>
  <c r="H41" i="19"/>
  <c r="H19" i="19"/>
  <c r="I19" i="19" s="1"/>
  <c r="O19" i="19" s="1"/>
  <c r="C76" i="20"/>
  <c r="E73" i="21"/>
  <c r="F73" i="21" s="1"/>
  <c r="E57" i="21"/>
  <c r="E41" i="21"/>
  <c r="E25" i="21"/>
  <c r="G25" i="21" s="1"/>
  <c r="E10" i="21"/>
  <c r="E8" i="21"/>
  <c r="J72" i="22"/>
  <c r="K72" i="22" s="1"/>
  <c r="M72" i="22" s="1"/>
  <c r="J24" i="22"/>
  <c r="K24" i="22" s="1"/>
  <c r="M24" i="22" s="1"/>
  <c r="K22" i="22"/>
  <c r="L22" i="22" s="1"/>
  <c r="E9" i="22"/>
  <c r="D76" i="22"/>
  <c r="D230" i="1" s="1"/>
  <c r="E61" i="31"/>
  <c r="F61" i="31" s="1"/>
  <c r="E70" i="50"/>
  <c r="F70" i="50" s="1"/>
  <c r="E8" i="51"/>
  <c r="G8" i="51" s="1"/>
  <c r="C76" i="18"/>
  <c r="S65" i="19"/>
  <c r="T65" i="19" s="1"/>
  <c r="H65" i="19"/>
  <c r="C220" i="1"/>
  <c r="C76" i="17"/>
  <c r="C130" i="1"/>
  <c r="S33" i="19"/>
  <c r="H33" i="19"/>
  <c r="I33" i="19" s="1"/>
  <c r="D104" i="1"/>
  <c r="E104" i="1" s="1"/>
  <c r="F104" i="1" s="1"/>
  <c r="C76" i="6"/>
  <c r="C95" i="12"/>
  <c r="C96" i="12" s="1"/>
  <c r="C97" i="12"/>
  <c r="E7" i="15"/>
  <c r="G7" i="15" s="1"/>
  <c r="D76" i="15"/>
  <c r="D90" i="1" s="1"/>
  <c r="E90" i="1" s="1"/>
  <c r="G90" i="1" s="1"/>
  <c r="AA77" i="25"/>
  <c r="S61" i="46"/>
  <c r="T61" i="46" s="1"/>
  <c r="U61" i="46" s="1"/>
  <c r="J22" i="48"/>
  <c r="K22" i="48" s="1"/>
  <c r="J26" i="48"/>
  <c r="K26" i="48" s="1"/>
  <c r="K62" i="48"/>
  <c r="M62" i="48" s="1"/>
  <c r="J62" i="48"/>
  <c r="J31" i="49"/>
  <c r="K31" i="49" s="1"/>
  <c r="M31" i="49" s="1"/>
  <c r="D76" i="13"/>
  <c r="D88" i="1" s="1"/>
  <c r="E88" i="1" s="1"/>
  <c r="G88" i="1" s="1"/>
  <c r="S49" i="19"/>
  <c r="H49" i="19"/>
  <c r="S17" i="19"/>
  <c r="T17" i="19" s="1"/>
  <c r="U17" i="19" s="1"/>
  <c r="H17" i="19"/>
  <c r="I17" i="19" s="1"/>
  <c r="G76" i="19"/>
  <c r="F48" i="22"/>
  <c r="G48" i="22"/>
  <c r="F44" i="22"/>
  <c r="G44" i="22"/>
  <c r="C76" i="39"/>
  <c r="C87" i="28" s="1"/>
  <c r="E87" i="28" s="1"/>
  <c r="E7" i="39"/>
  <c r="C76" i="43"/>
  <c r="C91" i="28" s="1"/>
  <c r="E91" i="28" s="1"/>
  <c r="F91" i="28" s="1"/>
  <c r="E7" i="43"/>
  <c r="E76" i="43" s="1"/>
  <c r="E78" i="43" s="1"/>
  <c r="C95" i="43"/>
  <c r="C96" i="43" s="1"/>
  <c r="C98" i="43" s="1"/>
  <c r="C100" i="43" s="1"/>
  <c r="S16" i="46"/>
  <c r="T16" i="46" s="1"/>
  <c r="U16" i="46" s="1"/>
  <c r="S22" i="46"/>
  <c r="T22" i="46" s="1"/>
  <c r="U22" i="46" s="1"/>
  <c r="S32" i="46"/>
  <c r="T32" i="46" s="1"/>
  <c r="S38" i="46"/>
  <c r="T38" i="46" s="1"/>
  <c r="V38" i="46" s="1"/>
  <c r="S60" i="46"/>
  <c r="T60" i="46" s="1"/>
  <c r="S64" i="46"/>
  <c r="T64" i="46" s="1"/>
  <c r="U64" i="46" s="1"/>
  <c r="S68" i="46"/>
  <c r="T68" i="46" s="1"/>
  <c r="S72" i="46"/>
  <c r="T72" i="46" s="1"/>
  <c r="U72" i="46" s="1"/>
  <c r="J9" i="48"/>
  <c r="K9" i="48" s="1"/>
  <c r="L9" i="48" s="1"/>
  <c r="C76" i="49"/>
  <c r="C196" i="28" s="1"/>
  <c r="E196" i="28" s="1"/>
  <c r="F196" i="28" s="1"/>
  <c r="E7" i="49"/>
  <c r="J14" i="49"/>
  <c r="K14" i="49" s="1"/>
  <c r="J20" i="49"/>
  <c r="K20" i="49" s="1"/>
  <c r="L20" i="49" s="1"/>
  <c r="J40" i="49"/>
  <c r="K40" i="49" s="1"/>
  <c r="J74" i="49"/>
  <c r="K74" i="49" s="1"/>
  <c r="L74" i="49" s="1"/>
  <c r="E18" i="51"/>
  <c r="G18" i="51" s="1"/>
  <c r="E25" i="51"/>
  <c r="G25" i="51" s="1"/>
  <c r="E29" i="51"/>
  <c r="G29" i="51" s="1"/>
  <c r="E33" i="51"/>
  <c r="G33" i="51" s="1"/>
  <c r="E37" i="51"/>
  <c r="G37" i="51" s="1"/>
  <c r="E41" i="51"/>
  <c r="G41" i="51" s="1"/>
  <c r="E45" i="51"/>
  <c r="G45" i="51" s="1"/>
  <c r="E49" i="51"/>
  <c r="G49" i="51" s="1"/>
  <c r="E53" i="51"/>
  <c r="G53" i="51" s="1"/>
  <c r="E57" i="51"/>
  <c r="G57" i="51" s="1"/>
  <c r="E61" i="51"/>
  <c r="G61" i="51" s="1"/>
  <c r="E65" i="51"/>
  <c r="G65" i="51" s="1"/>
  <c r="E69" i="51"/>
  <c r="G69" i="51" s="1"/>
  <c r="E44" i="2"/>
  <c r="F44" i="2" s="1"/>
  <c r="E34" i="2"/>
  <c r="F34" i="2" s="1"/>
  <c r="E33" i="2"/>
  <c r="G33" i="2" s="1"/>
  <c r="E28" i="2"/>
  <c r="F28" i="2" s="1"/>
  <c r="E18" i="2"/>
  <c r="G18" i="2" s="1"/>
  <c r="E17" i="2"/>
  <c r="E12" i="2"/>
  <c r="E74" i="3"/>
  <c r="F74" i="3" s="1"/>
  <c r="E64" i="3"/>
  <c r="F64" i="3" s="1"/>
  <c r="E63" i="3"/>
  <c r="G63" i="3" s="1"/>
  <c r="E58" i="3"/>
  <c r="E48" i="3"/>
  <c r="G48" i="3" s="1"/>
  <c r="E47" i="3"/>
  <c r="G47" i="3" s="1"/>
  <c r="E42" i="3"/>
  <c r="E32" i="3"/>
  <c r="G32" i="3" s="1"/>
  <c r="E31" i="3"/>
  <c r="E26" i="3"/>
  <c r="F26" i="3" s="1"/>
  <c r="E16" i="3"/>
  <c r="E15" i="3"/>
  <c r="F15" i="3" s="1"/>
  <c r="E10" i="3"/>
  <c r="F10" i="3" s="1"/>
  <c r="E68" i="4"/>
  <c r="F68" i="4" s="1"/>
  <c r="E67" i="4"/>
  <c r="E62" i="4"/>
  <c r="E52" i="4"/>
  <c r="G52" i="4" s="1"/>
  <c r="E51" i="4"/>
  <c r="E46" i="4"/>
  <c r="F46" i="4" s="1"/>
  <c r="E36" i="4"/>
  <c r="E35" i="4"/>
  <c r="E30" i="4"/>
  <c r="F30" i="4" s="1"/>
  <c r="E20" i="4"/>
  <c r="F20" i="4" s="1"/>
  <c r="E19" i="4"/>
  <c r="F19" i="4" s="1"/>
  <c r="E14" i="4"/>
  <c r="F14" i="4" s="1"/>
  <c r="E75" i="5"/>
  <c r="F75" i="5" s="1"/>
  <c r="E65" i="5"/>
  <c r="E64" i="5"/>
  <c r="G64" i="5" s="1"/>
  <c r="E59" i="5"/>
  <c r="F59" i="5" s="1"/>
  <c r="E49" i="5"/>
  <c r="F49" i="5" s="1"/>
  <c r="E48" i="5"/>
  <c r="G48" i="5" s="1"/>
  <c r="E43" i="5"/>
  <c r="G43" i="5" s="1"/>
  <c r="E33" i="5"/>
  <c r="G33" i="5" s="1"/>
  <c r="E32" i="5"/>
  <c r="G32" i="5" s="1"/>
  <c r="E27" i="5"/>
  <c r="E17" i="5"/>
  <c r="G17" i="5" s="1"/>
  <c r="E16" i="5"/>
  <c r="E11" i="5"/>
  <c r="F11" i="5" s="1"/>
  <c r="E72" i="6"/>
  <c r="E71" i="6"/>
  <c r="G71" i="6" s="1"/>
  <c r="E66" i="6"/>
  <c r="F66" i="6" s="1"/>
  <c r="E56" i="6"/>
  <c r="F56" i="6" s="1"/>
  <c r="E55" i="6"/>
  <c r="G55" i="6" s="1"/>
  <c r="E50" i="6"/>
  <c r="G50" i="6" s="1"/>
  <c r="E40" i="6"/>
  <c r="G40" i="6" s="1"/>
  <c r="E39" i="6"/>
  <c r="F39" i="6" s="1"/>
  <c r="E34" i="6"/>
  <c r="E24" i="6"/>
  <c r="F24" i="6" s="1"/>
  <c r="E23" i="6"/>
  <c r="E18" i="6"/>
  <c r="F18" i="6" s="1"/>
  <c r="E74" i="7"/>
  <c r="F74" i="7" s="1"/>
  <c r="E73" i="7"/>
  <c r="E70" i="7"/>
  <c r="F70" i="7" s="1"/>
  <c r="E64" i="7"/>
  <c r="F64" i="7" s="1"/>
  <c r="E52" i="7"/>
  <c r="F52" i="7" s="1"/>
  <c r="E51" i="7"/>
  <c r="E42" i="7"/>
  <c r="F42" i="7" s="1"/>
  <c r="E41" i="7"/>
  <c r="F41" i="7" s="1"/>
  <c r="E38" i="7"/>
  <c r="F38" i="7" s="1"/>
  <c r="E32" i="7"/>
  <c r="F32" i="7" s="1"/>
  <c r="E20" i="7"/>
  <c r="F20" i="7" s="1"/>
  <c r="E19" i="7"/>
  <c r="E10" i="7"/>
  <c r="F10" i="7" s="1"/>
  <c r="E9" i="7"/>
  <c r="F9" i="7" s="1"/>
  <c r="E68" i="10"/>
  <c r="F68" i="10" s="1"/>
  <c r="E67" i="10"/>
  <c r="E62" i="10"/>
  <c r="E52" i="10"/>
  <c r="E51" i="10"/>
  <c r="G51" i="10" s="1"/>
  <c r="E46" i="10"/>
  <c r="E36" i="10"/>
  <c r="G36" i="10" s="1"/>
  <c r="E35" i="10"/>
  <c r="F35" i="10" s="1"/>
  <c r="E30" i="10"/>
  <c r="G30" i="10" s="1"/>
  <c r="E24" i="10"/>
  <c r="E23" i="10"/>
  <c r="F23" i="10" s="1"/>
  <c r="E9" i="10"/>
  <c r="F9" i="10" s="1"/>
  <c r="E61" i="11"/>
  <c r="F61" i="11" s="1"/>
  <c r="E45" i="11"/>
  <c r="G45" i="11" s="1"/>
  <c r="E29" i="11"/>
  <c r="E7" i="11"/>
  <c r="E6" i="11"/>
  <c r="G6" i="11" s="1"/>
  <c r="C76" i="14"/>
  <c r="E63" i="16"/>
  <c r="G63" i="16" s="1"/>
  <c r="E62" i="16"/>
  <c r="G62" i="16" s="1"/>
  <c r="E61" i="16"/>
  <c r="G61" i="16" s="1"/>
  <c r="E47" i="16"/>
  <c r="G47" i="16" s="1"/>
  <c r="E46" i="16"/>
  <c r="G46" i="16" s="1"/>
  <c r="E45" i="16"/>
  <c r="G45" i="16" s="1"/>
  <c r="E31" i="16"/>
  <c r="G31" i="16" s="1"/>
  <c r="E30" i="16"/>
  <c r="G30" i="16" s="1"/>
  <c r="E29" i="16"/>
  <c r="G29" i="16" s="1"/>
  <c r="E26" i="17"/>
  <c r="E18" i="17"/>
  <c r="K18" i="17" s="1"/>
  <c r="E10" i="17"/>
  <c r="K10" i="17" s="1"/>
  <c r="E74" i="18"/>
  <c r="G74" i="18" s="1"/>
  <c r="E66" i="18"/>
  <c r="E58" i="18"/>
  <c r="F58" i="18" s="1"/>
  <c r="E50" i="18"/>
  <c r="F50" i="18" s="1"/>
  <c r="E42" i="18"/>
  <c r="F42" i="18" s="1"/>
  <c r="E34" i="18"/>
  <c r="E26" i="18"/>
  <c r="F26" i="18" s="1"/>
  <c r="E18" i="18"/>
  <c r="F18" i="18" s="1"/>
  <c r="I10" i="19"/>
  <c r="K10" i="19" s="1"/>
  <c r="F76" i="19"/>
  <c r="J70" i="21"/>
  <c r="J54" i="21"/>
  <c r="J38" i="21"/>
  <c r="J22" i="21"/>
  <c r="J70" i="22"/>
  <c r="K70" i="22" s="1"/>
  <c r="J48" i="22"/>
  <c r="K48" i="22" s="1"/>
  <c r="L48" i="22" s="1"/>
  <c r="J44" i="22"/>
  <c r="K44" i="22" s="1"/>
  <c r="L44" i="22" s="1"/>
  <c r="F35" i="22"/>
  <c r="G35" i="22"/>
  <c r="K21" i="22"/>
  <c r="M21" i="22" s="1"/>
  <c r="K17" i="22"/>
  <c r="L17" i="22" s="1"/>
  <c r="C76" i="33"/>
  <c r="C109" i="28" s="1"/>
  <c r="E109" i="28" s="1"/>
  <c r="E7" i="33"/>
  <c r="E76" i="33" s="1"/>
  <c r="C73" i="37"/>
  <c r="C97" i="28" s="1"/>
  <c r="E97" i="28" s="1"/>
  <c r="E4" i="37"/>
  <c r="G4" i="37" s="1"/>
  <c r="C76" i="46"/>
  <c r="S8" i="46"/>
  <c r="T8" i="46" s="1"/>
  <c r="U8" i="46" s="1"/>
  <c r="E13" i="46"/>
  <c r="I13" i="46" s="1"/>
  <c r="S14" i="46"/>
  <c r="T14" i="46" s="1"/>
  <c r="S24" i="46"/>
  <c r="T24" i="46" s="1"/>
  <c r="U24" i="46" s="1"/>
  <c r="E29" i="46"/>
  <c r="I29" i="46" s="1"/>
  <c r="S30" i="46"/>
  <c r="T30" i="46" s="1"/>
  <c r="U30" i="46" s="1"/>
  <c r="S40" i="46"/>
  <c r="T40" i="46" s="1"/>
  <c r="U40" i="46" s="1"/>
  <c r="E76" i="50"/>
  <c r="G76" i="50" s="1"/>
  <c r="E7" i="51"/>
  <c r="G7" i="51" s="1"/>
  <c r="E24" i="51"/>
  <c r="G24" i="51" s="1"/>
  <c r="E28" i="51"/>
  <c r="G28" i="51" s="1"/>
  <c r="E32" i="51"/>
  <c r="G32" i="51" s="1"/>
  <c r="E36" i="51"/>
  <c r="G36" i="51" s="1"/>
  <c r="E40" i="51"/>
  <c r="G40" i="51" s="1"/>
  <c r="E44" i="51"/>
  <c r="G44" i="51" s="1"/>
  <c r="E48" i="51"/>
  <c r="G48" i="51" s="1"/>
  <c r="E52" i="51"/>
  <c r="G52" i="51" s="1"/>
  <c r="E56" i="51"/>
  <c r="G56" i="51" s="1"/>
  <c r="E60" i="51"/>
  <c r="G60" i="51" s="1"/>
  <c r="E64" i="51"/>
  <c r="G64" i="51" s="1"/>
  <c r="E68" i="51"/>
  <c r="G68" i="51" s="1"/>
  <c r="E75" i="51"/>
  <c r="I75" i="51" s="1"/>
  <c r="C76" i="15"/>
  <c r="K63" i="22"/>
  <c r="M63" i="22" s="1"/>
  <c r="K62" i="22"/>
  <c r="L62" i="22" s="1"/>
  <c r="K47" i="22"/>
  <c r="L47" i="22" s="1"/>
  <c r="F34" i="22"/>
  <c r="G34" i="22"/>
  <c r="F24" i="22"/>
  <c r="G24" i="22"/>
  <c r="F7" i="24"/>
  <c r="I7" i="24"/>
  <c r="E69" i="31"/>
  <c r="F69" i="31" s="1"/>
  <c r="C76" i="40"/>
  <c r="C88" i="28" s="1"/>
  <c r="E88" i="28" s="1"/>
  <c r="E7" i="40"/>
  <c r="S47" i="46"/>
  <c r="T47" i="46" s="1"/>
  <c r="S53" i="46"/>
  <c r="T53" i="46" s="1"/>
  <c r="V53" i="46" s="1"/>
  <c r="E10" i="51"/>
  <c r="G10" i="51" s="1"/>
  <c r="E16" i="51"/>
  <c r="G16" i="51" s="1"/>
  <c r="E16" i="10"/>
  <c r="E15" i="10"/>
  <c r="G15" i="10" s="1"/>
  <c r="E10" i="10"/>
  <c r="E70" i="11"/>
  <c r="E66" i="11"/>
  <c r="E62" i="11"/>
  <c r="E58" i="11"/>
  <c r="E54" i="11"/>
  <c r="E50" i="11"/>
  <c r="E46" i="11"/>
  <c r="E42" i="11"/>
  <c r="E38" i="11"/>
  <c r="E34" i="11"/>
  <c r="E30" i="11"/>
  <c r="E25" i="11"/>
  <c r="C73" i="11"/>
  <c r="E15" i="11"/>
  <c r="E14" i="11"/>
  <c r="E9" i="11"/>
  <c r="G9" i="11" s="1"/>
  <c r="E32" i="14"/>
  <c r="G32" i="14" s="1"/>
  <c r="E31" i="14"/>
  <c r="G31" i="14" s="1"/>
  <c r="E24" i="14"/>
  <c r="G24" i="14" s="1"/>
  <c r="E23" i="14"/>
  <c r="G23" i="14" s="1"/>
  <c r="E16" i="14"/>
  <c r="G16" i="14" s="1"/>
  <c r="E15" i="14"/>
  <c r="G15" i="14" s="1"/>
  <c r="E8" i="14"/>
  <c r="G8" i="14" s="1"/>
  <c r="E7" i="14"/>
  <c r="E12" i="18"/>
  <c r="K12" i="18" s="1"/>
  <c r="E75" i="21"/>
  <c r="F75" i="21" s="1"/>
  <c r="E67" i="21"/>
  <c r="F67" i="21" s="1"/>
  <c r="E59" i="21"/>
  <c r="F59" i="21" s="1"/>
  <c r="E51" i="21"/>
  <c r="F51" i="21" s="1"/>
  <c r="E43" i="21"/>
  <c r="F43" i="21" s="1"/>
  <c r="E35" i="21"/>
  <c r="E27" i="21"/>
  <c r="F27" i="21" s="1"/>
  <c r="E19" i="21"/>
  <c r="F19" i="21" s="1"/>
  <c r="E12" i="21"/>
  <c r="F12" i="21" s="1"/>
  <c r="J73" i="22"/>
  <c r="J66" i="22"/>
  <c r="E65" i="22"/>
  <c r="K65" i="22" s="1"/>
  <c r="E64" i="22"/>
  <c r="F64" i="22" s="1"/>
  <c r="J59" i="22"/>
  <c r="K59" i="22" s="1"/>
  <c r="M59" i="22" s="1"/>
  <c r="E58" i="22"/>
  <c r="K58" i="22" s="1"/>
  <c r="J55" i="22"/>
  <c r="K55" i="22" s="1"/>
  <c r="L55" i="22" s="1"/>
  <c r="E54" i="22"/>
  <c r="K54" i="22" s="1"/>
  <c r="J49" i="22"/>
  <c r="K49" i="22" s="1"/>
  <c r="L49" i="22" s="1"/>
  <c r="J41" i="22"/>
  <c r="E39" i="22"/>
  <c r="F39" i="22" s="1"/>
  <c r="J36" i="22"/>
  <c r="K36" i="22" s="1"/>
  <c r="J32" i="22"/>
  <c r="K32" i="22" s="1"/>
  <c r="L32" i="22" s="1"/>
  <c r="E30" i="22"/>
  <c r="E29" i="22"/>
  <c r="F29" i="22" s="1"/>
  <c r="J26" i="22"/>
  <c r="J15" i="22"/>
  <c r="E14" i="22"/>
  <c r="J11" i="22"/>
  <c r="K11" i="22" s="1"/>
  <c r="M11" i="22" s="1"/>
  <c r="E10" i="22"/>
  <c r="K10" i="22" s="1"/>
  <c r="M10" i="22" s="1"/>
  <c r="C79" i="25"/>
  <c r="C76" i="29"/>
  <c r="C101" i="28" s="1"/>
  <c r="E101" i="28" s="1"/>
  <c r="E53" i="31"/>
  <c r="F53" i="31" s="1"/>
  <c r="E9" i="32"/>
  <c r="E76" i="32" s="1"/>
  <c r="C76" i="34"/>
  <c r="C111" i="28" s="1"/>
  <c r="E111" i="28" s="1"/>
  <c r="E70" i="38"/>
  <c r="F70" i="38" s="1"/>
  <c r="C76" i="42"/>
  <c r="C90" i="28" s="1"/>
  <c r="E90" i="28" s="1"/>
  <c r="E7" i="42"/>
  <c r="C95" i="42"/>
  <c r="C96" i="42" s="1"/>
  <c r="C98" i="42" s="1"/>
  <c r="C100" i="42" s="1"/>
  <c r="C76" i="44"/>
  <c r="C93" i="28" s="1"/>
  <c r="E93" i="28" s="1"/>
  <c r="G93" i="28" s="1"/>
  <c r="E7" i="44"/>
  <c r="C97" i="44"/>
  <c r="E8" i="46"/>
  <c r="I8" i="46" s="1"/>
  <c r="S10" i="46"/>
  <c r="T10" i="46" s="1"/>
  <c r="U10" i="46" s="1"/>
  <c r="E15" i="46"/>
  <c r="I15" i="46" s="1"/>
  <c r="O15" i="46" s="1"/>
  <c r="E16" i="46"/>
  <c r="I16" i="46" s="1"/>
  <c r="O16" i="46" s="1"/>
  <c r="S18" i="46"/>
  <c r="T18" i="46" s="1"/>
  <c r="E23" i="46"/>
  <c r="I23" i="46" s="1"/>
  <c r="J23" i="46" s="1"/>
  <c r="E24" i="46"/>
  <c r="I24" i="46" s="1"/>
  <c r="O24" i="46" s="1"/>
  <c r="S26" i="46"/>
  <c r="T26" i="46" s="1"/>
  <c r="V26" i="46" s="1"/>
  <c r="E31" i="46"/>
  <c r="I31" i="46" s="1"/>
  <c r="E32" i="46"/>
  <c r="I32" i="46" s="1"/>
  <c r="O32" i="46" s="1"/>
  <c r="S34" i="46"/>
  <c r="T34" i="46" s="1"/>
  <c r="V34" i="46" s="1"/>
  <c r="E39" i="46"/>
  <c r="I39" i="46" s="1"/>
  <c r="J39" i="46" s="1"/>
  <c r="E40" i="46"/>
  <c r="I40" i="46" s="1"/>
  <c r="S42" i="46"/>
  <c r="T42" i="46" s="1"/>
  <c r="V42" i="46" s="1"/>
  <c r="E46" i="46"/>
  <c r="I46" i="46" s="1"/>
  <c r="E47" i="46"/>
  <c r="I47" i="46" s="1"/>
  <c r="J47" i="46" s="1"/>
  <c r="S49" i="46"/>
  <c r="T49" i="46" s="1"/>
  <c r="E54" i="46"/>
  <c r="I54" i="46" s="1"/>
  <c r="E55" i="46"/>
  <c r="I55" i="46" s="1"/>
  <c r="K55" i="46" s="1"/>
  <c r="S57" i="46"/>
  <c r="T57" i="46" s="1"/>
  <c r="U57" i="46" s="1"/>
  <c r="E61" i="46"/>
  <c r="I61" i="46" s="1"/>
  <c r="S62" i="46"/>
  <c r="T62" i="46" s="1"/>
  <c r="E65" i="46"/>
  <c r="I65" i="46" s="1"/>
  <c r="O65" i="46" s="1"/>
  <c r="S66" i="46"/>
  <c r="T66" i="46" s="1"/>
  <c r="V66" i="46" s="1"/>
  <c r="E69" i="46"/>
  <c r="I69" i="46" s="1"/>
  <c r="S70" i="46"/>
  <c r="T70" i="46" s="1"/>
  <c r="U70" i="46" s="1"/>
  <c r="E73" i="46"/>
  <c r="I73" i="46" s="1"/>
  <c r="S74" i="46"/>
  <c r="T74" i="46" s="1"/>
  <c r="U74" i="46" s="1"/>
  <c r="J7" i="48"/>
  <c r="J11" i="48"/>
  <c r="J15" i="48"/>
  <c r="K15" i="48" s="1"/>
  <c r="J19" i="48"/>
  <c r="K19" i="48" s="1"/>
  <c r="J23" i="48"/>
  <c r="K23" i="48" s="1"/>
  <c r="M23" i="48" s="1"/>
  <c r="J27" i="48"/>
  <c r="J31" i="48"/>
  <c r="J35" i="48"/>
  <c r="K35" i="48" s="1"/>
  <c r="J39" i="48"/>
  <c r="K39" i="48" s="1"/>
  <c r="J43" i="48"/>
  <c r="J47" i="48"/>
  <c r="K47" i="48" s="1"/>
  <c r="J51" i="48"/>
  <c r="K51" i="48" s="1"/>
  <c r="J55" i="48"/>
  <c r="K55" i="48" s="1"/>
  <c r="J59" i="48"/>
  <c r="K59" i="48" s="1"/>
  <c r="M59" i="48" s="1"/>
  <c r="J63" i="48"/>
  <c r="K63" i="48" s="1"/>
  <c r="J67" i="48"/>
  <c r="K67" i="48" s="1"/>
  <c r="J71" i="48"/>
  <c r="K71" i="48" s="1"/>
  <c r="J75" i="48"/>
  <c r="J10" i="49"/>
  <c r="K10" i="49" s="1"/>
  <c r="J16" i="49"/>
  <c r="K16" i="49" s="1"/>
  <c r="J18" i="49"/>
  <c r="K18" i="49" s="1"/>
  <c r="L18" i="49" s="1"/>
  <c r="J22" i="49"/>
  <c r="K22" i="49" s="1"/>
  <c r="J25" i="49"/>
  <c r="K25" i="49" s="1"/>
  <c r="J28" i="49"/>
  <c r="J32" i="49"/>
  <c r="K32" i="49" s="1"/>
  <c r="J35" i="49"/>
  <c r="J38" i="49"/>
  <c r="K38" i="49" s="1"/>
  <c r="J42" i="49"/>
  <c r="J45" i="49"/>
  <c r="K45" i="49" s="1"/>
  <c r="J49" i="49"/>
  <c r="K49" i="49" s="1"/>
  <c r="J55" i="49"/>
  <c r="K55" i="49" s="1"/>
  <c r="J59" i="49"/>
  <c r="J62" i="49"/>
  <c r="K62" i="49" s="1"/>
  <c r="J65" i="49"/>
  <c r="K65" i="49" s="1"/>
  <c r="J69" i="49"/>
  <c r="J72" i="49"/>
  <c r="K72" i="49" s="1"/>
  <c r="E72" i="50"/>
  <c r="G72" i="50" s="1"/>
  <c r="E12" i="51"/>
  <c r="G12" i="51" s="1"/>
  <c r="E20" i="51"/>
  <c r="G20" i="51" s="1"/>
  <c r="E23" i="51"/>
  <c r="I23" i="51" s="1"/>
  <c r="E27" i="51"/>
  <c r="G27" i="51" s="1"/>
  <c r="E31" i="51"/>
  <c r="G31" i="51" s="1"/>
  <c r="E35" i="51"/>
  <c r="G35" i="51" s="1"/>
  <c r="E39" i="51"/>
  <c r="G39" i="51" s="1"/>
  <c r="E43" i="51"/>
  <c r="G43" i="51" s="1"/>
  <c r="E47" i="51"/>
  <c r="G47" i="51" s="1"/>
  <c r="E51" i="51"/>
  <c r="G51" i="51" s="1"/>
  <c r="E55" i="51"/>
  <c r="G55" i="51" s="1"/>
  <c r="E59" i="51"/>
  <c r="G59" i="51" s="1"/>
  <c r="E63" i="51"/>
  <c r="F63" i="51" s="1"/>
  <c r="E67" i="51"/>
  <c r="G67" i="51" s="1"/>
  <c r="E71" i="51"/>
  <c r="G71" i="51" s="1"/>
  <c r="E74" i="51"/>
  <c r="G74" i="51" s="1"/>
  <c r="E7" i="34"/>
  <c r="E76" i="34" s="1"/>
  <c r="I62" i="19"/>
  <c r="J62" i="19" s="1"/>
  <c r="I60" i="19"/>
  <c r="O60" i="19" s="1"/>
  <c r="I54" i="19"/>
  <c r="O54" i="19" s="1"/>
  <c r="I52" i="19"/>
  <c r="O52" i="19" s="1"/>
  <c r="I50" i="19"/>
  <c r="K50" i="19" s="1"/>
  <c r="I48" i="19"/>
  <c r="I46" i="19"/>
  <c r="J46" i="19" s="1"/>
  <c r="I42" i="19"/>
  <c r="O42" i="19" s="1"/>
  <c r="I40" i="19"/>
  <c r="I38" i="19"/>
  <c r="O38" i="19" s="1"/>
  <c r="I32" i="19"/>
  <c r="K32" i="19" s="1"/>
  <c r="I30" i="19"/>
  <c r="J30" i="19" s="1"/>
  <c r="I28" i="19"/>
  <c r="O28" i="19" s="1"/>
  <c r="I24" i="19"/>
  <c r="O24" i="19" s="1"/>
  <c r="I22" i="19"/>
  <c r="O22" i="19" s="1"/>
  <c r="I20" i="19"/>
  <c r="O20" i="19" s="1"/>
  <c r="I16" i="19"/>
  <c r="O16" i="19" s="1"/>
  <c r="I12" i="19"/>
  <c r="O12" i="19" s="1"/>
  <c r="K60" i="22"/>
  <c r="L60" i="22" s="1"/>
  <c r="K27" i="22"/>
  <c r="M27" i="22" s="1"/>
  <c r="C77" i="30"/>
  <c r="C103" i="28" s="1"/>
  <c r="E103" i="28" s="1"/>
  <c r="G103" i="28" s="1"/>
  <c r="E7" i="30"/>
  <c r="E71" i="30"/>
  <c r="F71" i="30" s="1"/>
  <c r="E75" i="30"/>
  <c r="F75" i="30" s="1"/>
  <c r="E9" i="31"/>
  <c r="F9" i="31" s="1"/>
  <c r="E13" i="31"/>
  <c r="E17" i="31"/>
  <c r="F17" i="31" s="1"/>
  <c r="E21" i="31"/>
  <c r="F21" i="31" s="1"/>
  <c r="E25" i="31"/>
  <c r="F25" i="31" s="1"/>
  <c r="E29" i="31"/>
  <c r="F29" i="31" s="1"/>
  <c r="E33" i="31"/>
  <c r="F33" i="31" s="1"/>
  <c r="E37" i="31"/>
  <c r="F37" i="31" s="1"/>
  <c r="E41" i="31"/>
  <c r="F41" i="31" s="1"/>
  <c r="J76" i="31"/>
  <c r="K76" i="31" s="1"/>
  <c r="E45" i="31"/>
  <c r="F45" i="31" s="1"/>
  <c r="E62" i="38"/>
  <c r="F62" i="38" s="1"/>
  <c r="C76" i="41"/>
  <c r="C89" i="28" s="1"/>
  <c r="E89" i="28" s="1"/>
  <c r="F89" i="28" s="1"/>
  <c r="E7" i="41"/>
  <c r="S12" i="46"/>
  <c r="T12" i="46" s="1"/>
  <c r="S20" i="46"/>
  <c r="T20" i="46" s="1"/>
  <c r="U20" i="46" s="1"/>
  <c r="S28" i="46"/>
  <c r="T28" i="46" s="1"/>
  <c r="S36" i="46"/>
  <c r="T36" i="46" s="1"/>
  <c r="U36" i="46" s="1"/>
  <c r="S44" i="46"/>
  <c r="T44" i="46" s="1"/>
  <c r="T51" i="46"/>
  <c r="V51" i="46" s="1"/>
  <c r="S51" i="46"/>
  <c r="S59" i="46"/>
  <c r="T59" i="46" s="1"/>
  <c r="T63" i="46"/>
  <c r="U63" i="46" s="1"/>
  <c r="S63" i="46"/>
  <c r="S67" i="46"/>
  <c r="T67" i="46" s="1"/>
  <c r="T71" i="46"/>
  <c r="V71" i="46" s="1"/>
  <c r="S71" i="46"/>
  <c r="S75" i="46"/>
  <c r="T75" i="46" s="1"/>
  <c r="C77" i="48"/>
  <c r="E7" i="48"/>
  <c r="J12" i="48"/>
  <c r="K12" i="48" s="1"/>
  <c r="K16" i="48"/>
  <c r="L16" i="48" s="1"/>
  <c r="J16" i="48"/>
  <c r="J20" i="48"/>
  <c r="K20" i="48" s="1"/>
  <c r="K24" i="48"/>
  <c r="L24" i="48" s="1"/>
  <c r="J24" i="48"/>
  <c r="J28" i="48"/>
  <c r="K28" i="48" s="1"/>
  <c r="L28" i="48" s="1"/>
  <c r="K32" i="48"/>
  <c r="L32" i="48" s="1"/>
  <c r="J32" i="48"/>
  <c r="J36" i="48"/>
  <c r="K36" i="48" s="1"/>
  <c r="K40" i="48"/>
  <c r="L40" i="48" s="1"/>
  <c r="J40" i="48"/>
  <c r="J44" i="48"/>
  <c r="K44" i="48" s="1"/>
  <c r="K48" i="48"/>
  <c r="L48" i="48" s="1"/>
  <c r="J48" i="48"/>
  <c r="J52" i="48"/>
  <c r="K52" i="48" s="1"/>
  <c r="K56" i="48"/>
  <c r="M56" i="48" s="1"/>
  <c r="J56" i="48"/>
  <c r="J60" i="48"/>
  <c r="K60" i="48" s="1"/>
  <c r="M60" i="48" s="1"/>
  <c r="K64" i="48"/>
  <c r="L64" i="48" s="1"/>
  <c r="J64" i="48"/>
  <c r="J68" i="48"/>
  <c r="K68" i="48" s="1"/>
  <c r="J72" i="48"/>
  <c r="K72" i="48" s="1"/>
  <c r="L72" i="48" s="1"/>
  <c r="J50" i="49"/>
  <c r="K50" i="49" s="1"/>
  <c r="J52" i="49"/>
  <c r="K52" i="49" s="1"/>
  <c r="M52" i="49" s="1"/>
  <c r="J56" i="49"/>
  <c r="K56" i="49" s="1"/>
  <c r="J60" i="49"/>
  <c r="K60" i="49" s="1"/>
  <c r="J66" i="49"/>
  <c r="K66" i="49" s="1"/>
  <c r="J70" i="49"/>
  <c r="K70" i="49" s="1"/>
  <c r="M70" i="49" s="1"/>
  <c r="C77" i="50"/>
  <c r="E7" i="50"/>
  <c r="E14" i="51"/>
  <c r="G14" i="51" s="1"/>
  <c r="E22" i="51"/>
  <c r="G22" i="51" s="1"/>
  <c r="E26" i="51"/>
  <c r="G26" i="51" s="1"/>
  <c r="E30" i="51"/>
  <c r="G30" i="51" s="1"/>
  <c r="E34" i="51"/>
  <c r="G34" i="51" s="1"/>
  <c r="E38" i="51"/>
  <c r="G38" i="51" s="1"/>
  <c r="E42" i="51"/>
  <c r="G42" i="51" s="1"/>
  <c r="E46" i="51"/>
  <c r="G46" i="51" s="1"/>
  <c r="E50" i="51"/>
  <c r="F50" i="51" s="1"/>
  <c r="E54" i="51"/>
  <c r="G54" i="51" s="1"/>
  <c r="E58" i="51"/>
  <c r="G58" i="51" s="1"/>
  <c r="E62" i="51"/>
  <c r="G62" i="51" s="1"/>
  <c r="E66" i="51"/>
  <c r="G66" i="51" s="1"/>
  <c r="E70" i="51"/>
  <c r="G70" i="51" s="1"/>
  <c r="E73" i="51"/>
  <c r="I73" i="51" s="1"/>
  <c r="E115" i="28"/>
  <c r="E7" i="29"/>
  <c r="G205" i="1"/>
  <c r="J75" i="21"/>
  <c r="K75" i="21" s="1"/>
  <c r="G75" i="21"/>
  <c r="E74" i="21"/>
  <c r="K74" i="21" s="1"/>
  <c r="J73" i="21"/>
  <c r="K73" i="21" s="1"/>
  <c r="E72" i="21"/>
  <c r="J71" i="21"/>
  <c r="E70" i="21"/>
  <c r="F70" i="21" s="1"/>
  <c r="J69" i="21"/>
  <c r="E68" i="21"/>
  <c r="F68" i="21" s="1"/>
  <c r="J67" i="21"/>
  <c r="E66" i="21"/>
  <c r="K66" i="21" s="1"/>
  <c r="J65" i="21"/>
  <c r="C77" i="21"/>
  <c r="E64" i="21"/>
  <c r="K64" i="21" s="1"/>
  <c r="J63" i="21"/>
  <c r="K63" i="21" s="1"/>
  <c r="M63" i="21" s="1"/>
  <c r="G63" i="21"/>
  <c r="E62" i="21"/>
  <c r="F62" i="21" s="1"/>
  <c r="J61" i="21"/>
  <c r="E60" i="21"/>
  <c r="K60" i="21" s="1"/>
  <c r="J59" i="21"/>
  <c r="G59" i="21"/>
  <c r="E58" i="21"/>
  <c r="G58" i="21" s="1"/>
  <c r="J57" i="21"/>
  <c r="K57" i="21" s="1"/>
  <c r="E56" i="21"/>
  <c r="J55" i="21"/>
  <c r="K55" i="21" s="1"/>
  <c r="M55" i="21" s="1"/>
  <c r="E54" i="21"/>
  <c r="J53" i="21"/>
  <c r="K53" i="21" s="1"/>
  <c r="L53" i="21" s="1"/>
  <c r="E52" i="21"/>
  <c r="F52" i="21" s="1"/>
  <c r="J51" i="21"/>
  <c r="E50" i="21"/>
  <c r="K50" i="21" s="1"/>
  <c r="J49" i="21"/>
  <c r="K49" i="21" s="1"/>
  <c r="E48" i="21"/>
  <c r="G48" i="21" s="1"/>
  <c r="J47" i="21"/>
  <c r="K47" i="21" s="1"/>
  <c r="G47" i="21"/>
  <c r="E46" i="21"/>
  <c r="K46" i="21" s="1"/>
  <c r="J45" i="21"/>
  <c r="K45" i="21" s="1"/>
  <c r="E44" i="21"/>
  <c r="J43" i="21"/>
  <c r="K43" i="21" s="1"/>
  <c r="L43" i="21" s="1"/>
  <c r="G43" i="21"/>
  <c r="E42" i="21"/>
  <c r="J41" i="21"/>
  <c r="E40" i="21"/>
  <c r="G40" i="21" s="1"/>
  <c r="J39" i="21"/>
  <c r="K39" i="21" s="1"/>
  <c r="L39" i="21" s="1"/>
  <c r="G39" i="21"/>
  <c r="E38" i="21"/>
  <c r="J37" i="21"/>
  <c r="E36" i="21"/>
  <c r="F36" i="21" s="1"/>
  <c r="J35" i="21"/>
  <c r="E34" i="21"/>
  <c r="J33" i="21"/>
  <c r="K33" i="21" s="1"/>
  <c r="E32" i="21"/>
  <c r="F32" i="21" s="1"/>
  <c r="J31" i="21"/>
  <c r="K31" i="21" s="1"/>
  <c r="M31" i="21" s="1"/>
  <c r="G31" i="21"/>
  <c r="E30" i="21"/>
  <c r="F30" i="21" s="1"/>
  <c r="J29" i="21"/>
  <c r="E28" i="21"/>
  <c r="F28" i="21" s="1"/>
  <c r="J27" i="21"/>
  <c r="G27" i="21"/>
  <c r="E26" i="21"/>
  <c r="K26" i="21" s="1"/>
  <c r="J25" i="21"/>
  <c r="E24" i="21"/>
  <c r="J23" i="21"/>
  <c r="E22" i="21"/>
  <c r="K22" i="21" s="1"/>
  <c r="J21" i="21"/>
  <c r="E20" i="21"/>
  <c r="F20" i="21" s="1"/>
  <c r="J19" i="21"/>
  <c r="E18" i="21"/>
  <c r="K18" i="21" s="1"/>
  <c r="J17" i="21"/>
  <c r="E16" i="21"/>
  <c r="F16" i="21" s="1"/>
  <c r="J15" i="21"/>
  <c r="E14" i="21"/>
  <c r="G14" i="21" s="1"/>
  <c r="J13" i="21"/>
  <c r="E11" i="21"/>
  <c r="G11" i="21" s="1"/>
  <c r="J10" i="21"/>
  <c r="E9" i="21"/>
  <c r="J8" i="21"/>
  <c r="K8" i="21" s="1"/>
  <c r="D95" i="28"/>
  <c r="C75" i="28"/>
  <c r="D211" i="28"/>
  <c r="C82" i="28"/>
  <c r="C128" i="28"/>
  <c r="C206" i="28" s="1"/>
  <c r="C189" i="28"/>
  <c r="E6" i="28"/>
  <c r="E84" i="28"/>
  <c r="E191" i="28"/>
  <c r="C79" i="28"/>
  <c r="C186" i="28"/>
  <c r="T71" i="19"/>
  <c r="T69" i="19"/>
  <c r="T63" i="19"/>
  <c r="U63" i="19" s="1"/>
  <c r="T61" i="19"/>
  <c r="U61" i="19" s="1"/>
  <c r="T59" i="19"/>
  <c r="V59" i="19" s="1"/>
  <c r="T53" i="19"/>
  <c r="U53" i="19" s="1"/>
  <c r="T51" i="19"/>
  <c r="V51" i="19" s="1"/>
  <c r="T49" i="19"/>
  <c r="U49" i="19" s="1"/>
  <c r="T47" i="19"/>
  <c r="U47" i="19" s="1"/>
  <c r="T45" i="19"/>
  <c r="U45" i="19" s="1"/>
  <c r="T43" i="19"/>
  <c r="V43" i="19" s="1"/>
  <c r="T41" i="19"/>
  <c r="U41" i="19" s="1"/>
  <c r="T39" i="19"/>
  <c r="U39" i="19" s="1"/>
  <c r="T37" i="19"/>
  <c r="U37" i="19" s="1"/>
  <c r="T35" i="19"/>
  <c r="V35" i="19" s="1"/>
  <c r="T33" i="19"/>
  <c r="U33" i="19" s="1"/>
  <c r="T31" i="19"/>
  <c r="U31" i="19" s="1"/>
  <c r="T29" i="19"/>
  <c r="U29" i="19" s="1"/>
  <c r="T27" i="19"/>
  <c r="V27" i="19" s="1"/>
  <c r="T25" i="19"/>
  <c r="U25" i="19" s="1"/>
  <c r="T23" i="19"/>
  <c r="U23" i="19" s="1"/>
  <c r="T19" i="19"/>
  <c r="V19" i="19" s="1"/>
  <c r="T15" i="19"/>
  <c r="U15" i="19" s="1"/>
  <c r="T13" i="19"/>
  <c r="U13" i="19" s="1"/>
  <c r="T11" i="19"/>
  <c r="V11" i="19" s="1"/>
  <c r="E75" i="20"/>
  <c r="F75" i="20" s="1"/>
  <c r="E74" i="20"/>
  <c r="G74" i="20" s="1"/>
  <c r="E73" i="20"/>
  <c r="F73" i="20" s="1"/>
  <c r="E72" i="20"/>
  <c r="G72" i="20" s="1"/>
  <c r="E71" i="20"/>
  <c r="F71" i="20" s="1"/>
  <c r="E70" i="20"/>
  <c r="E69" i="20"/>
  <c r="F69" i="20" s="1"/>
  <c r="E68" i="20"/>
  <c r="E67" i="20"/>
  <c r="F67" i="20" s="1"/>
  <c r="E66" i="20"/>
  <c r="F66" i="20" s="1"/>
  <c r="E65" i="20"/>
  <c r="F65" i="20" s="1"/>
  <c r="E64" i="20"/>
  <c r="F64" i="20" s="1"/>
  <c r="E63" i="20"/>
  <c r="F63" i="20" s="1"/>
  <c r="E62" i="20"/>
  <c r="E61" i="20"/>
  <c r="F61" i="20" s="1"/>
  <c r="E60" i="20"/>
  <c r="E59" i="20"/>
  <c r="F59" i="20" s="1"/>
  <c r="E58" i="20"/>
  <c r="G58" i="20" s="1"/>
  <c r="E57" i="20"/>
  <c r="F57" i="20" s="1"/>
  <c r="E56" i="20"/>
  <c r="G56" i="20" s="1"/>
  <c r="E55" i="20"/>
  <c r="F55" i="20" s="1"/>
  <c r="E54" i="20"/>
  <c r="E53" i="20"/>
  <c r="F53" i="20" s="1"/>
  <c r="E52" i="20"/>
  <c r="E51" i="20"/>
  <c r="F51" i="20" s="1"/>
  <c r="E50" i="20"/>
  <c r="F50" i="20" s="1"/>
  <c r="E49" i="20"/>
  <c r="F49" i="20" s="1"/>
  <c r="E48" i="20"/>
  <c r="F48" i="20" s="1"/>
  <c r="E47" i="20"/>
  <c r="F47" i="20" s="1"/>
  <c r="E46" i="20"/>
  <c r="E45" i="20"/>
  <c r="F45" i="20" s="1"/>
  <c r="E44" i="20"/>
  <c r="E43" i="20"/>
  <c r="F43" i="20" s="1"/>
  <c r="E42" i="20"/>
  <c r="G42" i="20" s="1"/>
  <c r="E41" i="20"/>
  <c r="F41" i="20" s="1"/>
  <c r="E40" i="20"/>
  <c r="G40" i="20" s="1"/>
  <c r="E39" i="20"/>
  <c r="F39" i="20" s="1"/>
  <c r="E38" i="20"/>
  <c r="E37" i="20"/>
  <c r="F37" i="20" s="1"/>
  <c r="E36" i="20"/>
  <c r="E35" i="20"/>
  <c r="F35" i="20" s="1"/>
  <c r="E34" i="20"/>
  <c r="F34" i="20" s="1"/>
  <c r="E33" i="20"/>
  <c r="F33" i="20" s="1"/>
  <c r="E32" i="20"/>
  <c r="F32" i="20" s="1"/>
  <c r="E31" i="20"/>
  <c r="F31" i="20" s="1"/>
  <c r="E30" i="20"/>
  <c r="E29" i="20"/>
  <c r="F29" i="20" s="1"/>
  <c r="E28" i="20"/>
  <c r="E27" i="20"/>
  <c r="F27" i="20" s="1"/>
  <c r="E26" i="20"/>
  <c r="G26" i="20" s="1"/>
  <c r="E25" i="20"/>
  <c r="F25" i="20" s="1"/>
  <c r="E24" i="20"/>
  <c r="G24" i="20" s="1"/>
  <c r="E23" i="20"/>
  <c r="F23" i="20" s="1"/>
  <c r="E22" i="20"/>
  <c r="E21" i="20"/>
  <c r="F21" i="20" s="1"/>
  <c r="E20" i="20"/>
  <c r="E19" i="20"/>
  <c r="F19" i="20" s="1"/>
  <c r="E18" i="20"/>
  <c r="F18" i="20" s="1"/>
  <c r="E17" i="20"/>
  <c r="F17" i="20" s="1"/>
  <c r="E16" i="20"/>
  <c r="F16" i="20" s="1"/>
  <c r="E15" i="20"/>
  <c r="F15" i="20" s="1"/>
  <c r="E14" i="20"/>
  <c r="E13" i="20"/>
  <c r="F13" i="20" s="1"/>
  <c r="E12" i="20"/>
  <c r="E11" i="20"/>
  <c r="F11" i="20" s="1"/>
  <c r="E10" i="20"/>
  <c r="G10" i="20" s="1"/>
  <c r="E9" i="20"/>
  <c r="F9" i="20" s="1"/>
  <c r="E8" i="20"/>
  <c r="G8" i="20" s="1"/>
  <c r="E7" i="20"/>
  <c r="F7" i="20" s="1"/>
  <c r="C77" i="23"/>
  <c r="E18" i="23"/>
  <c r="I18" i="23" s="1"/>
  <c r="F23" i="51"/>
  <c r="F33" i="51"/>
  <c r="F39" i="51"/>
  <c r="F45" i="51"/>
  <c r="F49" i="51"/>
  <c r="F55" i="51"/>
  <c r="F61" i="51"/>
  <c r="F65" i="51"/>
  <c r="F71" i="51"/>
  <c r="K11" i="49"/>
  <c r="L11" i="49" s="1"/>
  <c r="K15" i="49"/>
  <c r="M15" i="49" s="1"/>
  <c r="K19" i="49"/>
  <c r="M19" i="49" s="1"/>
  <c r="K35" i="49"/>
  <c r="L35" i="49" s="1"/>
  <c r="K44" i="49"/>
  <c r="K47" i="49"/>
  <c r="M47" i="49" s="1"/>
  <c r="K58" i="49"/>
  <c r="M58" i="49" s="1"/>
  <c r="K61" i="49"/>
  <c r="L61" i="49" s="1"/>
  <c r="K63" i="49"/>
  <c r="L63" i="49" s="1"/>
  <c r="K67" i="49"/>
  <c r="K69" i="49"/>
  <c r="L69" i="49" s="1"/>
  <c r="K75" i="49"/>
  <c r="M75" i="49" s="1"/>
  <c r="C210" i="28"/>
  <c r="K13" i="48"/>
  <c r="M13" i="48" s="1"/>
  <c r="K17" i="48"/>
  <c r="M17" i="48" s="1"/>
  <c r="K25" i="48"/>
  <c r="L25" i="48" s="1"/>
  <c r="K27" i="48"/>
  <c r="M27" i="48" s="1"/>
  <c r="K31" i="48"/>
  <c r="M31" i="48" s="1"/>
  <c r="K33" i="48"/>
  <c r="K37" i="48"/>
  <c r="L37" i="48" s="1"/>
  <c r="K41" i="48"/>
  <c r="M41" i="48" s="1"/>
  <c r="K43" i="48"/>
  <c r="L43" i="48" s="1"/>
  <c r="K49" i="48"/>
  <c r="M49" i="48" s="1"/>
  <c r="K53" i="48"/>
  <c r="M53" i="48" s="1"/>
  <c r="K57" i="48"/>
  <c r="L57" i="48" s="1"/>
  <c r="K65" i="48"/>
  <c r="K69" i="48"/>
  <c r="M69" i="48" s="1"/>
  <c r="K73" i="48"/>
  <c r="K75" i="48"/>
  <c r="L75" i="48" s="1"/>
  <c r="C95" i="39"/>
  <c r="C96" i="39" s="1"/>
  <c r="C97" i="40"/>
  <c r="C95" i="41"/>
  <c r="C96" i="41" s="1"/>
  <c r="C76" i="35"/>
  <c r="C113" i="28" s="1"/>
  <c r="E113" i="28" s="1"/>
  <c r="G113" i="28" s="1"/>
  <c r="C76" i="36"/>
  <c r="C115" i="28" s="1"/>
  <c r="D75" i="28"/>
  <c r="C208" i="28"/>
  <c r="D208" i="28"/>
  <c r="F8" i="28"/>
  <c r="G8" i="28"/>
  <c r="F10" i="28"/>
  <c r="G10" i="28"/>
  <c r="F12" i="28"/>
  <c r="G12" i="28"/>
  <c r="F14" i="28"/>
  <c r="G14" i="28"/>
  <c r="F16" i="28"/>
  <c r="G16" i="28"/>
  <c r="F18" i="28"/>
  <c r="G18" i="28"/>
  <c r="F20" i="28"/>
  <c r="G20" i="28"/>
  <c r="F22" i="28"/>
  <c r="G22" i="28"/>
  <c r="F24" i="28"/>
  <c r="G24" i="28"/>
  <c r="F26" i="28"/>
  <c r="G26" i="28"/>
  <c r="F28" i="28"/>
  <c r="G28" i="28"/>
  <c r="F30" i="28"/>
  <c r="G30" i="28"/>
  <c r="F32" i="28"/>
  <c r="G32" i="28"/>
  <c r="F34" i="28"/>
  <c r="G34" i="28"/>
  <c r="F36" i="28"/>
  <c r="G36" i="28"/>
  <c r="F38" i="28"/>
  <c r="G38" i="28"/>
  <c r="F40" i="28"/>
  <c r="G40" i="28"/>
  <c r="F42" i="28"/>
  <c r="G42" i="28"/>
  <c r="F44" i="28"/>
  <c r="G44" i="28"/>
  <c r="F46" i="28"/>
  <c r="G46" i="28"/>
  <c r="F48" i="28"/>
  <c r="G48" i="28"/>
  <c r="F50" i="28"/>
  <c r="G50" i="28"/>
  <c r="F52" i="28"/>
  <c r="G52" i="28"/>
  <c r="F54" i="28"/>
  <c r="G54" i="28"/>
  <c r="F56" i="28"/>
  <c r="G56" i="28"/>
  <c r="F58" i="28"/>
  <c r="G58" i="28"/>
  <c r="F60" i="28"/>
  <c r="G60" i="28"/>
  <c r="F62" i="28"/>
  <c r="G62" i="28"/>
  <c r="F64" i="28"/>
  <c r="G64" i="28"/>
  <c r="F66" i="28"/>
  <c r="G66" i="28"/>
  <c r="F68" i="28"/>
  <c r="G68" i="28"/>
  <c r="F70" i="28"/>
  <c r="G70" i="28"/>
  <c r="F72" i="28"/>
  <c r="G72" i="28"/>
  <c r="F74" i="28"/>
  <c r="G74" i="28"/>
  <c r="F78" i="28"/>
  <c r="G78" i="28"/>
  <c r="F88" i="28"/>
  <c r="G88" i="28"/>
  <c r="G91" i="28"/>
  <c r="G120" i="28"/>
  <c r="F120" i="28"/>
  <c r="G122" i="28"/>
  <c r="F122" i="28"/>
  <c r="G124" i="28"/>
  <c r="F124" i="28"/>
  <c r="G126" i="28"/>
  <c r="F126" i="28"/>
  <c r="G132" i="28"/>
  <c r="F132" i="28"/>
  <c r="G134" i="28"/>
  <c r="F134" i="28"/>
  <c r="G136" i="28"/>
  <c r="F136" i="28"/>
  <c r="G138" i="28"/>
  <c r="F138" i="28"/>
  <c r="G140" i="28"/>
  <c r="F140" i="28"/>
  <c r="G142" i="28"/>
  <c r="F142" i="28"/>
  <c r="G144" i="28"/>
  <c r="F144" i="28"/>
  <c r="G146" i="28"/>
  <c r="F146" i="28"/>
  <c r="G148" i="28"/>
  <c r="F148" i="28"/>
  <c r="G150" i="28"/>
  <c r="F150" i="28"/>
  <c r="G152" i="28"/>
  <c r="F152" i="28"/>
  <c r="G154" i="28"/>
  <c r="F154" i="28"/>
  <c r="G156" i="28"/>
  <c r="F156" i="28"/>
  <c r="G158" i="28"/>
  <c r="F158" i="28"/>
  <c r="G160" i="28"/>
  <c r="F160" i="28"/>
  <c r="G162" i="28"/>
  <c r="F162" i="28"/>
  <c r="G164" i="28"/>
  <c r="F164" i="28"/>
  <c r="G166" i="28"/>
  <c r="F166" i="28"/>
  <c r="G168" i="28"/>
  <c r="F168" i="28"/>
  <c r="G170" i="28"/>
  <c r="F170" i="28"/>
  <c r="G172" i="28"/>
  <c r="F172" i="28"/>
  <c r="G174" i="28"/>
  <c r="F174" i="28"/>
  <c r="G176" i="28"/>
  <c r="F176" i="28"/>
  <c r="G178" i="28"/>
  <c r="F178" i="28"/>
  <c r="G180" i="28"/>
  <c r="F180" i="28"/>
  <c r="G182" i="28"/>
  <c r="F182" i="28"/>
  <c r="G184" i="28"/>
  <c r="F184" i="28"/>
  <c r="G188" i="28"/>
  <c r="G189" i="28" s="1"/>
  <c r="E189" i="28"/>
  <c r="F188" i="28"/>
  <c r="F189" i="28" s="1"/>
  <c r="F9" i="29"/>
  <c r="G9" i="29"/>
  <c r="F11" i="29"/>
  <c r="G11" i="29"/>
  <c r="F13" i="29"/>
  <c r="G13" i="29"/>
  <c r="F15" i="29"/>
  <c r="G15" i="29"/>
  <c r="F17" i="29"/>
  <c r="G17" i="29"/>
  <c r="F19" i="29"/>
  <c r="G19" i="29"/>
  <c r="F21" i="29"/>
  <c r="G21" i="29"/>
  <c r="F23" i="29"/>
  <c r="G23" i="29"/>
  <c r="F25" i="29"/>
  <c r="G25" i="29"/>
  <c r="F27" i="29"/>
  <c r="G27" i="29"/>
  <c r="F29" i="29"/>
  <c r="G29" i="29"/>
  <c r="F31" i="29"/>
  <c r="G31" i="29"/>
  <c r="F33" i="29"/>
  <c r="G33" i="29"/>
  <c r="F35" i="29"/>
  <c r="G35" i="29"/>
  <c r="F37" i="29"/>
  <c r="G37" i="29"/>
  <c r="F39" i="29"/>
  <c r="G39" i="29"/>
  <c r="F41" i="29"/>
  <c r="G41" i="29"/>
  <c r="F43" i="29"/>
  <c r="G43" i="29"/>
  <c r="F45" i="29"/>
  <c r="G45" i="29"/>
  <c r="F47" i="29"/>
  <c r="G47" i="29"/>
  <c r="F49" i="29"/>
  <c r="G49" i="29"/>
  <c r="F51" i="29"/>
  <c r="G51" i="29"/>
  <c r="F53" i="29"/>
  <c r="G53" i="29"/>
  <c r="F55" i="29"/>
  <c r="G55" i="29"/>
  <c r="F57" i="29"/>
  <c r="G57" i="29"/>
  <c r="F59" i="29"/>
  <c r="G59" i="29"/>
  <c r="F61" i="29"/>
  <c r="G61" i="29"/>
  <c r="F63" i="29"/>
  <c r="G63" i="29"/>
  <c r="F65" i="29"/>
  <c r="G65" i="29"/>
  <c r="F67" i="29"/>
  <c r="G67" i="29"/>
  <c r="F69" i="29"/>
  <c r="G69" i="29"/>
  <c r="F71" i="29"/>
  <c r="G71" i="29"/>
  <c r="F73" i="29"/>
  <c r="G73" i="29"/>
  <c r="F75" i="29"/>
  <c r="G75" i="29"/>
  <c r="G9" i="30"/>
  <c r="F9" i="30"/>
  <c r="G11" i="30"/>
  <c r="F11" i="30"/>
  <c r="G13" i="30"/>
  <c r="F13" i="30"/>
  <c r="G15" i="30"/>
  <c r="F15" i="30"/>
  <c r="G17" i="30"/>
  <c r="F17" i="30"/>
  <c r="G19" i="30"/>
  <c r="F19" i="30"/>
  <c r="G21" i="30"/>
  <c r="F21" i="30"/>
  <c r="G23" i="30"/>
  <c r="F23" i="30"/>
  <c r="G25" i="30"/>
  <c r="F25" i="30"/>
  <c r="F28" i="30"/>
  <c r="G28" i="30"/>
  <c r="F30" i="30"/>
  <c r="G30" i="30"/>
  <c r="F32" i="30"/>
  <c r="G32" i="30"/>
  <c r="F34" i="30"/>
  <c r="G34" i="30"/>
  <c r="F36" i="30"/>
  <c r="G36" i="30"/>
  <c r="F38" i="30"/>
  <c r="G38" i="30"/>
  <c r="F40" i="30"/>
  <c r="G40" i="30"/>
  <c r="F42" i="30"/>
  <c r="G42" i="30"/>
  <c r="F44" i="30"/>
  <c r="G44" i="30"/>
  <c r="F46" i="30"/>
  <c r="G46" i="30"/>
  <c r="F48" i="30"/>
  <c r="G48" i="30"/>
  <c r="F50" i="30"/>
  <c r="G50" i="30"/>
  <c r="F52" i="30"/>
  <c r="G52" i="30"/>
  <c r="F54" i="30"/>
  <c r="G54" i="30"/>
  <c r="F56" i="30"/>
  <c r="G56" i="30"/>
  <c r="F58" i="30"/>
  <c r="G58" i="30"/>
  <c r="F60" i="30"/>
  <c r="G60" i="30"/>
  <c r="F62" i="30"/>
  <c r="G62" i="30"/>
  <c r="F64" i="30"/>
  <c r="G64" i="30"/>
  <c r="F66" i="30"/>
  <c r="G66" i="30"/>
  <c r="F68" i="30"/>
  <c r="G68" i="30"/>
  <c r="F70" i="30"/>
  <c r="G70" i="30"/>
  <c r="F76" i="30"/>
  <c r="G76" i="30"/>
  <c r="F8" i="31"/>
  <c r="G8" i="31"/>
  <c r="F14" i="31"/>
  <c r="G14" i="31"/>
  <c r="F16" i="31"/>
  <c r="G16" i="31"/>
  <c r="F22" i="31"/>
  <c r="G22" i="31"/>
  <c r="F24" i="31"/>
  <c r="G24" i="31"/>
  <c r="F30" i="31"/>
  <c r="G30" i="31"/>
  <c r="F32" i="31"/>
  <c r="G32" i="31"/>
  <c r="F38" i="31"/>
  <c r="G38" i="31"/>
  <c r="F40" i="31"/>
  <c r="G40" i="31"/>
  <c r="F46" i="31"/>
  <c r="G46" i="31"/>
  <c r="F48" i="31"/>
  <c r="G48" i="31"/>
  <c r="F54" i="31"/>
  <c r="G54" i="31"/>
  <c r="F56" i="31"/>
  <c r="G56" i="31"/>
  <c r="F62" i="31"/>
  <c r="G62" i="31"/>
  <c r="F64" i="31"/>
  <c r="G64" i="31"/>
  <c r="F70" i="31"/>
  <c r="G70" i="31"/>
  <c r="F72" i="31"/>
  <c r="G72" i="31"/>
  <c r="F10" i="32"/>
  <c r="G10" i="32"/>
  <c r="G7" i="28"/>
  <c r="F7" i="28"/>
  <c r="G9" i="28"/>
  <c r="F9" i="28"/>
  <c r="G11" i="28"/>
  <c r="F11" i="28"/>
  <c r="G13" i="28"/>
  <c r="F13" i="28"/>
  <c r="G15" i="28"/>
  <c r="F15" i="28"/>
  <c r="G17" i="28"/>
  <c r="F17" i="28"/>
  <c r="G19" i="28"/>
  <c r="F19" i="28"/>
  <c r="G21" i="28"/>
  <c r="F21" i="28"/>
  <c r="G23" i="28"/>
  <c r="F23" i="28"/>
  <c r="G25" i="28"/>
  <c r="F25" i="28"/>
  <c r="G27" i="28"/>
  <c r="F27" i="28"/>
  <c r="G29" i="28"/>
  <c r="F29" i="28"/>
  <c r="G31" i="28"/>
  <c r="F31" i="28"/>
  <c r="G33" i="28"/>
  <c r="F33" i="28"/>
  <c r="G35" i="28"/>
  <c r="F35" i="28"/>
  <c r="G37" i="28"/>
  <c r="F37" i="28"/>
  <c r="G39" i="28"/>
  <c r="F39" i="28"/>
  <c r="G41" i="28"/>
  <c r="F41" i="28"/>
  <c r="G43" i="28"/>
  <c r="F43" i="28"/>
  <c r="G45" i="28"/>
  <c r="F45" i="28"/>
  <c r="G47" i="28"/>
  <c r="F47" i="28"/>
  <c r="G49" i="28"/>
  <c r="F49" i="28"/>
  <c r="G51" i="28"/>
  <c r="F51" i="28"/>
  <c r="G53" i="28"/>
  <c r="F53" i="28"/>
  <c r="G55" i="28"/>
  <c r="F55" i="28"/>
  <c r="G57" i="28"/>
  <c r="F57" i="28"/>
  <c r="G59" i="28"/>
  <c r="F59" i="28"/>
  <c r="G61" i="28"/>
  <c r="F61" i="28"/>
  <c r="G63" i="28"/>
  <c r="F63" i="28"/>
  <c r="G65" i="28"/>
  <c r="F65" i="28"/>
  <c r="G67" i="28"/>
  <c r="F67" i="28"/>
  <c r="G69" i="28"/>
  <c r="F69" i="28"/>
  <c r="G71" i="28"/>
  <c r="F71" i="28"/>
  <c r="G73" i="28"/>
  <c r="F73" i="28"/>
  <c r="F119" i="28"/>
  <c r="G119" i="28"/>
  <c r="F121" i="28"/>
  <c r="G121" i="28"/>
  <c r="F123" i="28"/>
  <c r="G123" i="28"/>
  <c r="F125" i="28"/>
  <c r="G125" i="28"/>
  <c r="F127" i="28"/>
  <c r="G127" i="28"/>
  <c r="F131" i="28"/>
  <c r="G131" i="28"/>
  <c r="F133" i="28"/>
  <c r="G133" i="28"/>
  <c r="F135" i="28"/>
  <c r="G135" i="28"/>
  <c r="F137" i="28"/>
  <c r="G137" i="28"/>
  <c r="F139" i="28"/>
  <c r="G139" i="28"/>
  <c r="F141" i="28"/>
  <c r="G141" i="28"/>
  <c r="F143" i="28"/>
  <c r="G143" i="28"/>
  <c r="F145" i="28"/>
  <c r="G145" i="28"/>
  <c r="F147" i="28"/>
  <c r="G147" i="28"/>
  <c r="F149" i="28"/>
  <c r="G149" i="28"/>
  <c r="F151" i="28"/>
  <c r="G151" i="28"/>
  <c r="F153" i="28"/>
  <c r="G153" i="28"/>
  <c r="F155" i="28"/>
  <c r="G155" i="28"/>
  <c r="F157" i="28"/>
  <c r="G157" i="28"/>
  <c r="F159" i="28"/>
  <c r="G159" i="28"/>
  <c r="F161" i="28"/>
  <c r="G161" i="28"/>
  <c r="F163" i="28"/>
  <c r="G163" i="28"/>
  <c r="F165" i="28"/>
  <c r="G165" i="28"/>
  <c r="F167" i="28"/>
  <c r="G167" i="28"/>
  <c r="F169" i="28"/>
  <c r="G169" i="28"/>
  <c r="F171" i="28"/>
  <c r="G171" i="28"/>
  <c r="F173" i="28"/>
  <c r="G173" i="28"/>
  <c r="F175" i="28"/>
  <c r="G175" i="28"/>
  <c r="F177" i="28"/>
  <c r="G177" i="28"/>
  <c r="F179" i="28"/>
  <c r="G179" i="28"/>
  <c r="F181" i="28"/>
  <c r="G181" i="28"/>
  <c r="F183" i="28"/>
  <c r="G183" i="28"/>
  <c r="F185" i="28"/>
  <c r="G185" i="28"/>
  <c r="G8" i="29"/>
  <c r="F8" i="29"/>
  <c r="G10" i="29"/>
  <c r="F10" i="29"/>
  <c r="G12" i="29"/>
  <c r="F12" i="29"/>
  <c r="G14" i="29"/>
  <c r="F14" i="29"/>
  <c r="G16" i="29"/>
  <c r="F16" i="29"/>
  <c r="G18" i="29"/>
  <c r="F18" i="29"/>
  <c r="G20" i="29"/>
  <c r="F20" i="29"/>
  <c r="G22" i="29"/>
  <c r="F22" i="29"/>
  <c r="G24" i="29"/>
  <c r="F24" i="29"/>
  <c r="G26" i="29"/>
  <c r="F26" i="29"/>
  <c r="G28" i="29"/>
  <c r="F28" i="29"/>
  <c r="G30" i="29"/>
  <c r="F30" i="29"/>
  <c r="G32" i="29"/>
  <c r="F32" i="29"/>
  <c r="G34" i="29"/>
  <c r="F34" i="29"/>
  <c r="G36" i="29"/>
  <c r="F36" i="29"/>
  <c r="G38" i="29"/>
  <c r="F38" i="29"/>
  <c r="G40" i="29"/>
  <c r="F40" i="29"/>
  <c r="G42" i="29"/>
  <c r="F42" i="29"/>
  <c r="G44" i="29"/>
  <c r="F44" i="29"/>
  <c r="G46" i="29"/>
  <c r="F46" i="29"/>
  <c r="G48" i="29"/>
  <c r="F48" i="29"/>
  <c r="G50" i="29"/>
  <c r="F50" i="29"/>
  <c r="G52" i="29"/>
  <c r="F52" i="29"/>
  <c r="G54" i="29"/>
  <c r="F54" i="29"/>
  <c r="G56" i="29"/>
  <c r="F56" i="29"/>
  <c r="G58" i="29"/>
  <c r="F58" i="29"/>
  <c r="G60" i="29"/>
  <c r="F60" i="29"/>
  <c r="G62" i="29"/>
  <c r="F62" i="29"/>
  <c r="G64" i="29"/>
  <c r="F64" i="29"/>
  <c r="G66" i="29"/>
  <c r="F66" i="29"/>
  <c r="G68" i="29"/>
  <c r="F68" i="29"/>
  <c r="G70" i="29"/>
  <c r="F70" i="29"/>
  <c r="G72" i="29"/>
  <c r="F72" i="29"/>
  <c r="G74" i="29"/>
  <c r="F74" i="29"/>
  <c r="F8" i="30"/>
  <c r="G8" i="30"/>
  <c r="F10" i="30"/>
  <c r="G10" i="30"/>
  <c r="F12" i="30"/>
  <c r="G12" i="30"/>
  <c r="F14" i="30"/>
  <c r="G14" i="30"/>
  <c r="F16" i="30"/>
  <c r="G16" i="30"/>
  <c r="F18" i="30"/>
  <c r="G18" i="30"/>
  <c r="F20" i="30"/>
  <c r="G20" i="30"/>
  <c r="F22" i="30"/>
  <c r="G22" i="30"/>
  <c r="F24" i="30"/>
  <c r="G24" i="30"/>
  <c r="F26" i="30"/>
  <c r="G26" i="30"/>
  <c r="G27" i="30"/>
  <c r="F27" i="30"/>
  <c r="G29" i="30"/>
  <c r="F29" i="30"/>
  <c r="G31" i="30"/>
  <c r="F31" i="30"/>
  <c r="G33" i="30"/>
  <c r="F33" i="30"/>
  <c r="G35" i="30"/>
  <c r="F35" i="30"/>
  <c r="G37" i="30"/>
  <c r="F37" i="30"/>
  <c r="G39" i="30"/>
  <c r="F39" i="30"/>
  <c r="G41" i="30"/>
  <c r="F41" i="30"/>
  <c r="G43" i="30"/>
  <c r="F43" i="30"/>
  <c r="G45" i="30"/>
  <c r="F45" i="30"/>
  <c r="G47" i="30"/>
  <c r="F47" i="30"/>
  <c r="G49" i="30"/>
  <c r="F49" i="30"/>
  <c r="G51" i="30"/>
  <c r="F51" i="30"/>
  <c r="G53" i="30"/>
  <c r="F53" i="30"/>
  <c r="G55" i="30"/>
  <c r="F55" i="30"/>
  <c r="G57" i="30"/>
  <c r="F57" i="30"/>
  <c r="G59" i="30"/>
  <c r="F59" i="30"/>
  <c r="G61" i="30"/>
  <c r="F61" i="30"/>
  <c r="G63" i="30"/>
  <c r="F63" i="30"/>
  <c r="G65" i="30"/>
  <c r="F65" i="30"/>
  <c r="G67" i="30"/>
  <c r="F67" i="30"/>
  <c r="F72" i="30"/>
  <c r="G72" i="30"/>
  <c r="F74" i="30"/>
  <c r="G74" i="30"/>
  <c r="F10" i="31"/>
  <c r="G10" i="31"/>
  <c r="F12" i="31"/>
  <c r="G12" i="31"/>
  <c r="F18" i="31"/>
  <c r="G18" i="31"/>
  <c r="F20" i="31"/>
  <c r="G20" i="31"/>
  <c r="F26" i="31"/>
  <c r="G26" i="31"/>
  <c r="F28" i="31"/>
  <c r="G28" i="31"/>
  <c r="F34" i="31"/>
  <c r="G34" i="31"/>
  <c r="F36" i="31"/>
  <c r="G36" i="31"/>
  <c r="F42" i="31"/>
  <c r="G42" i="31"/>
  <c r="F44" i="31"/>
  <c r="G44" i="31"/>
  <c r="F50" i="31"/>
  <c r="G50" i="31"/>
  <c r="F52" i="31"/>
  <c r="G52" i="31"/>
  <c r="F58" i="31"/>
  <c r="G58" i="31"/>
  <c r="F60" i="31"/>
  <c r="G60" i="31"/>
  <c r="F66" i="31"/>
  <c r="G66" i="31"/>
  <c r="F68" i="31"/>
  <c r="G68" i="31"/>
  <c r="F74" i="31"/>
  <c r="G74" i="31"/>
  <c r="G69" i="30"/>
  <c r="G73" i="30"/>
  <c r="G7" i="31"/>
  <c r="G11" i="31"/>
  <c r="G15" i="31"/>
  <c r="G19" i="31"/>
  <c r="G23" i="31"/>
  <c r="G27" i="31"/>
  <c r="G31" i="31"/>
  <c r="G35" i="31"/>
  <c r="G39" i="31"/>
  <c r="G43" i="31"/>
  <c r="G47" i="31"/>
  <c r="G51" i="31"/>
  <c r="G55" i="31"/>
  <c r="G59" i="31"/>
  <c r="G63" i="31"/>
  <c r="G67" i="31"/>
  <c r="G71" i="31"/>
  <c r="G75" i="31"/>
  <c r="C76" i="32"/>
  <c r="C107" i="28" s="1"/>
  <c r="E107" i="28" s="1"/>
  <c r="G12" i="32"/>
  <c r="F12" i="32"/>
  <c r="G14" i="32"/>
  <c r="F14" i="32"/>
  <c r="G16" i="32"/>
  <c r="F16" i="32"/>
  <c r="G18" i="32"/>
  <c r="F18" i="32"/>
  <c r="G20" i="32"/>
  <c r="F20" i="32"/>
  <c r="G22" i="32"/>
  <c r="F22" i="32"/>
  <c r="G24" i="32"/>
  <c r="F24" i="32"/>
  <c r="G26" i="32"/>
  <c r="F26" i="32"/>
  <c r="G28" i="32"/>
  <c r="F28" i="32"/>
  <c r="G30" i="32"/>
  <c r="F30" i="32"/>
  <c r="G32" i="32"/>
  <c r="F32" i="32"/>
  <c r="G34" i="32"/>
  <c r="F34" i="32"/>
  <c r="G36" i="32"/>
  <c r="F36" i="32"/>
  <c r="G38" i="32"/>
  <c r="F38" i="32"/>
  <c r="G40" i="32"/>
  <c r="F40" i="32"/>
  <c r="G42" i="32"/>
  <c r="F42" i="32"/>
  <c r="G44" i="32"/>
  <c r="F44" i="32"/>
  <c r="G46" i="32"/>
  <c r="F46" i="32"/>
  <c r="G48" i="32"/>
  <c r="F48" i="32"/>
  <c r="G50" i="32"/>
  <c r="F50" i="32"/>
  <c r="G52" i="32"/>
  <c r="F52" i="32"/>
  <c r="G54" i="32"/>
  <c r="F54" i="32"/>
  <c r="G56" i="32"/>
  <c r="F56" i="32"/>
  <c r="G58" i="32"/>
  <c r="F58" i="32"/>
  <c r="G60" i="32"/>
  <c r="F60" i="32"/>
  <c r="G62" i="32"/>
  <c r="F62" i="32"/>
  <c r="G64" i="32"/>
  <c r="F64" i="32"/>
  <c r="G66" i="32"/>
  <c r="F66" i="32"/>
  <c r="G68" i="32"/>
  <c r="F68" i="32"/>
  <c r="G70" i="32"/>
  <c r="F70" i="32"/>
  <c r="G72" i="32"/>
  <c r="F72" i="32"/>
  <c r="G74" i="32"/>
  <c r="F74" i="32"/>
  <c r="F8" i="33"/>
  <c r="G8" i="33"/>
  <c r="F10" i="33"/>
  <c r="G10" i="33"/>
  <c r="F12" i="33"/>
  <c r="G12" i="33"/>
  <c r="F14" i="33"/>
  <c r="G14" i="33"/>
  <c r="F16" i="33"/>
  <c r="G16" i="33"/>
  <c r="F18" i="33"/>
  <c r="G18" i="33"/>
  <c r="F20" i="33"/>
  <c r="G20" i="33"/>
  <c r="F22" i="33"/>
  <c r="G22" i="33"/>
  <c r="F24" i="33"/>
  <c r="G24" i="33"/>
  <c r="F26" i="33"/>
  <c r="G26" i="33"/>
  <c r="F28" i="33"/>
  <c r="G28" i="33"/>
  <c r="F30" i="33"/>
  <c r="G30" i="33"/>
  <c r="F32" i="33"/>
  <c r="G32" i="33"/>
  <c r="F34" i="33"/>
  <c r="G34" i="33"/>
  <c r="F36" i="33"/>
  <c r="G36" i="33"/>
  <c r="F38" i="33"/>
  <c r="G38" i="33"/>
  <c r="F40" i="33"/>
  <c r="G40" i="33"/>
  <c r="F42" i="33"/>
  <c r="G42" i="33"/>
  <c r="F44" i="33"/>
  <c r="G44" i="33"/>
  <c r="F46" i="33"/>
  <c r="G46" i="33"/>
  <c r="F48" i="33"/>
  <c r="G48" i="33"/>
  <c r="F50" i="33"/>
  <c r="G50" i="33"/>
  <c r="F52" i="33"/>
  <c r="G52" i="33"/>
  <c r="F54" i="33"/>
  <c r="G54" i="33"/>
  <c r="F56" i="33"/>
  <c r="G56" i="33"/>
  <c r="F58" i="33"/>
  <c r="G58" i="33"/>
  <c r="F60" i="33"/>
  <c r="G60" i="33"/>
  <c r="F62" i="33"/>
  <c r="G62" i="33"/>
  <c r="F64" i="33"/>
  <c r="G64" i="33"/>
  <c r="F66" i="33"/>
  <c r="G66" i="33"/>
  <c r="F68" i="33"/>
  <c r="G68" i="33"/>
  <c r="F70" i="33"/>
  <c r="G70" i="33"/>
  <c r="F72" i="33"/>
  <c r="G72" i="33"/>
  <c r="F74" i="33"/>
  <c r="G74" i="33"/>
  <c r="F9" i="34"/>
  <c r="G9" i="34"/>
  <c r="F11" i="34"/>
  <c r="G11" i="34"/>
  <c r="F13" i="34"/>
  <c r="G13" i="34"/>
  <c r="F15" i="34"/>
  <c r="G15" i="34"/>
  <c r="F17" i="34"/>
  <c r="G17" i="34"/>
  <c r="F19" i="34"/>
  <c r="G19" i="34"/>
  <c r="F21" i="34"/>
  <c r="G21" i="34"/>
  <c r="F23" i="34"/>
  <c r="G23" i="34"/>
  <c r="F25" i="34"/>
  <c r="G25" i="34"/>
  <c r="F27" i="34"/>
  <c r="G27" i="34"/>
  <c r="F29" i="34"/>
  <c r="G29" i="34"/>
  <c r="F31" i="34"/>
  <c r="G31" i="34"/>
  <c r="F33" i="34"/>
  <c r="G33" i="34"/>
  <c r="F35" i="34"/>
  <c r="G35" i="34"/>
  <c r="F37" i="34"/>
  <c r="G37" i="34"/>
  <c r="F39" i="34"/>
  <c r="G39" i="34"/>
  <c r="F41" i="34"/>
  <c r="G41" i="34"/>
  <c r="F43" i="34"/>
  <c r="G43" i="34"/>
  <c r="F45" i="34"/>
  <c r="G45" i="34"/>
  <c r="F47" i="34"/>
  <c r="G47" i="34"/>
  <c r="F49" i="34"/>
  <c r="G49" i="34"/>
  <c r="F51" i="34"/>
  <c r="G51" i="34"/>
  <c r="F53" i="34"/>
  <c r="G53" i="34"/>
  <c r="F55" i="34"/>
  <c r="G55" i="34"/>
  <c r="F57" i="34"/>
  <c r="G57" i="34"/>
  <c r="F59" i="34"/>
  <c r="G59" i="34"/>
  <c r="F61" i="34"/>
  <c r="G61" i="34"/>
  <c r="F63" i="34"/>
  <c r="G63" i="34"/>
  <c r="F65" i="34"/>
  <c r="G65" i="34"/>
  <c r="F67" i="34"/>
  <c r="G67" i="34"/>
  <c r="F69" i="34"/>
  <c r="G69" i="34"/>
  <c r="F71" i="34"/>
  <c r="G71" i="34"/>
  <c r="F73" i="34"/>
  <c r="G73" i="34"/>
  <c r="F75" i="34"/>
  <c r="G75" i="34"/>
  <c r="F9" i="35"/>
  <c r="G9" i="35"/>
  <c r="F11" i="35"/>
  <c r="G11" i="35"/>
  <c r="F13" i="35"/>
  <c r="G13" i="35"/>
  <c r="F15" i="35"/>
  <c r="G15" i="35"/>
  <c r="F17" i="35"/>
  <c r="G17" i="35"/>
  <c r="F19" i="35"/>
  <c r="G19" i="35"/>
  <c r="F21" i="35"/>
  <c r="G21" i="35"/>
  <c r="F23" i="35"/>
  <c r="G23" i="35"/>
  <c r="F25" i="35"/>
  <c r="G25" i="35"/>
  <c r="F27" i="35"/>
  <c r="G27" i="35"/>
  <c r="F29" i="35"/>
  <c r="G29" i="35"/>
  <c r="F31" i="35"/>
  <c r="G31" i="35"/>
  <c r="F33" i="35"/>
  <c r="G33" i="35"/>
  <c r="F35" i="35"/>
  <c r="G35" i="35"/>
  <c r="F37" i="35"/>
  <c r="G37" i="35"/>
  <c r="F39" i="35"/>
  <c r="G39" i="35"/>
  <c r="F41" i="35"/>
  <c r="G41" i="35"/>
  <c r="F43" i="35"/>
  <c r="G43" i="35"/>
  <c r="F45" i="35"/>
  <c r="G45" i="35"/>
  <c r="F47" i="35"/>
  <c r="G47" i="35"/>
  <c r="F49" i="35"/>
  <c r="G49" i="35"/>
  <c r="F51" i="35"/>
  <c r="G51" i="35"/>
  <c r="F53" i="35"/>
  <c r="G53" i="35"/>
  <c r="F55" i="35"/>
  <c r="G55" i="35"/>
  <c r="F57" i="35"/>
  <c r="G57" i="35"/>
  <c r="F59" i="35"/>
  <c r="G59" i="35"/>
  <c r="F61" i="35"/>
  <c r="G61" i="35"/>
  <c r="F63" i="35"/>
  <c r="G63" i="35"/>
  <c r="F65" i="35"/>
  <c r="G65" i="35"/>
  <c r="F67" i="35"/>
  <c r="G67" i="35"/>
  <c r="F69" i="35"/>
  <c r="G69" i="35"/>
  <c r="F71" i="35"/>
  <c r="G71" i="35"/>
  <c r="F73" i="35"/>
  <c r="G73" i="35"/>
  <c r="F75" i="35"/>
  <c r="G75" i="35"/>
  <c r="F8" i="36"/>
  <c r="G8" i="36"/>
  <c r="F10" i="36"/>
  <c r="G10" i="36"/>
  <c r="F12" i="36"/>
  <c r="G12" i="36"/>
  <c r="F14" i="36"/>
  <c r="G14" i="36"/>
  <c r="F16" i="36"/>
  <c r="G16" i="36"/>
  <c r="F18" i="36"/>
  <c r="G18" i="36"/>
  <c r="F20" i="36"/>
  <c r="G20" i="36"/>
  <c r="F22" i="36"/>
  <c r="G22" i="36"/>
  <c r="F24" i="36"/>
  <c r="G24" i="36"/>
  <c r="F26" i="36"/>
  <c r="G26" i="36"/>
  <c r="F28" i="36"/>
  <c r="G28" i="36"/>
  <c r="F30" i="36"/>
  <c r="G30" i="36"/>
  <c r="F32" i="36"/>
  <c r="G32" i="36"/>
  <c r="F34" i="36"/>
  <c r="G34" i="36"/>
  <c r="F36" i="36"/>
  <c r="G36" i="36"/>
  <c r="F38" i="36"/>
  <c r="G38" i="36"/>
  <c r="F40" i="36"/>
  <c r="G40" i="36"/>
  <c r="F42" i="36"/>
  <c r="G42" i="36"/>
  <c r="F44" i="36"/>
  <c r="G44" i="36"/>
  <c r="F46" i="36"/>
  <c r="G46" i="36"/>
  <c r="F48" i="36"/>
  <c r="G48" i="36"/>
  <c r="F50" i="36"/>
  <c r="G50" i="36"/>
  <c r="F52" i="36"/>
  <c r="G52" i="36"/>
  <c r="F54" i="36"/>
  <c r="G54" i="36"/>
  <c r="F56" i="36"/>
  <c r="G56" i="36"/>
  <c r="F58" i="36"/>
  <c r="G58" i="36"/>
  <c r="F60" i="36"/>
  <c r="G60" i="36"/>
  <c r="F62" i="36"/>
  <c r="G62" i="36"/>
  <c r="F64" i="36"/>
  <c r="G64" i="36"/>
  <c r="F66" i="36"/>
  <c r="G66" i="36"/>
  <c r="F68" i="36"/>
  <c r="G68" i="36"/>
  <c r="F70" i="36"/>
  <c r="G70" i="36"/>
  <c r="F72" i="36"/>
  <c r="G72" i="36"/>
  <c r="F74" i="36"/>
  <c r="G74" i="36"/>
  <c r="F5" i="37"/>
  <c r="G5" i="37"/>
  <c r="F7" i="37"/>
  <c r="G7" i="37"/>
  <c r="F9" i="37"/>
  <c r="G9" i="37"/>
  <c r="F11" i="37"/>
  <c r="G11" i="37"/>
  <c r="F13" i="37"/>
  <c r="G13" i="37"/>
  <c r="F15" i="37"/>
  <c r="G15" i="37"/>
  <c r="F17" i="37"/>
  <c r="G17" i="37"/>
  <c r="F19" i="37"/>
  <c r="G19" i="37"/>
  <c r="F21" i="37"/>
  <c r="G21" i="37"/>
  <c r="F23" i="37"/>
  <c r="G23" i="37"/>
  <c r="F25" i="37"/>
  <c r="G25" i="37"/>
  <c r="F27" i="37"/>
  <c r="G27" i="37"/>
  <c r="F29" i="37"/>
  <c r="G29" i="37"/>
  <c r="F31" i="37"/>
  <c r="G31" i="37"/>
  <c r="F33" i="37"/>
  <c r="G33" i="37"/>
  <c r="F35" i="37"/>
  <c r="G35" i="37"/>
  <c r="F37" i="37"/>
  <c r="G37" i="37"/>
  <c r="F39" i="37"/>
  <c r="G39" i="37"/>
  <c r="F41" i="37"/>
  <c r="G41" i="37"/>
  <c r="F43" i="37"/>
  <c r="G43" i="37"/>
  <c r="F45" i="37"/>
  <c r="G45" i="37"/>
  <c r="F47" i="37"/>
  <c r="G47" i="37"/>
  <c r="F49" i="37"/>
  <c r="G49" i="37"/>
  <c r="F51" i="37"/>
  <c r="G51" i="37"/>
  <c r="F53" i="37"/>
  <c r="G53" i="37"/>
  <c r="F55" i="37"/>
  <c r="G55" i="37"/>
  <c r="F57" i="37"/>
  <c r="G57" i="37"/>
  <c r="F59" i="37"/>
  <c r="G59" i="37"/>
  <c r="F61" i="37"/>
  <c r="G61" i="37"/>
  <c r="F63" i="37"/>
  <c r="G63" i="37"/>
  <c r="G64" i="37"/>
  <c r="F64" i="37"/>
  <c r="G66" i="37"/>
  <c r="F66" i="37"/>
  <c r="G68" i="37"/>
  <c r="F68" i="37"/>
  <c r="G70" i="37"/>
  <c r="F70" i="37"/>
  <c r="G72" i="37"/>
  <c r="F72" i="37"/>
  <c r="G5" i="38"/>
  <c r="F5" i="38"/>
  <c r="G7" i="38"/>
  <c r="F7" i="38"/>
  <c r="G9" i="38"/>
  <c r="F9" i="38"/>
  <c r="G11" i="38"/>
  <c r="F11" i="38"/>
  <c r="G13" i="38"/>
  <c r="F13" i="38"/>
  <c r="G15" i="38"/>
  <c r="F15" i="38"/>
  <c r="G17" i="38"/>
  <c r="F17" i="38"/>
  <c r="G19" i="38"/>
  <c r="F19" i="38"/>
  <c r="G21" i="38"/>
  <c r="F21" i="38"/>
  <c r="G23" i="38"/>
  <c r="F23" i="38"/>
  <c r="G25" i="38"/>
  <c r="F25" i="38"/>
  <c r="G27" i="38"/>
  <c r="F27" i="38"/>
  <c r="G29" i="38"/>
  <c r="F29" i="38"/>
  <c r="G31" i="38"/>
  <c r="F31" i="38"/>
  <c r="G33" i="38"/>
  <c r="F33" i="38"/>
  <c r="G35" i="38"/>
  <c r="F35" i="38"/>
  <c r="G37" i="38"/>
  <c r="F37" i="38"/>
  <c r="G39" i="38"/>
  <c r="F39" i="38"/>
  <c r="G41" i="38"/>
  <c r="F41" i="38"/>
  <c r="G43" i="38"/>
  <c r="F43" i="38"/>
  <c r="G45" i="38"/>
  <c r="F45" i="38"/>
  <c r="G47" i="38"/>
  <c r="F47" i="38"/>
  <c r="G49" i="38"/>
  <c r="F49" i="38"/>
  <c r="G51" i="38"/>
  <c r="F51" i="38"/>
  <c r="G53" i="38"/>
  <c r="F53" i="38"/>
  <c r="F59" i="38"/>
  <c r="G59" i="38"/>
  <c r="F61" i="38"/>
  <c r="G61" i="38"/>
  <c r="F69" i="38"/>
  <c r="G69" i="38"/>
  <c r="F198" i="28"/>
  <c r="G17" i="31"/>
  <c r="G37" i="31"/>
  <c r="G41" i="31"/>
  <c r="G49" i="31"/>
  <c r="G57" i="31"/>
  <c r="G65" i="31"/>
  <c r="G69" i="31"/>
  <c r="G73" i="31"/>
  <c r="G9" i="32"/>
  <c r="F11" i="32"/>
  <c r="G11" i="32"/>
  <c r="F13" i="32"/>
  <c r="G13" i="32"/>
  <c r="F15" i="32"/>
  <c r="G15" i="32"/>
  <c r="F17" i="32"/>
  <c r="G17" i="32"/>
  <c r="F19" i="32"/>
  <c r="G19" i="32"/>
  <c r="F21" i="32"/>
  <c r="G21" i="32"/>
  <c r="F23" i="32"/>
  <c r="G23" i="32"/>
  <c r="F25" i="32"/>
  <c r="G25" i="32"/>
  <c r="F27" i="32"/>
  <c r="G27" i="32"/>
  <c r="F29" i="32"/>
  <c r="G29" i="32"/>
  <c r="F31" i="32"/>
  <c r="G31" i="32"/>
  <c r="F33" i="32"/>
  <c r="G33" i="32"/>
  <c r="F35" i="32"/>
  <c r="G35" i="32"/>
  <c r="F37" i="32"/>
  <c r="G37" i="32"/>
  <c r="F39" i="32"/>
  <c r="G39" i="32"/>
  <c r="F41" i="32"/>
  <c r="G41" i="32"/>
  <c r="F43" i="32"/>
  <c r="G43" i="32"/>
  <c r="F45" i="32"/>
  <c r="G45" i="32"/>
  <c r="F47" i="32"/>
  <c r="G47" i="32"/>
  <c r="F49" i="32"/>
  <c r="G49" i="32"/>
  <c r="F51" i="32"/>
  <c r="G51" i="32"/>
  <c r="F53" i="32"/>
  <c r="G53" i="32"/>
  <c r="F55" i="32"/>
  <c r="G55" i="32"/>
  <c r="F57" i="32"/>
  <c r="G57" i="32"/>
  <c r="F59" i="32"/>
  <c r="G59" i="32"/>
  <c r="F61" i="32"/>
  <c r="G61" i="32"/>
  <c r="F63" i="32"/>
  <c r="G63" i="32"/>
  <c r="F65" i="32"/>
  <c r="G65" i="32"/>
  <c r="F67" i="32"/>
  <c r="G67" i="32"/>
  <c r="F69" i="32"/>
  <c r="G69" i="32"/>
  <c r="F71" i="32"/>
  <c r="G71" i="32"/>
  <c r="F73" i="32"/>
  <c r="G73" i="32"/>
  <c r="F75" i="32"/>
  <c r="G75" i="32"/>
  <c r="G7" i="33"/>
  <c r="G9" i="33"/>
  <c r="F9" i="33"/>
  <c r="G11" i="33"/>
  <c r="F11" i="33"/>
  <c r="G13" i="33"/>
  <c r="F13" i="33"/>
  <c r="G15" i="33"/>
  <c r="F15" i="33"/>
  <c r="G17" i="33"/>
  <c r="F17" i="33"/>
  <c r="G19" i="33"/>
  <c r="F19" i="33"/>
  <c r="G21" i="33"/>
  <c r="F21" i="33"/>
  <c r="G23" i="33"/>
  <c r="F23" i="33"/>
  <c r="G25" i="33"/>
  <c r="F25" i="33"/>
  <c r="G27" i="33"/>
  <c r="F27" i="33"/>
  <c r="G29" i="33"/>
  <c r="F29" i="33"/>
  <c r="G31" i="33"/>
  <c r="F31" i="33"/>
  <c r="G33" i="33"/>
  <c r="F33" i="33"/>
  <c r="G35" i="33"/>
  <c r="F35" i="33"/>
  <c r="G37" i="33"/>
  <c r="F37" i="33"/>
  <c r="G39" i="33"/>
  <c r="F39" i="33"/>
  <c r="G41" i="33"/>
  <c r="F41" i="33"/>
  <c r="G43" i="33"/>
  <c r="F43" i="33"/>
  <c r="G45" i="33"/>
  <c r="F45" i="33"/>
  <c r="G47" i="33"/>
  <c r="F47" i="33"/>
  <c r="G49" i="33"/>
  <c r="F49" i="33"/>
  <c r="G51" i="33"/>
  <c r="F51" i="33"/>
  <c r="G53" i="33"/>
  <c r="F53" i="33"/>
  <c r="G55" i="33"/>
  <c r="F55" i="33"/>
  <c r="G57" i="33"/>
  <c r="F57" i="33"/>
  <c r="G59" i="33"/>
  <c r="F59" i="33"/>
  <c r="G61" i="33"/>
  <c r="F61" i="33"/>
  <c r="G63" i="33"/>
  <c r="F63" i="33"/>
  <c r="G65" i="33"/>
  <c r="F65" i="33"/>
  <c r="G67" i="33"/>
  <c r="F67" i="33"/>
  <c r="G69" i="33"/>
  <c r="F69" i="33"/>
  <c r="G71" i="33"/>
  <c r="F71" i="33"/>
  <c r="G73" i="33"/>
  <c r="F73" i="33"/>
  <c r="G75" i="33"/>
  <c r="F75" i="33"/>
  <c r="G8" i="34"/>
  <c r="F8" i="34"/>
  <c r="G10" i="34"/>
  <c r="F10" i="34"/>
  <c r="G12" i="34"/>
  <c r="F12" i="34"/>
  <c r="G14" i="34"/>
  <c r="F14" i="34"/>
  <c r="G16" i="34"/>
  <c r="F16" i="34"/>
  <c r="G18" i="34"/>
  <c r="F18" i="34"/>
  <c r="G20" i="34"/>
  <c r="F20" i="34"/>
  <c r="G22" i="34"/>
  <c r="F22" i="34"/>
  <c r="G24" i="34"/>
  <c r="F24" i="34"/>
  <c r="G26" i="34"/>
  <c r="F26" i="34"/>
  <c r="G28" i="34"/>
  <c r="F28" i="34"/>
  <c r="G30" i="34"/>
  <c r="F30" i="34"/>
  <c r="G32" i="34"/>
  <c r="F32" i="34"/>
  <c r="G34" i="34"/>
  <c r="F34" i="34"/>
  <c r="G36" i="34"/>
  <c r="F36" i="34"/>
  <c r="G38" i="34"/>
  <c r="F38" i="34"/>
  <c r="G40" i="34"/>
  <c r="F40" i="34"/>
  <c r="G42" i="34"/>
  <c r="F42" i="34"/>
  <c r="G44" i="34"/>
  <c r="F44" i="34"/>
  <c r="G46" i="34"/>
  <c r="F46" i="34"/>
  <c r="G48" i="34"/>
  <c r="F48" i="34"/>
  <c r="G50" i="34"/>
  <c r="F50" i="34"/>
  <c r="G52" i="34"/>
  <c r="F52" i="34"/>
  <c r="G54" i="34"/>
  <c r="F54" i="34"/>
  <c r="G56" i="34"/>
  <c r="F56" i="34"/>
  <c r="G58" i="34"/>
  <c r="F58" i="34"/>
  <c r="G60" i="34"/>
  <c r="F60" i="34"/>
  <c r="G62" i="34"/>
  <c r="F62" i="34"/>
  <c r="G64" i="34"/>
  <c r="F64" i="34"/>
  <c r="G66" i="34"/>
  <c r="F66" i="34"/>
  <c r="G68" i="34"/>
  <c r="F68" i="34"/>
  <c r="G70" i="34"/>
  <c r="F70" i="34"/>
  <c r="G72" i="34"/>
  <c r="F72" i="34"/>
  <c r="G74" i="34"/>
  <c r="F74" i="34"/>
  <c r="F8" i="35"/>
  <c r="G8" i="35"/>
  <c r="F10" i="35"/>
  <c r="G10" i="35"/>
  <c r="F12" i="35"/>
  <c r="G12" i="35"/>
  <c r="F14" i="35"/>
  <c r="G14" i="35"/>
  <c r="F16" i="35"/>
  <c r="G16" i="35"/>
  <c r="F18" i="35"/>
  <c r="G18" i="35"/>
  <c r="F20" i="35"/>
  <c r="G20" i="35"/>
  <c r="F22" i="35"/>
  <c r="G22" i="35"/>
  <c r="F24" i="35"/>
  <c r="G24" i="35"/>
  <c r="F26" i="35"/>
  <c r="G26" i="35"/>
  <c r="F28" i="35"/>
  <c r="G28" i="35"/>
  <c r="F30" i="35"/>
  <c r="G30" i="35"/>
  <c r="F32" i="35"/>
  <c r="G32" i="35"/>
  <c r="F34" i="35"/>
  <c r="G34" i="35"/>
  <c r="F36" i="35"/>
  <c r="G36" i="35"/>
  <c r="F38" i="35"/>
  <c r="G38" i="35"/>
  <c r="F40" i="35"/>
  <c r="G40" i="35"/>
  <c r="F42" i="35"/>
  <c r="G42" i="35"/>
  <c r="F44" i="35"/>
  <c r="G44" i="35"/>
  <c r="F46" i="35"/>
  <c r="G46" i="35"/>
  <c r="F48" i="35"/>
  <c r="G48" i="35"/>
  <c r="F50" i="35"/>
  <c r="G50" i="35"/>
  <c r="F52" i="35"/>
  <c r="G52" i="35"/>
  <c r="F54" i="35"/>
  <c r="G54" i="35"/>
  <c r="F56" i="35"/>
  <c r="G56" i="35"/>
  <c r="F58" i="35"/>
  <c r="G58" i="35"/>
  <c r="F60" i="35"/>
  <c r="G60" i="35"/>
  <c r="F62" i="35"/>
  <c r="G62" i="35"/>
  <c r="F64" i="35"/>
  <c r="G64" i="35"/>
  <c r="F66" i="35"/>
  <c r="G66" i="35"/>
  <c r="F68" i="35"/>
  <c r="G68" i="35"/>
  <c r="F70" i="35"/>
  <c r="G70" i="35"/>
  <c r="F72" i="35"/>
  <c r="G72" i="35"/>
  <c r="F74" i="35"/>
  <c r="G74" i="35"/>
  <c r="F9" i="36"/>
  <c r="G9" i="36"/>
  <c r="F11" i="36"/>
  <c r="G11" i="36"/>
  <c r="F13" i="36"/>
  <c r="G13" i="36"/>
  <c r="F15" i="36"/>
  <c r="G15" i="36"/>
  <c r="F17" i="36"/>
  <c r="G17" i="36"/>
  <c r="F19" i="36"/>
  <c r="G19" i="36"/>
  <c r="F21" i="36"/>
  <c r="G21" i="36"/>
  <c r="F23" i="36"/>
  <c r="G23" i="36"/>
  <c r="F25" i="36"/>
  <c r="G25" i="36"/>
  <c r="F27" i="36"/>
  <c r="G27" i="36"/>
  <c r="F29" i="36"/>
  <c r="G29" i="36"/>
  <c r="F31" i="36"/>
  <c r="G31" i="36"/>
  <c r="F33" i="36"/>
  <c r="G33" i="36"/>
  <c r="F35" i="36"/>
  <c r="G35" i="36"/>
  <c r="F37" i="36"/>
  <c r="G37" i="36"/>
  <c r="F39" i="36"/>
  <c r="G39" i="36"/>
  <c r="F41" i="36"/>
  <c r="G41" i="36"/>
  <c r="F43" i="36"/>
  <c r="G43" i="36"/>
  <c r="F45" i="36"/>
  <c r="G45" i="36"/>
  <c r="F47" i="36"/>
  <c r="G47" i="36"/>
  <c r="F49" i="36"/>
  <c r="G49" i="36"/>
  <c r="F51" i="36"/>
  <c r="G51" i="36"/>
  <c r="F53" i="36"/>
  <c r="G53" i="36"/>
  <c r="F55" i="36"/>
  <c r="G55" i="36"/>
  <c r="F57" i="36"/>
  <c r="G57" i="36"/>
  <c r="F59" i="36"/>
  <c r="G59" i="36"/>
  <c r="F61" i="36"/>
  <c r="G61" i="36"/>
  <c r="F63" i="36"/>
  <c r="G63" i="36"/>
  <c r="F65" i="36"/>
  <c r="G65" i="36"/>
  <c r="F67" i="36"/>
  <c r="G67" i="36"/>
  <c r="F69" i="36"/>
  <c r="G69" i="36"/>
  <c r="F71" i="36"/>
  <c r="G71" i="36"/>
  <c r="F73" i="36"/>
  <c r="G73" i="36"/>
  <c r="F75" i="36"/>
  <c r="G75" i="36"/>
  <c r="G6" i="37"/>
  <c r="F6" i="37"/>
  <c r="G8" i="37"/>
  <c r="F8" i="37"/>
  <c r="G10" i="37"/>
  <c r="F10" i="37"/>
  <c r="G12" i="37"/>
  <c r="F12" i="37"/>
  <c r="G14" i="37"/>
  <c r="F14" i="37"/>
  <c r="G16" i="37"/>
  <c r="F16" i="37"/>
  <c r="G18" i="37"/>
  <c r="F18" i="37"/>
  <c r="G20" i="37"/>
  <c r="F20" i="37"/>
  <c r="G22" i="37"/>
  <c r="F22" i="37"/>
  <c r="G24" i="37"/>
  <c r="F24" i="37"/>
  <c r="G26" i="37"/>
  <c r="F26" i="37"/>
  <c r="G28" i="37"/>
  <c r="F28" i="37"/>
  <c r="G30" i="37"/>
  <c r="F30" i="37"/>
  <c r="G32" i="37"/>
  <c r="F32" i="37"/>
  <c r="G34" i="37"/>
  <c r="F34" i="37"/>
  <c r="G36" i="37"/>
  <c r="F36" i="37"/>
  <c r="G38" i="37"/>
  <c r="F38" i="37"/>
  <c r="G40" i="37"/>
  <c r="F40" i="37"/>
  <c r="G42" i="37"/>
  <c r="F42" i="37"/>
  <c r="G44" i="37"/>
  <c r="F44" i="37"/>
  <c r="G46" i="37"/>
  <c r="F46" i="37"/>
  <c r="G48" i="37"/>
  <c r="F48" i="37"/>
  <c r="G50" i="37"/>
  <c r="F50" i="37"/>
  <c r="G52" i="37"/>
  <c r="F52" i="37"/>
  <c r="G54" i="37"/>
  <c r="F54" i="37"/>
  <c r="G56" i="37"/>
  <c r="F56" i="37"/>
  <c r="G58" i="37"/>
  <c r="F58" i="37"/>
  <c r="G60" i="37"/>
  <c r="F60" i="37"/>
  <c r="G62" i="37"/>
  <c r="F62" i="37"/>
  <c r="F65" i="37"/>
  <c r="G65" i="37"/>
  <c r="F67" i="37"/>
  <c r="G67" i="37"/>
  <c r="F69" i="37"/>
  <c r="G69" i="37"/>
  <c r="F71" i="37"/>
  <c r="G71" i="37"/>
  <c r="F6" i="38"/>
  <c r="G6" i="38"/>
  <c r="F8" i="38"/>
  <c r="G8" i="38"/>
  <c r="F10" i="38"/>
  <c r="G10" i="38"/>
  <c r="F12" i="38"/>
  <c r="G12" i="38"/>
  <c r="F14" i="38"/>
  <c r="G14" i="38"/>
  <c r="F16" i="38"/>
  <c r="G16" i="38"/>
  <c r="F18" i="38"/>
  <c r="G18" i="38"/>
  <c r="F20" i="38"/>
  <c r="G20" i="38"/>
  <c r="F22" i="38"/>
  <c r="G22" i="38"/>
  <c r="F24" i="38"/>
  <c r="G24" i="38"/>
  <c r="F26" i="38"/>
  <c r="G26" i="38"/>
  <c r="F28" i="38"/>
  <c r="G28" i="38"/>
  <c r="F30" i="38"/>
  <c r="G30" i="38"/>
  <c r="F32" i="38"/>
  <c r="G32" i="38"/>
  <c r="F34" i="38"/>
  <c r="G34" i="38"/>
  <c r="F36" i="38"/>
  <c r="G36" i="38"/>
  <c r="F38" i="38"/>
  <c r="G38" i="38"/>
  <c r="F40" i="38"/>
  <c r="G40" i="38"/>
  <c r="F42" i="38"/>
  <c r="G42" i="38"/>
  <c r="F44" i="38"/>
  <c r="G44" i="38"/>
  <c r="F46" i="38"/>
  <c r="G46" i="38"/>
  <c r="F48" i="38"/>
  <c r="G48" i="38"/>
  <c r="F50" i="38"/>
  <c r="G50" i="38"/>
  <c r="F52" i="38"/>
  <c r="G52" i="38"/>
  <c r="F54" i="38"/>
  <c r="G54" i="38"/>
  <c r="F55" i="38"/>
  <c r="G55" i="38"/>
  <c r="F57" i="38"/>
  <c r="G57" i="38"/>
  <c r="F65" i="38"/>
  <c r="G65" i="38"/>
  <c r="F69" i="30"/>
  <c r="F73" i="30"/>
  <c r="F7" i="31"/>
  <c r="F11" i="31"/>
  <c r="F15" i="31"/>
  <c r="F19" i="31"/>
  <c r="F23" i="31"/>
  <c r="F27" i="31"/>
  <c r="F31" i="31"/>
  <c r="F35" i="31"/>
  <c r="F39" i="31"/>
  <c r="F43" i="31"/>
  <c r="F47" i="31"/>
  <c r="F51" i="31"/>
  <c r="F55" i="31"/>
  <c r="F59" i="31"/>
  <c r="F63" i="31"/>
  <c r="F67" i="31"/>
  <c r="F71" i="31"/>
  <c r="F75" i="31"/>
  <c r="G76" i="31"/>
  <c r="C77" i="31"/>
  <c r="C105" i="28" s="1"/>
  <c r="E105" i="28" s="1"/>
  <c r="G56" i="38"/>
  <c r="G60" i="38"/>
  <c r="F63" i="38"/>
  <c r="G68" i="38"/>
  <c r="F68" i="38"/>
  <c r="F71" i="38"/>
  <c r="K8" i="39"/>
  <c r="F8" i="39"/>
  <c r="G8" i="39"/>
  <c r="K9" i="39"/>
  <c r="F9" i="39"/>
  <c r="G9" i="39"/>
  <c r="K10" i="39"/>
  <c r="F10" i="39"/>
  <c r="G10" i="39"/>
  <c r="K11" i="39"/>
  <c r="F11" i="39"/>
  <c r="G11" i="39"/>
  <c r="K12" i="39"/>
  <c r="F12" i="39"/>
  <c r="G12" i="39"/>
  <c r="K13" i="39"/>
  <c r="F13" i="39"/>
  <c r="G13" i="39"/>
  <c r="K14" i="39"/>
  <c r="F14" i="39"/>
  <c r="G14" i="39"/>
  <c r="K15" i="39"/>
  <c r="F15" i="39"/>
  <c r="G15" i="39"/>
  <c r="K16" i="39"/>
  <c r="F16" i="39"/>
  <c r="G16" i="39"/>
  <c r="K17" i="39"/>
  <c r="F17" i="39"/>
  <c r="G17" i="39"/>
  <c r="K18" i="39"/>
  <c r="F18" i="39"/>
  <c r="G18" i="39"/>
  <c r="K19" i="39"/>
  <c r="F19" i="39"/>
  <c r="G19" i="39"/>
  <c r="K20" i="39"/>
  <c r="F20" i="39"/>
  <c r="G20" i="39"/>
  <c r="K21" i="39"/>
  <c r="F21" i="39"/>
  <c r="G21" i="39"/>
  <c r="K22" i="39"/>
  <c r="F22" i="39"/>
  <c r="G22" i="39"/>
  <c r="K23" i="39"/>
  <c r="F23" i="39"/>
  <c r="G23" i="39"/>
  <c r="K24" i="39"/>
  <c r="F24" i="39"/>
  <c r="G24" i="39"/>
  <c r="K25" i="39"/>
  <c r="F25" i="39"/>
  <c r="G25" i="39"/>
  <c r="K26" i="39"/>
  <c r="F26" i="39"/>
  <c r="G26" i="39"/>
  <c r="K27" i="39"/>
  <c r="F27" i="39"/>
  <c r="G27" i="39"/>
  <c r="K28" i="39"/>
  <c r="F28" i="39"/>
  <c r="G28" i="39"/>
  <c r="K29" i="39"/>
  <c r="F29" i="39"/>
  <c r="G29" i="39"/>
  <c r="K30" i="39"/>
  <c r="F30" i="39"/>
  <c r="G30" i="39"/>
  <c r="K31" i="39"/>
  <c r="F31" i="39"/>
  <c r="G31" i="39"/>
  <c r="K32" i="39"/>
  <c r="F32" i="39"/>
  <c r="G32" i="39"/>
  <c r="K33" i="39"/>
  <c r="F33" i="39"/>
  <c r="G33" i="39"/>
  <c r="K34" i="39"/>
  <c r="F34" i="39"/>
  <c r="G34" i="39"/>
  <c r="K35" i="39"/>
  <c r="F35" i="39"/>
  <c r="G35" i="39"/>
  <c r="K36" i="39"/>
  <c r="F36" i="39"/>
  <c r="G36" i="39"/>
  <c r="K37" i="39"/>
  <c r="F37" i="39"/>
  <c r="G37" i="39"/>
  <c r="K38" i="39"/>
  <c r="F38" i="39"/>
  <c r="G38" i="39"/>
  <c r="K39" i="39"/>
  <c r="F39" i="39"/>
  <c r="G39" i="39"/>
  <c r="K40" i="39"/>
  <c r="F40" i="39"/>
  <c r="G40" i="39"/>
  <c r="K41" i="39"/>
  <c r="F41" i="39"/>
  <c r="G41" i="39"/>
  <c r="K42" i="39"/>
  <c r="F42" i="39"/>
  <c r="G42" i="39"/>
  <c r="K43" i="39"/>
  <c r="F43" i="39"/>
  <c r="G43" i="39"/>
  <c r="K44" i="39"/>
  <c r="F44" i="39"/>
  <c r="G44" i="39"/>
  <c r="K45" i="39"/>
  <c r="F45" i="39"/>
  <c r="G45" i="39"/>
  <c r="K46" i="39"/>
  <c r="F46" i="39"/>
  <c r="G46" i="39"/>
  <c r="K47" i="39"/>
  <c r="F47" i="39"/>
  <c r="G47" i="39"/>
  <c r="K48" i="39"/>
  <c r="F48" i="39"/>
  <c r="G48" i="39"/>
  <c r="K49" i="39"/>
  <c r="F49" i="39"/>
  <c r="G49" i="39"/>
  <c r="K50" i="39"/>
  <c r="F50" i="39"/>
  <c r="G50" i="39"/>
  <c r="K51" i="39"/>
  <c r="F51" i="39"/>
  <c r="G51" i="39"/>
  <c r="K52" i="39"/>
  <c r="F52" i="39"/>
  <c r="G52" i="39"/>
  <c r="K53" i="39"/>
  <c r="F53" i="39"/>
  <c r="G53" i="39"/>
  <c r="K54" i="39"/>
  <c r="F54" i="39"/>
  <c r="G54" i="39"/>
  <c r="K55" i="39"/>
  <c r="F55" i="39"/>
  <c r="G55" i="39"/>
  <c r="K56" i="39"/>
  <c r="F56" i="39"/>
  <c r="G56" i="39"/>
  <c r="K57" i="39"/>
  <c r="F57" i="39"/>
  <c r="G57" i="39"/>
  <c r="K58" i="39"/>
  <c r="F58" i="39"/>
  <c r="G58" i="39"/>
  <c r="K59" i="39"/>
  <c r="F59" i="39"/>
  <c r="G59" i="39"/>
  <c r="K60" i="39"/>
  <c r="F60" i="39"/>
  <c r="G60" i="39"/>
  <c r="K61" i="39"/>
  <c r="F61" i="39"/>
  <c r="G61" i="39"/>
  <c r="K62" i="39"/>
  <c r="F62" i="39"/>
  <c r="G62" i="39"/>
  <c r="K63" i="39"/>
  <c r="F63" i="39"/>
  <c r="G63" i="39"/>
  <c r="K64" i="39"/>
  <c r="F64" i="39"/>
  <c r="G64" i="39"/>
  <c r="K65" i="39"/>
  <c r="F65" i="39"/>
  <c r="G65" i="39"/>
  <c r="K66" i="39"/>
  <c r="F66" i="39"/>
  <c r="G66" i="39"/>
  <c r="K67" i="39"/>
  <c r="F67" i="39"/>
  <c r="G67" i="39"/>
  <c r="K68" i="39"/>
  <c r="F68" i="39"/>
  <c r="G68" i="39"/>
  <c r="K69" i="39"/>
  <c r="F69" i="39"/>
  <c r="G69" i="39"/>
  <c r="K70" i="39"/>
  <c r="F70" i="39"/>
  <c r="G70" i="39"/>
  <c r="K71" i="39"/>
  <c r="F71" i="39"/>
  <c r="G71" i="39"/>
  <c r="K72" i="39"/>
  <c r="F72" i="39"/>
  <c r="G72" i="39"/>
  <c r="K73" i="39"/>
  <c r="F73" i="39"/>
  <c r="G73" i="39"/>
  <c r="K74" i="39"/>
  <c r="F74" i="39"/>
  <c r="G74" i="39"/>
  <c r="K75" i="39"/>
  <c r="F75" i="39"/>
  <c r="G75" i="39"/>
  <c r="C98" i="39"/>
  <c r="C100" i="39" s="1"/>
  <c r="C102" i="39" s="1"/>
  <c r="C101" i="39"/>
  <c r="K8" i="40"/>
  <c r="F8" i="40"/>
  <c r="G8" i="40"/>
  <c r="K9" i="40"/>
  <c r="F9" i="40"/>
  <c r="G9" i="40"/>
  <c r="K10" i="40"/>
  <c r="F10" i="40"/>
  <c r="G10" i="40"/>
  <c r="K11" i="40"/>
  <c r="F11" i="40"/>
  <c r="G11" i="40"/>
  <c r="K12" i="40"/>
  <c r="F12" i="40"/>
  <c r="G12" i="40"/>
  <c r="K13" i="40"/>
  <c r="F13" i="40"/>
  <c r="G13" i="40"/>
  <c r="K14" i="40"/>
  <c r="F14" i="40"/>
  <c r="G14" i="40"/>
  <c r="K15" i="40"/>
  <c r="F15" i="40"/>
  <c r="G15" i="40"/>
  <c r="K16" i="40"/>
  <c r="F16" i="40"/>
  <c r="G16" i="40"/>
  <c r="K17" i="40"/>
  <c r="F17" i="40"/>
  <c r="G17" i="40"/>
  <c r="K18" i="40"/>
  <c r="F18" i="40"/>
  <c r="G18" i="40"/>
  <c r="K19" i="40"/>
  <c r="F19" i="40"/>
  <c r="G19" i="40"/>
  <c r="K20" i="40"/>
  <c r="F20" i="40"/>
  <c r="G20" i="40"/>
  <c r="K21" i="40"/>
  <c r="F21" i="40"/>
  <c r="G21" i="40"/>
  <c r="K22" i="40"/>
  <c r="F22" i="40"/>
  <c r="G22" i="40"/>
  <c r="K23" i="40"/>
  <c r="F23" i="40"/>
  <c r="G23" i="40"/>
  <c r="K24" i="40"/>
  <c r="F24" i="40"/>
  <c r="G24" i="40"/>
  <c r="K25" i="40"/>
  <c r="F25" i="40"/>
  <c r="G25" i="40"/>
  <c r="K26" i="40"/>
  <c r="F26" i="40"/>
  <c r="G26" i="40"/>
  <c r="K27" i="40"/>
  <c r="F27" i="40"/>
  <c r="G27" i="40"/>
  <c r="K28" i="40"/>
  <c r="F28" i="40"/>
  <c r="G28" i="40"/>
  <c r="K29" i="40"/>
  <c r="F29" i="40"/>
  <c r="G29" i="40"/>
  <c r="K30" i="40"/>
  <c r="F30" i="40"/>
  <c r="G30" i="40"/>
  <c r="K31" i="40"/>
  <c r="F31" i="40"/>
  <c r="G31" i="40"/>
  <c r="K32" i="40"/>
  <c r="F32" i="40"/>
  <c r="G32" i="40"/>
  <c r="K33" i="40"/>
  <c r="F33" i="40"/>
  <c r="G33" i="40"/>
  <c r="K34" i="40"/>
  <c r="F34" i="40"/>
  <c r="G34" i="40"/>
  <c r="K35" i="40"/>
  <c r="F35" i="40"/>
  <c r="G35" i="40"/>
  <c r="K36" i="40"/>
  <c r="F36" i="40"/>
  <c r="G36" i="40"/>
  <c r="K37" i="40"/>
  <c r="F37" i="40"/>
  <c r="G37" i="40"/>
  <c r="K38" i="40"/>
  <c r="F38" i="40"/>
  <c r="G38" i="40"/>
  <c r="K39" i="40"/>
  <c r="F39" i="40"/>
  <c r="G39" i="40"/>
  <c r="K40" i="40"/>
  <c r="F40" i="40"/>
  <c r="G40" i="40"/>
  <c r="K41" i="40"/>
  <c r="F41" i="40"/>
  <c r="G41" i="40"/>
  <c r="K42" i="40"/>
  <c r="F42" i="40"/>
  <c r="G42" i="40"/>
  <c r="K43" i="40"/>
  <c r="F43" i="40"/>
  <c r="G43" i="40"/>
  <c r="K44" i="40"/>
  <c r="F44" i="40"/>
  <c r="G44" i="40"/>
  <c r="K45" i="40"/>
  <c r="F45" i="40"/>
  <c r="G45" i="40"/>
  <c r="K46" i="40"/>
  <c r="F46" i="40"/>
  <c r="G46" i="40"/>
  <c r="K47" i="40"/>
  <c r="F47" i="40"/>
  <c r="G47" i="40"/>
  <c r="K48" i="40"/>
  <c r="F48" i="40"/>
  <c r="G48" i="40"/>
  <c r="K49" i="40"/>
  <c r="F49" i="40"/>
  <c r="G49" i="40"/>
  <c r="K50" i="40"/>
  <c r="F50" i="40"/>
  <c r="G50" i="40"/>
  <c r="K51" i="40"/>
  <c r="F51" i="40"/>
  <c r="G51" i="40"/>
  <c r="K52" i="40"/>
  <c r="F52" i="40"/>
  <c r="G52" i="40"/>
  <c r="K53" i="40"/>
  <c r="F53" i="40"/>
  <c r="G53" i="40"/>
  <c r="K54" i="40"/>
  <c r="F54" i="40"/>
  <c r="G54" i="40"/>
  <c r="K55" i="40"/>
  <c r="F55" i="40"/>
  <c r="G55" i="40"/>
  <c r="K56" i="40"/>
  <c r="F56" i="40"/>
  <c r="G56" i="40"/>
  <c r="K57" i="40"/>
  <c r="F57" i="40"/>
  <c r="G57" i="40"/>
  <c r="K58" i="40"/>
  <c r="F58" i="40"/>
  <c r="G58" i="40"/>
  <c r="K59" i="40"/>
  <c r="F59" i="40"/>
  <c r="G59" i="40"/>
  <c r="K60" i="40"/>
  <c r="F60" i="40"/>
  <c r="G60" i="40"/>
  <c r="K61" i="40"/>
  <c r="F61" i="40"/>
  <c r="G61" i="40"/>
  <c r="K62" i="40"/>
  <c r="F62" i="40"/>
  <c r="G62" i="40"/>
  <c r="K63" i="40"/>
  <c r="F63" i="40"/>
  <c r="G63" i="40"/>
  <c r="K64" i="40"/>
  <c r="F64" i="40"/>
  <c r="G64" i="40"/>
  <c r="K65" i="40"/>
  <c r="F65" i="40"/>
  <c r="G65" i="40"/>
  <c r="K66" i="40"/>
  <c r="F66" i="40"/>
  <c r="G66" i="40"/>
  <c r="K67" i="40"/>
  <c r="F67" i="40"/>
  <c r="G67" i="40"/>
  <c r="K68" i="40"/>
  <c r="F68" i="40"/>
  <c r="G68" i="40"/>
  <c r="K69" i="40"/>
  <c r="F69" i="40"/>
  <c r="G69" i="40"/>
  <c r="G63" i="38"/>
  <c r="G71" i="38"/>
  <c r="G58" i="38"/>
  <c r="G64" i="38"/>
  <c r="F64" i="38"/>
  <c r="F67" i="38"/>
  <c r="G72" i="38"/>
  <c r="F72" i="38"/>
  <c r="C73" i="38"/>
  <c r="C98" i="28" s="1"/>
  <c r="E98" i="28" s="1"/>
  <c r="F56" i="38"/>
  <c r="F60" i="38"/>
  <c r="G67" i="38"/>
  <c r="K70" i="40"/>
  <c r="F70" i="40"/>
  <c r="G70" i="40"/>
  <c r="K71" i="40"/>
  <c r="F71" i="40"/>
  <c r="G71" i="40"/>
  <c r="K72" i="40"/>
  <c r="F72" i="40"/>
  <c r="G72" i="40"/>
  <c r="K73" i="40"/>
  <c r="F73" i="40"/>
  <c r="G73" i="40"/>
  <c r="K74" i="40"/>
  <c r="F74" i="40"/>
  <c r="G74" i="40"/>
  <c r="K75" i="40"/>
  <c r="F75" i="40"/>
  <c r="G75" i="40"/>
  <c r="C98" i="40"/>
  <c r="C100" i="40" s="1"/>
  <c r="C101" i="40"/>
  <c r="K8" i="41"/>
  <c r="F8" i="41"/>
  <c r="G8" i="41"/>
  <c r="K9" i="41"/>
  <c r="F9" i="41"/>
  <c r="G9" i="41"/>
  <c r="K10" i="41"/>
  <c r="F10" i="41"/>
  <c r="G10" i="41"/>
  <c r="K11" i="41"/>
  <c r="F11" i="41"/>
  <c r="G11" i="41"/>
  <c r="K12" i="41"/>
  <c r="F12" i="41"/>
  <c r="G12" i="41"/>
  <c r="K13" i="41"/>
  <c r="F13" i="41"/>
  <c r="G13" i="41"/>
  <c r="K14" i="41"/>
  <c r="F14" i="41"/>
  <c r="G14" i="41"/>
  <c r="K15" i="41"/>
  <c r="F15" i="41"/>
  <c r="G15" i="41"/>
  <c r="K16" i="41"/>
  <c r="F16" i="41"/>
  <c r="G16" i="41"/>
  <c r="K17" i="41"/>
  <c r="F17" i="41"/>
  <c r="G17" i="41"/>
  <c r="K18" i="41"/>
  <c r="F18" i="41"/>
  <c r="G18" i="41"/>
  <c r="K19" i="41"/>
  <c r="F19" i="41"/>
  <c r="G19" i="41"/>
  <c r="K20" i="41"/>
  <c r="F20" i="41"/>
  <c r="G20" i="41"/>
  <c r="K21" i="41"/>
  <c r="F21" i="41"/>
  <c r="G21" i="41"/>
  <c r="K22" i="41"/>
  <c r="F22" i="41"/>
  <c r="G22" i="41"/>
  <c r="K23" i="41"/>
  <c r="F23" i="41"/>
  <c r="G23" i="41"/>
  <c r="K24" i="41"/>
  <c r="F24" i="41"/>
  <c r="G24" i="41"/>
  <c r="K25" i="41"/>
  <c r="F25" i="41"/>
  <c r="G25" i="41"/>
  <c r="K26" i="41"/>
  <c r="F26" i="41"/>
  <c r="G26" i="41"/>
  <c r="K27" i="41"/>
  <c r="F27" i="41"/>
  <c r="G27" i="41"/>
  <c r="K28" i="41"/>
  <c r="F28" i="41"/>
  <c r="G28" i="41"/>
  <c r="K29" i="41"/>
  <c r="F29" i="41"/>
  <c r="G29" i="41"/>
  <c r="K30" i="41"/>
  <c r="F30" i="41"/>
  <c r="G30" i="41"/>
  <c r="K31" i="41"/>
  <c r="F31" i="41"/>
  <c r="G31" i="41"/>
  <c r="K32" i="41"/>
  <c r="F32" i="41"/>
  <c r="G32" i="41"/>
  <c r="K33" i="41"/>
  <c r="F33" i="41"/>
  <c r="G33" i="41"/>
  <c r="K34" i="41"/>
  <c r="F34" i="41"/>
  <c r="G34" i="41"/>
  <c r="K35" i="41"/>
  <c r="F35" i="41"/>
  <c r="G35" i="41"/>
  <c r="K36" i="41"/>
  <c r="F36" i="41"/>
  <c r="G36" i="41"/>
  <c r="K37" i="41"/>
  <c r="F37" i="41"/>
  <c r="G37" i="41"/>
  <c r="K38" i="41"/>
  <c r="F38" i="41"/>
  <c r="G38" i="41"/>
  <c r="K39" i="41"/>
  <c r="F39" i="41"/>
  <c r="G39" i="41"/>
  <c r="K40" i="41"/>
  <c r="F40" i="41"/>
  <c r="G40" i="41"/>
  <c r="K41" i="41"/>
  <c r="F41" i="41"/>
  <c r="G41" i="41"/>
  <c r="K42" i="41"/>
  <c r="F42" i="41"/>
  <c r="G42" i="41"/>
  <c r="K43" i="41"/>
  <c r="F43" i="41"/>
  <c r="G43" i="41"/>
  <c r="K44" i="41"/>
  <c r="F44" i="41"/>
  <c r="G44" i="41"/>
  <c r="K45" i="41"/>
  <c r="F45" i="41"/>
  <c r="G45" i="41"/>
  <c r="K46" i="41"/>
  <c r="F46" i="41"/>
  <c r="G46" i="41"/>
  <c r="K47" i="41"/>
  <c r="F47" i="41"/>
  <c r="G47" i="41"/>
  <c r="K48" i="41"/>
  <c r="F48" i="41"/>
  <c r="G48" i="41"/>
  <c r="K49" i="41"/>
  <c r="F49" i="41"/>
  <c r="G49" i="41"/>
  <c r="K50" i="41"/>
  <c r="F50" i="41"/>
  <c r="G50" i="41"/>
  <c r="K51" i="41"/>
  <c r="F51" i="41"/>
  <c r="G51" i="41"/>
  <c r="K52" i="41"/>
  <c r="F52" i="41"/>
  <c r="G52" i="41"/>
  <c r="K53" i="41"/>
  <c r="F53" i="41"/>
  <c r="G53" i="41"/>
  <c r="K54" i="41"/>
  <c r="F54" i="41"/>
  <c r="G54" i="41"/>
  <c r="K55" i="41"/>
  <c r="F55" i="41"/>
  <c r="G55" i="41"/>
  <c r="K56" i="41"/>
  <c r="F56" i="41"/>
  <c r="G56" i="41"/>
  <c r="K57" i="41"/>
  <c r="F57" i="41"/>
  <c r="G57" i="41"/>
  <c r="K58" i="41"/>
  <c r="F58" i="41"/>
  <c r="G58" i="41"/>
  <c r="K59" i="41"/>
  <c r="F59" i="41"/>
  <c r="G59" i="41"/>
  <c r="K60" i="41"/>
  <c r="F60" i="41"/>
  <c r="G60" i="41"/>
  <c r="K61" i="41"/>
  <c r="F61" i="41"/>
  <c r="G61" i="41"/>
  <c r="K62" i="41"/>
  <c r="F62" i="41"/>
  <c r="G62" i="41"/>
  <c r="K63" i="41"/>
  <c r="F63" i="41"/>
  <c r="G63" i="41"/>
  <c r="K64" i="41"/>
  <c r="F64" i="41"/>
  <c r="G64" i="41"/>
  <c r="K65" i="41"/>
  <c r="F65" i="41"/>
  <c r="G65" i="41"/>
  <c r="K66" i="41"/>
  <c r="F66" i="41"/>
  <c r="G66" i="41"/>
  <c r="K67" i="41"/>
  <c r="F67" i="41"/>
  <c r="G67" i="41"/>
  <c r="K68" i="41"/>
  <c r="F68" i="41"/>
  <c r="G68" i="41"/>
  <c r="K69" i="41"/>
  <c r="F69" i="41"/>
  <c r="G69" i="41"/>
  <c r="K70" i="41"/>
  <c r="F70" i="41"/>
  <c r="G70" i="41"/>
  <c r="K71" i="41"/>
  <c r="F71" i="41"/>
  <c r="G71" i="41"/>
  <c r="K72" i="41"/>
  <c r="F72" i="41"/>
  <c r="G72" i="41"/>
  <c r="K73" i="41"/>
  <c r="F73" i="41"/>
  <c r="G73" i="41"/>
  <c r="K74" i="41"/>
  <c r="F74" i="41"/>
  <c r="G74" i="41"/>
  <c r="K75" i="41"/>
  <c r="F75" i="41"/>
  <c r="G75" i="41"/>
  <c r="C98" i="41"/>
  <c r="C100" i="41" s="1"/>
  <c r="C101" i="41"/>
  <c r="K8" i="42"/>
  <c r="F8" i="42"/>
  <c r="G8" i="42"/>
  <c r="K9" i="42"/>
  <c r="F9" i="42"/>
  <c r="G9" i="42"/>
  <c r="K10" i="42"/>
  <c r="F10" i="42"/>
  <c r="G10" i="42"/>
  <c r="K11" i="42"/>
  <c r="F11" i="42"/>
  <c r="G11" i="42"/>
  <c r="K12" i="42"/>
  <c r="F12" i="42"/>
  <c r="G12" i="42"/>
  <c r="K13" i="42"/>
  <c r="F13" i="42"/>
  <c r="G13" i="42"/>
  <c r="K14" i="42"/>
  <c r="F14" i="42"/>
  <c r="G14" i="42"/>
  <c r="K15" i="42"/>
  <c r="F15" i="42"/>
  <c r="G15" i="42"/>
  <c r="K16" i="42"/>
  <c r="F16" i="42"/>
  <c r="G16" i="42"/>
  <c r="K17" i="42"/>
  <c r="F17" i="42"/>
  <c r="G17" i="42"/>
  <c r="K18" i="42"/>
  <c r="F18" i="42"/>
  <c r="G18" i="42"/>
  <c r="K19" i="42"/>
  <c r="F19" i="42"/>
  <c r="G19" i="42"/>
  <c r="K20" i="42"/>
  <c r="F20" i="42"/>
  <c r="G20" i="42"/>
  <c r="K21" i="42"/>
  <c r="F21" i="42"/>
  <c r="G21" i="42"/>
  <c r="K22" i="42"/>
  <c r="F22" i="42"/>
  <c r="G22" i="42"/>
  <c r="K23" i="42"/>
  <c r="F23" i="42"/>
  <c r="G23" i="42"/>
  <c r="K24" i="42"/>
  <c r="F24" i="42"/>
  <c r="G24" i="42"/>
  <c r="K25" i="42"/>
  <c r="F25" i="42"/>
  <c r="G25" i="42"/>
  <c r="K26" i="42"/>
  <c r="F26" i="42"/>
  <c r="G26" i="42"/>
  <c r="K27" i="42"/>
  <c r="F27" i="42"/>
  <c r="G27" i="42"/>
  <c r="K28" i="42"/>
  <c r="F28" i="42"/>
  <c r="G28" i="42"/>
  <c r="K29" i="42"/>
  <c r="F29" i="42"/>
  <c r="G29" i="42"/>
  <c r="K30" i="42"/>
  <c r="F30" i="42"/>
  <c r="G30" i="42"/>
  <c r="K31" i="42"/>
  <c r="F31" i="42"/>
  <c r="G31" i="42"/>
  <c r="K32" i="42"/>
  <c r="F32" i="42"/>
  <c r="G32" i="42"/>
  <c r="K33" i="42"/>
  <c r="F33" i="42"/>
  <c r="G33" i="42"/>
  <c r="K34" i="42"/>
  <c r="F34" i="42"/>
  <c r="G34" i="42"/>
  <c r="K35" i="42"/>
  <c r="F35" i="42"/>
  <c r="G35" i="42"/>
  <c r="K36" i="42"/>
  <c r="F36" i="42"/>
  <c r="G36" i="42"/>
  <c r="K37" i="42"/>
  <c r="F37" i="42"/>
  <c r="G37" i="42"/>
  <c r="K38" i="42"/>
  <c r="F38" i="42"/>
  <c r="G38" i="42"/>
  <c r="K39" i="42"/>
  <c r="F39" i="42"/>
  <c r="G39" i="42"/>
  <c r="K40" i="42"/>
  <c r="F40" i="42"/>
  <c r="G40" i="42"/>
  <c r="K41" i="42"/>
  <c r="F41" i="42"/>
  <c r="G41" i="42"/>
  <c r="K42" i="42"/>
  <c r="F42" i="42"/>
  <c r="G42" i="42"/>
  <c r="K43" i="42"/>
  <c r="F43" i="42"/>
  <c r="G43" i="42"/>
  <c r="K44" i="42"/>
  <c r="F44" i="42"/>
  <c r="G44" i="42"/>
  <c r="K45" i="42"/>
  <c r="F45" i="42"/>
  <c r="G45" i="42"/>
  <c r="K46" i="42"/>
  <c r="F46" i="42"/>
  <c r="G46" i="42"/>
  <c r="K47" i="42"/>
  <c r="F47" i="42"/>
  <c r="G47" i="42"/>
  <c r="K48" i="42"/>
  <c r="F48" i="42"/>
  <c r="G48" i="42"/>
  <c r="K49" i="42"/>
  <c r="F49" i="42"/>
  <c r="G49" i="42"/>
  <c r="K50" i="42"/>
  <c r="F50" i="42"/>
  <c r="G50" i="42"/>
  <c r="K51" i="42"/>
  <c r="F51" i="42"/>
  <c r="G51" i="42"/>
  <c r="K52" i="42"/>
  <c r="F52" i="42"/>
  <c r="G52" i="42"/>
  <c r="K53" i="42"/>
  <c r="F53" i="42"/>
  <c r="G53" i="42"/>
  <c r="K54" i="42"/>
  <c r="F54" i="42"/>
  <c r="G54" i="42"/>
  <c r="K55" i="42"/>
  <c r="F55" i="42"/>
  <c r="G55" i="42"/>
  <c r="K56" i="42"/>
  <c r="F56" i="42"/>
  <c r="G56" i="42"/>
  <c r="K57" i="42"/>
  <c r="F57" i="42"/>
  <c r="G57" i="42"/>
  <c r="K58" i="42"/>
  <c r="F58" i="42"/>
  <c r="G58" i="42"/>
  <c r="K59" i="42"/>
  <c r="F59" i="42"/>
  <c r="G59" i="42"/>
  <c r="K60" i="42"/>
  <c r="F60" i="42"/>
  <c r="G60" i="42"/>
  <c r="K61" i="42"/>
  <c r="F61" i="42"/>
  <c r="G61" i="42"/>
  <c r="K62" i="42"/>
  <c r="F62" i="42"/>
  <c r="G62" i="42"/>
  <c r="K63" i="42"/>
  <c r="F63" i="42"/>
  <c r="G63" i="42"/>
  <c r="K64" i="42"/>
  <c r="F64" i="42"/>
  <c r="G64" i="42"/>
  <c r="K65" i="42"/>
  <c r="F65" i="42"/>
  <c r="G65" i="42"/>
  <c r="K66" i="42"/>
  <c r="F66" i="42"/>
  <c r="G66" i="42"/>
  <c r="K67" i="42"/>
  <c r="F67" i="42"/>
  <c r="G67" i="42"/>
  <c r="K68" i="42"/>
  <c r="F68" i="42"/>
  <c r="G68" i="42"/>
  <c r="K69" i="42"/>
  <c r="F69" i="42"/>
  <c r="G69" i="42"/>
  <c r="K70" i="42"/>
  <c r="F70" i="42"/>
  <c r="G70" i="42"/>
  <c r="K71" i="42"/>
  <c r="F71" i="42"/>
  <c r="G71" i="42"/>
  <c r="K72" i="42"/>
  <c r="F72" i="42"/>
  <c r="G72" i="42"/>
  <c r="K73" i="42"/>
  <c r="F73" i="42"/>
  <c r="G73" i="42"/>
  <c r="K74" i="42"/>
  <c r="F74" i="42"/>
  <c r="G74" i="42"/>
  <c r="K75" i="42"/>
  <c r="F75" i="42"/>
  <c r="G75" i="42"/>
  <c r="F7" i="43"/>
  <c r="G7" i="43"/>
  <c r="K8" i="43"/>
  <c r="F8" i="43"/>
  <c r="G8" i="43"/>
  <c r="K9" i="43"/>
  <c r="F9" i="43"/>
  <c r="G9" i="43"/>
  <c r="K10" i="43"/>
  <c r="F10" i="43"/>
  <c r="G10" i="43"/>
  <c r="K11" i="43"/>
  <c r="F11" i="43"/>
  <c r="G11" i="43"/>
  <c r="K12" i="43"/>
  <c r="F12" i="43"/>
  <c r="G12" i="43"/>
  <c r="K13" i="43"/>
  <c r="F13" i="43"/>
  <c r="G13" i="43"/>
  <c r="K14" i="43"/>
  <c r="F14" i="43"/>
  <c r="G14" i="43"/>
  <c r="K15" i="43"/>
  <c r="F15" i="43"/>
  <c r="G15" i="43"/>
  <c r="K16" i="43"/>
  <c r="F16" i="43"/>
  <c r="G16" i="43"/>
  <c r="K17" i="43"/>
  <c r="F17" i="43"/>
  <c r="G17" i="43"/>
  <c r="K18" i="43"/>
  <c r="F18" i="43"/>
  <c r="G18" i="43"/>
  <c r="K19" i="43"/>
  <c r="F19" i="43"/>
  <c r="G19" i="43"/>
  <c r="K20" i="43"/>
  <c r="F20" i="43"/>
  <c r="G20" i="43"/>
  <c r="K21" i="43"/>
  <c r="F21" i="43"/>
  <c r="G21" i="43"/>
  <c r="K22" i="43"/>
  <c r="F22" i="43"/>
  <c r="G22" i="43"/>
  <c r="K23" i="43"/>
  <c r="F23" i="43"/>
  <c r="G23" i="43"/>
  <c r="K24" i="43"/>
  <c r="F24" i="43"/>
  <c r="G24" i="43"/>
  <c r="K25" i="43"/>
  <c r="F25" i="43"/>
  <c r="G25" i="43"/>
  <c r="K26" i="43"/>
  <c r="F26" i="43"/>
  <c r="G26" i="43"/>
  <c r="K27" i="43"/>
  <c r="F27" i="43"/>
  <c r="G27" i="43"/>
  <c r="K28" i="43"/>
  <c r="F28" i="43"/>
  <c r="G28" i="43"/>
  <c r="K29" i="43"/>
  <c r="F29" i="43"/>
  <c r="G29" i="43"/>
  <c r="K30" i="43"/>
  <c r="F30" i="43"/>
  <c r="G30" i="43"/>
  <c r="K31" i="43"/>
  <c r="F31" i="43"/>
  <c r="G31" i="43"/>
  <c r="K32" i="43"/>
  <c r="F32" i="43"/>
  <c r="G32" i="43"/>
  <c r="K33" i="43"/>
  <c r="F33" i="43"/>
  <c r="G33" i="43"/>
  <c r="K34" i="43"/>
  <c r="F34" i="43"/>
  <c r="G34" i="43"/>
  <c r="K35" i="43"/>
  <c r="F35" i="43"/>
  <c r="G35" i="43"/>
  <c r="K36" i="43"/>
  <c r="F36" i="43"/>
  <c r="G36" i="43"/>
  <c r="K37" i="43"/>
  <c r="F37" i="43"/>
  <c r="G37" i="43"/>
  <c r="K38" i="43"/>
  <c r="F38" i="43"/>
  <c r="G38" i="43"/>
  <c r="K39" i="43"/>
  <c r="F39" i="43"/>
  <c r="G39" i="43"/>
  <c r="K40" i="43"/>
  <c r="F40" i="43"/>
  <c r="G40" i="43"/>
  <c r="K41" i="43"/>
  <c r="F41" i="43"/>
  <c r="G41" i="43"/>
  <c r="K42" i="43"/>
  <c r="F42" i="43"/>
  <c r="G42" i="43"/>
  <c r="K43" i="43"/>
  <c r="F43" i="43"/>
  <c r="G43" i="43"/>
  <c r="K44" i="43"/>
  <c r="F44" i="43"/>
  <c r="G44" i="43"/>
  <c r="K45" i="43"/>
  <c r="F45" i="43"/>
  <c r="G45" i="43"/>
  <c r="K46" i="43"/>
  <c r="F46" i="43"/>
  <c r="G46" i="43"/>
  <c r="K47" i="43"/>
  <c r="F47" i="43"/>
  <c r="G47" i="43"/>
  <c r="K48" i="43"/>
  <c r="F48" i="43"/>
  <c r="G48" i="43"/>
  <c r="K49" i="43"/>
  <c r="F49" i="43"/>
  <c r="G49" i="43"/>
  <c r="K50" i="43"/>
  <c r="F50" i="43"/>
  <c r="G50" i="43"/>
  <c r="K51" i="43"/>
  <c r="F51" i="43"/>
  <c r="G51" i="43"/>
  <c r="K52" i="43"/>
  <c r="F52" i="43"/>
  <c r="G52" i="43"/>
  <c r="K53" i="43"/>
  <c r="F53" i="43"/>
  <c r="G53" i="43"/>
  <c r="K54" i="43"/>
  <c r="F54" i="43"/>
  <c r="G54" i="43"/>
  <c r="K55" i="43"/>
  <c r="F55" i="43"/>
  <c r="G55" i="43"/>
  <c r="K56" i="43"/>
  <c r="F56" i="43"/>
  <c r="G56" i="43"/>
  <c r="K57" i="43"/>
  <c r="F57" i="43"/>
  <c r="G57" i="43"/>
  <c r="K58" i="43"/>
  <c r="F58" i="43"/>
  <c r="G58" i="43"/>
  <c r="K59" i="43"/>
  <c r="F59" i="43"/>
  <c r="G59" i="43"/>
  <c r="K60" i="43"/>
  <c r="F60" i="43"/>
  <c r="G60" i="43"/>
  <c r="K61" i="43"/>
  <c r="F61" i="43"/>
  <c r="G61" i="43"/>
  <c r="K62" i="43"/>
  <c r="F62" i="43"/>
  <c r="G62" i="43"/>
  <c r="K63" i="43"/>
  <c r="F63" i="43"/>
  <c r="G63" i="43"/>
  <c r="K64" i="43"/>
  <c r="F64" i="43"/>
  <c r="G64" i="43"/>
  <c r="K65" i="43"/>
  <c r="F65" i="43"/>
  <c r="G65" i="43"/>
  <c r="K66" i="43"/>
  <c r="F66" i="43"/>
  <c r="G66" i="43"/>
  <c r="K67" i="43"/>
  <c r="F67" i="43"/>
  <c r="G67" i="43"/>
  <c r="K68" i="43"/>
  <c r="F68" i="43"/>
  <c r="G68" i="43"/>
  <c r="K69" i="43"/>
  <c r="F69" i="43"/>
  <c r="G69" i="43"/>
  <c r="K70" i="43"/>
  <c r="F70" i="43"/>
  <c r="G70" i="43"/>
  <c r="K71" i="43"/>
  <c r="F71" i="43"/>
  <c r="G71" i="43"/>
  <c r="K72" i="43"/>
  <c r="F72" i="43"/>
  <c r="G72" i="43"/>
  <c r="K73" i="43"/>
  <c r="F73" i="43"/>
  <c r="G73" i="43"/>
  <c r="K74" i="43"/>
  <c r="F74" i="43"/>
  <c r="G74" i="43"/>
  <c r="K75" i="43"/>
  <c r="F75" i="43"/>
  <c r="G75" i="43"/>
  <c r="K8" i="44"/>
  <c r="F8" i="44"/>
  <c r="G8" i="44"/>
  <c r="K9" i="44"/>
  <c r="F9" i="44"/>
  <c r="G9" i="44"/>
  <c r="K10" i="44"/>
  <c r="F10" i="44"/>
  <c r="G10" i="44"/>
  <c r="K11" i="44"/>
  <c r="F11" i="44"/>
  <c r="G11" i="44"/>
  <c r="K12" i="44"/>
  <c r="F12" i="44"/>
  <c r="G12" i="44"/>
  <c r="K13" i="44"/>
  <c r="F13" i="44"/>
  <c r="G13" i="44"/>
  <c r="K14" i="44"/>
  <c r="F14" i="44"/>
  <c r="G14" i="44"/>
  <c r="K15" i="44"/>
  <c r="F15" i="44"/>
  <c r="G15" i="44"/>
  <c r="K16" i="44"/>
  <c r="F16" i="44"/>
  <c r="G16" i="44"/>
  <c r="K17" i="44"/>
  <c r="F17" i="44"/>
  <c r="G17" i="44"/>
  <c r="K18" i="44"/>
  <c r="F18" i="44"/>
  <c r="G18" i="44"/>
  <c r="K19" i="44"/>
  <c r="F19" i="44"/>
  <c r="G19" i="44"/>
  <c r="K20" i="44"/>
  <c r="F20" i="44"/>
  <c r="G20" i="44"/>
  <c r="K21" i="44"/>
  <c r="F21" i="44"/>
  <c r="G21" i="44"/>
  <c r="K22" i="44"/>
  <c r="F22" i="44"/>
  <c r="G22" i="44"/>
  <c r="K23" i="44"/>
  <c r="F23" i="44"/>
  <c r="G23" i="44"/>
  <c r="K24" i="44"/>
  <c r="F24" i="44"/>
  <c r="G24" i="44"/>
  <c r="K25" i="44"/>
  <c r="F25" i="44"/>
  <c r="G25" i="44"/>
  <c r="K26" i="44"/>
  <c r="F26" i="44"/>
  <c r="G26" i="44"/>
  <c r="K27" i="44"/>
  <c r="F27" i="44"/>
  <c r="G27" i="44"/>
  <c r="K28" i="44"/>
  <c r="F28" i="44"/>
  <c r="G28" i="44"/>
  <c r="K29" i="44"/>
  <c r="F29" i="44"/>
  <c r="G29" i="44"/>
  <c r="K30" i="44"/>
  <c r="F30" i="44"/>
  <c r="G30" i="44"/>
  <c r="K31" i="44"/>
  <c r="F31" i="44"/>
  <c r="G31" i="44"/>
  <c r="K32" i="44"/>
  <c r="F32" i="44"/>
  <c r="G32" i="44"/>
  <c r="K33" i="44"/>
  <c r="F33" i="44"/>
  <c r="G33" i="44"/>
  <c r="K34" i="44"/>
  <c r="F34" i="44"/>
  <c r="G34" i="44"/>
  <c r="K35" i="44"/>
  <c r="F35" i="44"/>
  <c r="G35" i="44"/>
  <c r="K36" i="44"/>
  <c r="F36" i="44"/>
  <c r="G36" i="44"/>
  <c r="K37" i="44"/>
  <c r="F37" i="44"/>
  <c r="G37" i="44"/>
  <c r="K38" i="44"/>
  <c r="F38" i="44"/>
  <c r="G38" i="44"/>
  <c r="K39" i="44"/>
  <c r="F39" i="44"/>
  <c r="G39" i="44"/>
  <c r="K40" i="44"/>
  <c r="F40" i="44"/>
  <c r="G40" i="44"/>
  <c r="K41" i="44"/>
  <c r="F41" i="44"/>
  <c r="G41" i="44"/>
  <c r="K42" i="44"/>
  <c r="F42" i="44"/>
  <c r="G42" i="44"/>
  <c r="K43" i="44"/>
  <c r="F43" i="44"/>
  <c r="G43" i="44"/>
  <c r="K44" i="44"/>
  <c r="F44" i="44"/>
  <c r="G44" i="44"/>
  <c r="K45" i="44"/>
  <c r="F45" i="44"/>
  <c r="G45" i="44"/>
  <c r="K46" i="44"/>
  <c r="F46" i="44"/>
  <c r="G46" i="44"/>
  <c r="K47" i="44"/>
  <c r="F47" i="44"/>
  <c r="G47" i="44"/>
  <c r="K48" i="44"/>
  <c r="F48" i="44"/>
  <c r="G48" i="44"/>
  <c r="K49" i="44"/>
  <c r="F49" i="44"/>
  <c r="G49" i="44"/>
  <c r="K50" i="44"/>
  <c r="F50" i="44"/>
  <c r="G50" i="44"/>
  <c r="G66" i="38"/>
  <c r="G70" i="38"/>
  <c r="K51" i="44"/>
  <c r="F51" i="44"/>
  <c r="G51" i="44"/>
  <c r="K52" i="44"/>
  <c r="F52" i="44"/>
  <c r="G52" i="44"/>
  <c r="K53" i="44"/>
  <c r="F53" i="44"/>
  <c r="G53" i="44"/>
  <c r="K54" i="44"/>
  <c r="F54" i="44"/>
  <c r="G54" i="44"/>
  <c r="K55" i="44"/>
  <c r="F55" i="44"/>
  <c r="G55" i="44"/>
  <c r="K56" i="44"/>
  <c r="F56" i="44"/>
  <c r="G56" i="44"/>
  <c r="K57" i="44"/>
  <c r="F57" i="44"/>
  <c r="G57" i="44"/>
  <c r="K58" i="44"/>
  <c r="F58" i="44"/>
  <c r="G58" i="44"/>
  <c r="K59" i="44"/>
  <c r="F59" i="44"/>
  <c r="G59" i="44"/>
  <c r="K60" i="44"/>
  <c r="F60" i="44"/>
  <c r="G60" i="44"/>
  <c r="K61" i="44"/>
  <c r="F61" i="44"/>
  <c r="G61" i="44"/>
  <c r="K62" i="44"/>
  <c r="F62" i="44"/>
  <c r="G62" i="44"/>
  <c r="K63" i="44"/>
  <c r="F63" i="44"/>
  <c r="G63" i="44"/>
  <c r="K64" i="44"/>
  <c r="F64" i="44"/>
  <c r="G64" i="44"/>
  <c r="K65" i="44"/>
  <c r="F65" i="44"/>
  <c r="G65" i="44"/>
  <c r="K66" i="44"/>
  <c r="F66" i="44"/>
  <c r="G66" i="44"/>
  <c r="K67" i="44"/>
  <c r="F67" i="44"/>
  <c r="G67" i="44"/>
  <c r="K68" i="44"/>
  <c r="F68" i="44"/>
  <c r="G68" i="44"/>
  <c r="K69" i="44"/>
  <c r="F69" i="44"/>
  <c r="G69" i="44"/>
  <c r="K70" i="44"/>
  <c r="F70" i="44"/>
  <c r="G70" i="44"/>
  <c r="K71" i="44"/>
  <c r="F71" i="44"/>
  <c r="G71" i="44"/>
  <c r="K72" i="44"/>
  <c r="F72" i="44"/>
  <c r="G72" i="44"/>
  <c r="K73" i="44"/>
  <c r="F73" i="44"/>
  <c r="G73" i="44"/>
  <c r="K74" i="44"/>
  <c r="F74" i="44"/>
  <c r="G74" i="44"/>
  <c r="K75" i="44"/>
  <c r="F75" i="44"/>
  <c r="G75" i="44"/>
  <c r="C98" i="44"/>
  <c r="C100" i="44" s="1"/>
  <c r="C101" i="44"/>
  <c r="K8" i="45"/>
  <c r="F8" i="45"/>
  <c r="G8" i="45"/>
  <c r="K9" i="45"/>
  <c r="F9" i="45"/>
  <c r="G9" i="45"/>
  <c r="K10" i="45"/>
  <c r="F10" i="45"/>
  <c r="G10" i="45"/>
  <c r="K11" i="45"/>
  <c r="F11" i="45"/>
  <c r="G11" i="45"/>
  <c r="K12" i="45"/>
  <c r="F12" i="45"/>
  <c r="G12" i="45"/>
  <c r="K13" i="45"/>
  <c r="F13" i="45"/>
  <c r="G13" i="45"/>
  <c r="K14" i="45"/>
  <c r="F14" i="45"/>
  <c r="G14" i="45"/>
  <c r="K15" i="45"/>
  <c r="F15" i="45"/>
  <c r="G15" i="45"/>
  <c r="K16" i="45"/>
  <c r="F16" i="45"/>
  <c r="G16" i="45"/>
  <c r="K17" i="45"/>
  <c r="F17" i="45"/>
  <c r="G17" i="45"/>
  <c r="K18" i="45"/>
  <c r="F18" i="45"/>
  <c r="G18" i="45"/>
  <c r="K19" i="45"/>
  <c r="F19" i="45"/>
  <c r="G19" i="45"/>
  <c r="K20" i="45"/>
  <c r="F20" i="45"/>
  <c r="G20" i="45"/>
  <c r="K21" i="45"/>
  <c r="F21" i="45"/>
  <c r="G21" i="45"/>
  <c r="K22" i="45"/>
  <c r="F22" i="45"/>
  <c r="G22" i="45"/>
  <c r="K23" i="45"/>
  <c r="F23" i="45"/>
  <c r="G23" i="45"/>
  <c r="K24" i="45"/>
  <c r="F24" i="45"/>
  <c r="G24" i="45"/>
  <c r="K25" i="45"/>
  <c r="F25" i="45"/>
  <c r="G25" i="45"/>
  <c r="K26" i="45"/>
  <c r="F26" i="45"/>
  <c r="G26" i="45"/>
  <c r="K27" i="45"/>
  <c r="F27" i="45"/>
  <c r="G27" i="45"/>
  <c r="K28" i="45"/>
  <c r="F28" i="45"/>
  <c r="G28" i="45"/>
  <c r="K29" i="45"/>
  <c r="F29" i="45"/>
  <c r="G29" i="45"/>
  <c r="K30" i="45"/>
  <c r="F30" i="45"/>
  <c r="G30" i="45"/>
  <c r="K31" i="45"/>
  <c r="F31" i="45"/>
  <c r="G31" i="45"/>
  <c r="K32" i="45"/>
  <c r="F32" i="45"/>
  <c r="G32" i="45"/>
  <c r="K33" i="45"/>
  <c r="F33" i="45"/>
  <c r="G33" i="45"/>
  <c r="K34" i="45"/>
  <c r="F34" i="45"/>
  <c r="G34" i="45"/>
  <c r="K35" i="45"/>
  <c r="F35" i="45"/>
  <c r="G35" i="45"/>
  <c r="K36" i="45"/>
  <c r="F36" i="45"/>
  <c r="G36" i="45"/>
  <c r="K37" i="45"/>
  <c r="F37" i="45"/>
  <c r="G37" i="45"/>
  <c r="K38" i="45"/>
  <c r="F38" i="45"/>
  <c r="G38" i="45"/>
  <c r="K39" i="45"/>
  <c r="F39" i="45"/>
  <c r="G39" i="45"/>
  <c r="K40" i="45"/>
  <c r="F40" i="45"/>
  <c r="G40" i="45"/>
  <c r="K41" i="45"/>
  <c r="F41" i="45"/>
  <c r="G41" i="45"/>
  <c r="K42" i="45"/>
  <c r="F42" i="45"/>
  <c r="G42" i="45"/>
  <c r="K43" i="45"/>
  <c r="F43" i="45"/>
  <c r="G43" i="45"/>
  <c r="K44" i="45"/>
  <c r="F44" i="45"/>
  <c r="G44" i="45"/>
  <c r="K45" i="45"/>
  <c r="F45" i="45"/>
  <c r="G45" i="45"/>
  <c r="K46" i="45"/>
  <c r="F46" i="45"/>
  <c r="G46" i="45"/>
  <c r="K47" i="45"/>
  <c r="F47" i="45"/>
  <c r="G47" i="45"/>
  <c r="K48" i="45"/>
  <c r="F48" i="45"/>
  <c r="G48" i="45"/>
  <c r="K49" i="45"/>
  <c r="F49" i="45"/>
  <c r="G49" i="45"/>
  <c r="K50" i="45"/>
  <c r="F50" i="45"/>
  <c r="G50" i="45"/>
  <c r="K51" i="45"/>
  <c r="F51" i="45"/>
  <c r="G51" i="45"/>
  <c r="K52" i="45"/>
  <c r="F52" i="45"/>
  <c r="G52" i="45"/>
  <c r="K53" i="45"/>
  <c r="F53" i="45"/>
  <c r="G53" i="45"/>
  <c r="K54" i="45"/>
  <c r="F54" i="45"/>
  <c r="G54" i="45"/>
  <c r="K55" i="45"/>
  <c r="F55" i="45"/>
  <c r="G55" i="45"/>
  <c r="K56" i="45"/>
  <c r="F56" i="45"/>
  <c r="G56" i="45"/>
  <c r="K57" i="45"/>
  <c r="F57" i="45"/>
  <c r="G57" i="45"/>
  <c r="K58" i="45"/>
  <c r="F58" i="45"/>
  <c r="G58" i="45"/>
  <c r="K59" i="45"/>
  <c r="F59" i="45"/>
  <c r="G59" i="45"/>
  <c r="K60" i="45"/>
  <c r="F60" i="45"/>
  <c r="G60" i="45"/>
  <c r="K61" i="45"/>
  <c r="F61" i="45"/>
  <c r="G61" i="45"/>
  <c r="K62" i="45"/>
  <c r="F62" i="45"/>
  <c r="G62" i="45"/>
  <c r="K63" i="45"/>
  <c r="F63" i="45"/>
  <c r="G63" i="45"/>
  <c r="K64" i="45"/>
  <c r="F64" i="45"/>
  <c r="G64" i="45"/>
  <c r="K65" i="45"/>
  <c r="F65" i="45"/>
  <c r="G65" i="45"/>
  <c r="K66" i="45"/>
  <c r="F66" i="45"/>
  <c r="G66" i="45"/>
  <c r="K67" i="45"/>
  <c r="F67" i="45"/>
  <c r="G67" i="45"/>
  <c r="K68" i="45"/>
  <c r="F68" i="45"/>
  <c r="G68" i="45"/>
  <c r="K69" i="45"/>
  <c r="F69" i="45"/>
  <c r="G69" i="45"/>
  <c r="K70" i="45"/>
  <c r="F70" i="45"/>
  <c r="G70" i="45"/>
  <c r="K71" i="45"/>
  <c r="F71" i="45"/>
  <c r="G71" i="45"/>
  <c r="K72" i="45"/>
  <c r="F72" i="45"/>
  <c r="G72" i="45"/>
  <c r="K73" i="45"/>
  <c r="F73" i="45"/>
  <c r="G73" i="45"/>
  <c r="K74" i="45"/>
  <c r="F74" i="45"/>
  <c r="G74" i="45"/>
  <c r="K75" i="45"/>
  <c r="F75" i="45"/>
  <c r="G75" i="45"/>
  <c r="C98" i="45"/>
  <c r="C100" i="45" s="1"/>
  <c r="C101" i="45"/>
  <c r="O8" i="46"/>
  <c r="J8" i="46"/>
  <c r="K8" i="46"/>
  <c r="K9" i="46"/>
  <c r="J9" i="46"/>
  <c r="V9" i="46"/>
  <c r="U9" i="46"/>
  <c r="O12" i="46"/>
  <c r="J12" i="46"/>
  <c r="K12" i="46"/>
  <c r="K13" i="46"/>
  <c r="O13" i="46"/>
  <c r="J13" i="46"/>
  <c r="V13" i="46"/>
  <c r="U13" i="46"/>
  <c r="J16" i="46"/>
  <c r="K17" i="46"/>
  <c r="V17" i="46"/>
  <c r="U17" i="46"/>
  <c r="U18" i="46"/>
  <c r="V18" i="46"/>
  <c r="O20" i="46"/>
  <c r="J20" i="46"/>
  <c r="K20" i="46"/>
  <c r="K21" i="46"/>
  <c r="O21" i="46"/>
  <c r="J21" i="46"/>
  <c r="V21" i="46"/>
  <c r="U21" i="46"/>
  <c r="V22" i="46"/>
  <c r="K25" i="46"/>
  <c r="O25" i="46"/>
  <c r="J25" i="46"/>
  <c r="V25" i="46"/>
  <c r="U25" i="46"/>
  <c r="O28" i="46"/>
  <c r="V29" i="46"/>
  <c r="U29" i="46"/>
  <c r="J32" i="46"/>
  <c r="K33" i="46"/>
  <c r="J33" i="46"/>
  <c r="V33" i="46"/>
  <c r="U33" i="46"/>
  <c r="U34" i="46"/>
  <c r="O36" i="46"/>
  <c r="J36" i="46"/>
  <c r="K36" i="46"/>
  <c r="K37" i="46"/>
  <c r="O37" i="46"/>
  <c r="J37" i="46"/>
  <c r="V37" i="46"/>
  <c r="U37" i="46"/>
  <c r="O40" i="46"/>
  <c r="J40" i="46"/>
  <c r="K40" i="46"/>
  <c r="V41" i="46"/>
  <c r="U41" i="46"/>
  <c r="O44" i="46"/>
  <c r="K44" i="46"/>
  <c r="O10" i="46"/>
  <c r="J10" i="46"/>
  <c r="K10" i="46"/>
  <c r="K11" i="46"/>
  <c r="O11" i="46"/>
  <c r="J11" i="46"/>
  <c r="V11" i="46"/>
  <c r="U11" i="46"/>
  <c r="O14" i="46"/>
  <c r="J14" i="46"/>
  <c r="K14" i="46"/>
  <c r="K15" i="46"/>
  <c r="V15" i="46"/>
  <c r="U15" i="46"/>
  <c r="K18" i="46"/>
  <c r="K19" i="46"/>
  <c r="O19" i="46"/>
  <c r="J19" i="46"/>
  <c r="V19" i="46"/>
  <c r="U19" i="46"/>
  <c r="O23" i="46"/>
  <c r="V23" i="46"/>
  <c r="U23" i="46"/>
  <c r="K27" i="46"/>
  <c r="O27" i="46"/>
  <c r="J27" i="46"/>
  <c r="V27" i="46"/>
  <c r="U27" i="46"/>
  <c r="O30" i="46"/>
  <c r="J30" i="46"/>
  <c r="K30" i="46"/>
  <c r="K31" i="46"/>
  <c r="O31" i="46"/>
  <c r="J31" i="46"/>
  <c r="V31" i="46"/>
  <c r="U31" i="46"/>
  <c r="O34" i="46"/>
  <c r="J34" i="46"/>
  <c r="K34" i="46"/>
  <c r="V35" i="46"/>
  <c r="U35" i="46"/>
  <c r="O38" i="46"/>
  <c r="V39" i="46"/>
  <c r="U39" i="46"/>
  <c r="O42" i="46"/>
  <c r="J42" i="46"/>
  <c r="K42" i="46"/>
  <c r="V43" i="46"/>
  <c r="U43" i="46"/>
  <c r="C101" i="42"/>
  <c r="C102" i="42" s="1"/>
  <c r="C101" i="43"/>
  <c r="C102" i="43" s="1"/>
  <c r="O47" i="46"/>
  <c r="O48" i="46"/>
  <c r="J48" i="46"/>
  <c r="K48" i="46"/>
  <c r="U48" i="46"/>
  <c r="V48" i="46"/>
  <c r="V49" i="46"/>
  <c r="U49" i="46"/>
  <c r="K51" i="46"/>
  <c r="O51" i="46"/>
  <c r="J51" i="46"/>
  <c r="O52" i="46"/>
  <c r="J52" i="46"/>
  <c r="K52" i="46"/>
  <c r="U52" i="46"/>
  <c r="V52" i="46"/>
  <c r="O56" i="46"/>
  <c r="U56" i="46"/>
  <c r="V56" i="46"/>
  <c r="K59" i="46"/>
  <c r="O59" i="46"/>
  <c r="J59" i="46"/>
  <c r="J60" i="46"/>
  <c r="K61" i="46"/>
  <c r="O61" i="46"/>
  <c r="J61" i="46"/>
  <c r="O62" i="46"/>
  <c r="J62" i="46"/>
  <c r="K62" i="46"/>
  <c r="K63" i="46"/>
  <c r="O63" i="46"/>
  <c r="J63" i="46"/>
  <c r="O64" i="46"/>
  <c r="K64" i="46"/>
  <c r="O66" i="46"/>
  <c r="J66" i="46"/>
  <c r="K66" i="46"/>
  <c r="K67" i="46"/>
  <c r="O67" i="46"/>
  <c r="J67" i="46"/>
  <c r="O68" i="46"/>
  <c r="J68" i="46"/>
  <c r="K68" i="46"/>
  <c r="K69" i="46"/>
  <c r="O69" i="46"/>
  <c r="J69" i="46"/>
  <c r="O70" i="46"/>
  <c r="J70" i="46"/>
  <c r="K70" i="46"/>
  <c r="O72" i="46"/>
  <c r="I8" i="47"/>
  <c r="F8" i="47"/>
  <c r="G8" i="47"/>
  <c r="I9" i="47"/>
  <c r="F9" i="47"/>
  <c r="G9" i="47"/>
  <c r="I10" i="47"/>
  <c r="F10" i="47"/>
  <c r="G10" i="47"/>
  <c r="I11" i="47"/>
  <c r="F11" i="47"/>
  <c r="G11" i="47"/>
  <c r="I12" i="47"/>
  <c r="F12" i="47"/>
  <c r="G12" i="47"/>
  <c r="I13" i="47"/>
  <c r="F13" i="47"/>
  <c r="G13" i="47"/>
  <c r="I14" i="47"/>
  <c r="F14" i="47"/>
  <c r="G14" i="47"/>
  <c r="I15" i="47"/>
  <c r="F15" i="47"/>
  <c r="G15" i="47"/>
  <c r="I16" i="47"/>
  <c r="F16" i="47"/>
  <c r="G16" i="47"/>
  <c r="I17" i="47"/>
  <c r="F17" i="47"/>
  <c r="G17" i="47"/>
  <c r="I18" i="47"/>
  <c r="F18" i="47"/>
  <c r="G18" i="47"/>
  <c r="I19" i="47"/>
  <c r="F19" i="47"/>
  <c r="G19" i="47"/>
  <c r="I20" i="47"/>
  <c r="F20" i="47"/>
  <c r="G20" i="47"/>
  <c r="I21" i="47"/>
  <c r="F21" i="47"/>
  <c r="G21" i="47"/>
  <c r="I22" i="47"/>
  <c r="F22" i="47"/>
  <c r="G22" i="47"/>
  <c r="I23" i="47"/>
  <c r="F23" i="47"/>
  <c r="G23" i="47"/>
  <c r="I24" i="47"/>
  <c r="F24" i="47"/>
  <c r="G24" i="47"/>
  <c r="I25" i="47"/>
  <c r="F25" i="47"/>
  <c r="G25" i="47"/>
  <c r="I26" i="47"/>
  <c r="F26" i="47"/>
  <c r="G26" i="47"/>
  <c r="I27" i="47"/>
  <c r="F27" i="47"/>
  <c r="G27" i="47"/>
  <c r="I28" i="47"/>
  <c r="F28" i="47"/>
  <c r="G28" i="47"/>
  <c r="I29" i="47"/>
  <c r="F29" i="47"/>
  <c r="G29" i="47"/>
  <c r="I30" i="47"/>
  <c r="F30" i="47"/>
  <c r="G30" i="47"/>
  <c r="I31" i="47"/>
  <c r="F31" i="47"/>
  <c r="G31" i="47"/>
  <c r="I32" i="47"/>
  <c r="F32" i="47"/>
  <c r="G32" i="47"/>
  <c r="I33" i="47"/>
  <c r="F33" i="47"/>
  <c r="G33" i="47"/>
  <c r="I34" i="47"/>
  <c r="F34" i="47"/>
  <c r="G34" i="47"/>
  <c r="I35" i="47"/>
  <c r="F35" i="47"/>
  <c r="G35" i="47"/>
  <c r="I36" i="47"/>
  <c r="F36" i="47"/>
  <c r="G36" i="47"/>
  <c r="I37" i="47"/>
  <c r="F37" i="47"/>
  <c r="G37" i="47"/>
  <c r="I38" i="47"/>
  <c r="F38" i="47"/>
  <c r="G38" i="47"/>
  <c r="I39" i="47"/>
  <c r="F39" i="47"/>
  <c r="G39" i="47"/>
  <c r="I40" i="47"/>
  <c r="F40" i="47"/>
  <c r="G40" i="47"/>
  <c r="I41" i="47"/>
  <c r="F41" i="47"/>
  <c r="G41" i="47"/>
  <c r="I42" i="47"/>
  <c r="F42" i="47"/>
  <c r="G42" i="47"/>
  <c r="I43" i="47"/>
  <c r="F43" i="47"/>
  <c r="G43" i="47"/>
  <c r="I44" i="47"/>
  <c r="F44" i="47"/>
  <c r="G44" i="47"/>
  <c r="I45" i="47"/>
  <c r="F45" i="47"/>
  <c r="G45" i="47"/>
  <c r="I46" i="47"/>
  <c r="F46" i="47"/>
  <c r="G46" i="47"/>
  <c r="I47" i="47"/>
  <c r="F47" i="47"/>
  <c r="G47" i="47"/>
  <c r="I48" i="47"/>
  <c r="F48" i="47"/>
  <c r="G48" i="47"/>
  <c r="I49" i="47"/>
  <c r="F49" i="47"/>
  <c r="G49" i="47"/>
  <c r="I50" i="47"/>
  <c r="F50" i="47"/>
  <c r="G50" i="47"/>
  <c r="I51" i="47"/>
  <c r="F51" i="47"/>
  <c r="G51" i="47"/>
  <c r="I52" i="47"/>
  <c r="F52" i="47"/>
  <c r="G52" i="47"/>
  <c r="I53" i="47"/>
  <c r="F53" i="47"/>
  <c r="G53" i="47"/>
  <c r="I54" i="47"/>
  <c r="F54" i="47"/>
  <c r="G54" i="47"/>
  <c r="I55" i="47"/>
  <c r="F55" i="47"/>
  <c r="G55" i="47"/>
  <c r="I56" i="47"/>
  <c r="F56" i="47"/>
  <c r="G56" i="47"/>
  <c r="I57" i="47"/>
  <c r="F57" i="47"/>
  <c r="G57" i="47"/>
  <c r="I58" i="47"/>
  <c r="F58" i="47"/>
  <c r="G58" i="47"/>
  <c r="I59" i="47"/>
  <c r="F59" i="47"/>
  <c r="G59" i="47"/>
  <c r="I60" i="47"/>
  <c r="F60" i="47"/>
  <c r="G60" i="47"/>
  <c r="I61" i="47"/>
  <c r="F61" i="47"/>
  <c r="G61" i="47"/>
  <c r="I62" i="47"/>
  <c r="F62" i="47"/>
  <c r="G62" i="47"/>
  <c r="I63" i="47"/>
  <c r="F63" i="47"/>
  <c r="G63" i="47"/>
  <c r="I64" i="47"/>
  <c r="F64" i="47"/>
  <c r="G64" i="47"/>
  <c r="I65" i="47"/>
  <c r="F65" i="47"/>
  <c r="G65" i="47"/>
  <c r="I66" i="47"/>
  <c r="F66" i="47"/>
  <c r="G66" i="47"/>
  <c r="I67" i="47"/>
  <c r="F67" i="47"/>
  <c r="G67" i="47"/>
  <c r="I68" i="47"/>
  <c r="F68" i="47"/>
  <c r="G68" i="47"/>
  <c r="I69" i="47"/>
  <c r="F69" i="47"/>
  <c r="G69" i="47"/>
  <c r="I70" i="47"/>
  <c r="F70" i="47"/>
  <c r="G70" i="47"/>
  <c r="I71" i="47"/>
  <c r="F71" i="47"/>
  <c r="G71" i="47"/>
  <c r="I72" i="47"/>
  <c r="F72" i="47"/>
  <c r="G72" i="47"/>
  <c r="I73" i="47"/>
  <c r="F73" i="47"/>
  <c r="G73" i="47"/>
  <c r="I74" i="47"/>
  <c r="F74" i="47"/>
  <c r="G74" i="47"/>
  <c r="I75" i="47"/>
  <c r="F75" i="47"/>
  <c r="G75" i="47"/>
  <c r="F9" i="48"/>
  <c r="G9" i="48"/>
  <c r="G11" i="48"/>
  <c r="F11" i="48"/>
  <c r="E7" i="46"/>
  <c r="I7" i="46" s="1"/>
  <c r="U46" i="46"/>
  <c r="V46" i="46"/>
  <c r="V47" i="46"/>
  <c r="U47" i="46"/>
  <c r="U50" i="46"/>
  <c r="V50" i="46"/>
  <c r="K53" i="46"/>
  <c r="O53" i="46"/>
  <c r="J53" i="46"/>
  <c r="U54" i="46"/>
  <c r="V54" i="46"/>
  <c r="K57" i="46"/>
  <c r="O57" i="46"/>
  <c r="J57" i="46"/>
  <c r="U58" i="46"/>
  <c r="V58" i="46"/>
  <c r="V61" i="46"/>
  <c r="V69" i="46"/>
  <c r="V72" i="46"/>
  <c r="V74" i="46"/>
  <c r="G8" i="48"/>
  <c r="F8" i="48"/>
  <c r="G10" i="48"/>
  <c r="F10" i="48"/>
  <c r="D76" i="46"/>
  <c r="T7" i="46"/>
  <c r="E45" i="46"/>
  <c r="I45" i="46" s="1"/>
  <c r="K8" i="48"/>
  <c r="F12" i="48"/>
  <c r="G12" i="48"/>
  <c r="G13" i="48"/>
  <c r="F13" i="48"/>
  <c r="F14" i="48"/>
  <c r="G14" i="48"/>
  <c r="G15" i="48"/>
  <c r="F15" i="48"/>
  <c r="F16" i="48"/>
  <c r="G16" i="48"/>
  <c r="G17" i="48"/>
  <c r="F17" i="48"/>
  <c r="F18" i="48"/>
  <c r="G18" i="48"/>
  <c r="G19" i="48"/>
  <c r="F19" i="48"/>
  <c r="F20" i="48"/>
  <c r="G20" i="48"/>
  <c r="G21" i="48"/>
  <c r="F21" i="48"/>
  <c r="F22" i="48"/>
  <c r="G22" i="48"/>
  <c r="G23" i="48"/>
  <c r="F23" i="48"/>
  <c r="F24" i="48"/>
  <c r="G24" i="48"/>
  <c r="G25" i="48"/>
  <c r="F25" i="48"/>
  <c r="F26" i="48"/>
  <c r="G26" i="48"/>
  <c r="G27" i="48"/>
  <c r="F27" i="48"/>
  <c r="F28" i="48"/>
  <c r="G28" i="48"/>
  <c r="G29" i="48"/>
  <c r="F29" i="48"/>
  <c r="F30" i="48"/>
  <c r="G30" i="48"/>
  <c r="G31" i="48"/>
  <c r="F31" i="48"/>
  <c r="F32" i="48"/>
  <c r="G32" i="48"/>
  <c r="G33" i="48"/>
  <c r="F33" i="48"/>
  <c r="F34" i="48"/>
  <c r="G34" i="48"/>
  <c r="G35" i="48"/>
  <c r="F35" i="48"/>
  <c r="F36" i="48"/>
  <c r="G36" i="48"/>
  <c r="G37" i="48"/>
  <c r="F37" i="48"/>
  <c r="F38" i="48"/>
  <c r="G38" i="48"/>
  <c r="G39" i="48"/>
  <c r="F39" i="48"/>
  <c r="F40" i="48"/>
  <c r="G40" i="48"/>
  <c r="G41" i="48"/>
  <c r="F41" i="48"/>
  <c r="F42" i="48"/>
  <c r="G42" i="48"/>
  <c r="G43" i="48"/>
  <c r="F43" i="48"/>
  <c r="F44" i="48"/>
  <c r="G44" i="48"/>
  <c r="G45" i="48"/>
  <c r="F45" i="48"/>
  <c r="F46" i="48"/>
  <c r="G46" i="48"/>
  <c r="G47" i="48"/>
  <c r="F47" i="48"/>
  <c r="F48" i="48"/>
  <c r="G48" i="48"/>
  <c r="G49" i="48"/>
  <c r="F49" i="48"/>
  <c r="F50" i="48"/>
  <c r="G50" i="48"/>
  <c r="G51" i="48"/>
  <c r="F51" i="48"/>
  <c r="F52" i="48"/>
  <c r="G52" i="48"/>
  <c r="G53" i="48"/>
  <c r="F53" i="48"/>
  <c r="F54" i="48"/>
  <c r="G54" i="48"/>
  <c r="G55" i="48"/>
  <c r="F55" i="48"/>
  <c r="F56" i="48"/>
  <c r="G56" i="48"/>
  <c r="G57" i="48"/>
  <c r="F57" i="48"/>
  <c r="F58" i="48"/>
  <c r="G58" i="48"/>
  <c r="G59" i="48"/>
  <c r="F59" i="48"/>
  <c r="F60" i="48"/>
  <c r="G60" i="48"/>
  <c r="G61" i="48"/>
  <c r="F61" i="48"/>
  <c r="F62" i="48"/>
  <c r="G62" i="48"/>
  <c r="G63" i="48"/>
  <c r="F63" i="48"/>
  <c r="F64" i="48"/>
  <c r="G64" i="48"/>
  <c r="G65" i="48"/>
  <c r="F65" i="48"/>
  <c r="F66" i="48"/>
  <c r="G66" i="48"/>
  <c r="G67" i="48"/>
  <c r="F67" i="48"/>
  <c r="F68" i="48"/>
  <c r="G68" i="48"/>
  <c r="G69" i="48"/>
  <c r="F69" i="48"/>
  <c r="F70" i="48"/>
  <c r="G70" i="48"/>
  <c r="G71" i="48"/>
  <c r="F71" i="48"/>
  <c r="F72" i="48"/>
  <c r="G72" i="48"/>
  <c r="G73" i="48"/>
  <c r="F73" i="48"/>
  <c r="F74" i="48"/>
  <c r="G74" i="48"/>
  <c r="G75" i="48"/>
  <c r="F75" i="48"/>
  <c r="F10" i="49"/>
  <c r="G10" i="49"/>
  <c r="G12" i="49"/>
  <c r="F12" i="49"/>
  <c r="F17" i="49"/>
  <c r="G17" i="49"/>
  <c r="L19" i="49"/>
  <c r="G24" i="49"/>
  <c r="F24" i="49"/>
  <c r="G26" i="49"/>
  <c r="F26" i="49"/>
  <c r="L27" i="49"/>
  <c r="F28" i="49"/>
  <c r="G28" i="49"/>
  <c r="F30" i="49"/>
  <c r="G30" i="49"/>
  <c r="F33" i="49"/>
  <c r="G33" i="49"/>
  <c r="G35" i="49"/>
  <c r="F35" i="49"/>
  <c r="F37" i="49"/>
  <c r="G37" i="49"/>
  <c r="F39" i="49"/>
  <c r="G39" i="49"/>
  <c r="F42" i="49"/>
  <c r="G42" i="49"/>
  <c r="G44" i="49"/>
  <c r="F44" i="49"/>
  <c r="F45" i="49"/>
  <c r="G45" i="49"/>
  <c r="F50" i="49"/>
  <c r="G50" i="49"/>
  <c r="F52" i="49"/>
  <c r="G52" i="49"/>
  <c r="F54" i="49"/>
  <c r="G54" i="49"/>
  <c r="F56" i="49"/>
  <c r="G56" i="49"/>
  <c r="F58" i="49"/>
  <c r="G58" i="49"/>
  <c r="F61" i="49"/>
  <c r="G61" i="49"/>
  <c r="F63" i="49"/>
  <c r="G63" i="49"/>
  <c r="G64" i="49"/>
  <c r="F64" i="49"/>
  <c r="F65" i="49"/>
  <c r="G65" i="49"/>
  <c r="G66" i="49"/>
  <c r="F66" i="49"/>
  <c r="F67" i="49"/>
  <c r="G67" i="49"/>
  <c r="G68" i="49"/>
  <c r="F68" i="49"/>
  <c r="F69" i="49"/>
  <c r="G69" i="49"/>
  <c r="G70" i="49"/>
  <c r="F70" i="49"/>
  <c r="F71" i="49"/>
  <c r="G71" i="49"/>
  <c r="L75" i="49"/>
  <c r="I8" i="50"/>
  <c r="F8" i="50"/>
  <c r="G8" i="50"/>
  <c r="I10" i="50"/>
  <c r="F10" i="50"/>
  <c r="G10" i="50"/>
  <c r="I12" i="50"/>
  <c r="F12" i="50"/>
  <c r="G12" i="50"/>
  <c r="I14" i="50"/>
  <c r="F14" i="50"/>
  <c r="G14" i="50"/>
  <c r="K76" i="48"/>
  <c r="K23" i="49"/>
  <c r="K28" i="49"/>
  <c r="K29" i="49"/>
  <c r="K30" i="49"/>
  <c r="K33" i="49"/>
  <c r="K34" i="49"/>
  <c r="K36" i="49"/>
  <c r="K39" i="49"/>
  <c r="K41" i="49"/>
  <c r="K42" i="49"/>
  <c r="K43" i="49"/>
  <c r="L17" i="48"/>
  <c r="M18" i="48"/>
  <c r="M19" i="48"/>
  <c r="L19" i="48"/>
  <c r="M25" i="48"/>
  <c r="L26" i="48"/>
  <c r="M26" i="48"/>
  <c r="L27" i="48"/>
  <c r="M33" i="48"/>
  <c r="L33" i="48"/>
  <c r="L34" i="48"/>
  <c r="M34" i="48"/>
  <c r="M35" i="48"/>
  <c r="L35" i="48"/>
  <c r="L49" i="48"/>
  <c r="M51" i="48"/>
  <c r="L51" i="48"/>
  <c r="L58" i="48"/>
  <c r="M65" i="48"/>
  <c r="L65" i="48"/>
  <c r="M67" i="48"/>
  <c r="L67" i="48"/>
  <c r="M70" i="48"/>
  <c r="M73" i="48"/>
  <c r="L73" i="48"/>
  <c r="G76" i="48"/>
  <c r="F76" i="48"/>
  <c r="G9" i="49"/>
  <c r="F9" i="49"/>
  <c r="G11" i="49"/>
  <c r="F11" i="49"/>
  <c r="G13" i="49"/>
  <c r="F13" i="49"/>
  <c r="F14" i="49"/>
  <c r="G14" i="49"/>
  <c r="G15" i="49"/>
  <c r="F15" i="49"/>
  <c r="F16" i="49"/>
  <c r="G16" i="49"/>
  <c r="F18" i="49"/>
  <c r="G18" i="49"/>
  <c r="G23" i="49"/>
  <c r="F23" i="49"/>
  <c r="F25" i="49"/>
  <c r="G25" i="49"/>
  <c r="G27" i="49"/>
  <c r="F27" i="49"/>
  <c r="G29" i="49"/>
  <c r="F29" i="49"/>
  <c r="G32" i="49"/>
  <c r="F32" i="49"/>
  <c r="G34" i="49"/>
  <c r="F34" i="49"/>
  <c r="G36" i="49"/>
  <c r="F36" i="49"/>
  <c r="G38" i="49"/>
  <c r="F38" i="49"/>
  <c r="G41" i="49"/>
  <c r="F41" i="49"/>
  <c r="G43" i="49"/>
  <c r="F43" i="49"/>
  <c r="M44" i="49"/>
  <c r="L44" i="49"/>
  <c r="G46" i="49"/>
  <c r="F46" i="49"/>
  <c r="F51" i="49"/>
  <c r="G51" i="49"/>
  <c r="G53" i="49"/>
  <c r="F53" i="49"/>
  <c r="G55" i="49"/>
  <c r="F55" i="49"/>
  <c r="G57" i="49"/>
  <c r="F57" i="49"/>
  <c r="L58" i="49"/>
  <c r="G59" i="49"/>
  <c r="F59" i="49"/>
  <c r="F62" i="49"/>
  <c r="G62" i="49"/>
  <c r="L64" i="49"/>
  <c r="L67" i="49"/>
  <c r="M67" i="49"/>
  <c r="F72" i="49"/>
  <c r="G72" i="49"/>
  <c r="G73" i="49"/>
  <c r="F73" i="49"/>
  <c r="F74" i="49"/>
  <c r="G74" i="49"/>
  <c r="G75" i="49"/>
  <c r="F75" i="49"/>
  <c r="G9" i="50"/>
  <c r="I9" i="50"/>
  <c r="F9" i="50"/>
  <c r="G11" i="50"/>
  <c r="I11" i="50"/>
  <c r="F11" i="50"/>
  <c r="G13" i="50"/>
  <c r="I13" i="50"/>
  <c r="F13" i="50"/>
  <c r="G15" i="50"/>
  <c r="I15" i="50"/>
  <c r="F15" i="50"/>
  <c r="K11" i="48"/>
  <c r="K17" i="49"/>
  <c r="K26" i="49"/>
  <c r="K46" i="49"/>
  <c r="K53" i="49"/>
  <c r="K57" i="49"/>
  <c r="K59" i="49"/>
  <c r="K71" i="49"/>
  <c r="I16" i="50"/>
  <c r="F16" i="50"/>
  <c r="I18" i="50"/>
  <c r="F18" i="50"/>
  <c r="G18" i="50"/>
  <c r="I19" i="50"/>
  <c r="F19" i="50"/>
  <c r="G19" i="50"/>
  <c r="I23" i="50"/>
  <c r="F23" i="50"/>
  <c r="G23" i="50"/>
  <c r="I27" i="50"/>
  <c r="F27" i="50"/>
  <c r="G27" i="50"/>
  <c r="G31" i="50"/>
  <c r="I31" i="50"/>
  <c r="F31" i="50"/>
  <c r="I32" i="50"/>
  <c r="F32" i="50"/>
  <c r="G32" i="50"/>
  <c r="I36" i="50"/>
  <c r="F36" i="50"/>
  <c r="G36" i="50"/>
  <c r="G40" i="50"/>
  <c r="I40" i="50"/>
  <c r="F40" i="50"/>
  <c r="I41" i="50"/>
  <c r="F41" i="50"/>
  <c r="G41" i="50"/>
  <c r="I45" i="50"/>
  <c r="F45" i="50"/>
  <c r="G45" i="50"/>
  <c r="I49" i="50"/>
  <c r="F49" i="50"/>
  <c r="G49" i="50"/>
  <c r="I54" i="50"/>
  <c r="F54" i="50"/>
  <c r="G54" i="50"/>
  <c r="I58" i="50"/>
  <c r="F58" i="50"/>
  <c r="G58" i="50"/>
  <c r="I62" i="50"/>
  <c r="F62" i="50"/>
  <c r="G62" i="50"/>
  <c r="I66" i="50"/>
  <c r="F66" i="50"/>
  <c r="G66" i="50"/>
  <c r="G8" i="49"/>
  <c r="G19" i="49"/>
  <c r="G20" i="49"/>
  <c r="G21" i="49"/>
  <c r="G22" i="49"/>
  <c r="G31" i="49"/>
  <c r="G40" i="49"/>
  <c r="F47" i="49"/>
  <c r="F48" i="49"/>
  <c r="F49" i="49"/>
  <c r="F60" i="49"/>
  <c r="F17" i="50"/>
  <c r="I21" i="50"/>
  <c r="F21" i="50"/>
  <c r="G21" i="50"/>
  <c r="I25" i="50"/>
  <c r="F25" i="50"/>
  <c r="G25" i="50"/>
  <c r="I29" i="50"/>
  <c r="F29" i="50"/>
  <c r="G29" i="50"/>
  <c r="I34" i="50"/>
  <c r="F34" i="50"/>
  <c r="G34" i="50"/>
  <c r="I38" i="50"/>
  <c r="F38" i="50"/>
  <c r="G38" i="50"/>
  <c r="I43" i="50"/>
  <c r="F43" i="50"/>
  <c r="G43" i="50"/>
  <c r="I47" i="50"/>
  <c r="F47" i="50"/>
  <c r="G47" i="50"/>
  <c r="I51" i="50"/>
  <c r="F51" i="50"/>
  <c r="G51" i="50"/>
  <c r="I52" i="50"/>
  <c r="F52" i="50"/>
  <c r="G52" i="50"/>
  <c r="I56" i="50"/>
  <c r="F56" i="50"/>
  <c r="G56" i="50"/>
  <c r="I60" i="50"/>
  <c r="F60" i="50"/>
  <c r="G60" i="50"/>
  <c r="I64" i="50"/>
  <c r="F64" i="50"/>
  <c r="G64" i="50"/>
  <c r="I69" i="50"/>
  <c r="F69" i="50"/>
  <c r="G69" i="50"/>
  <c r="I74" i="50"/>
  <c r="F74" i="50"/>
  <c r="G74" i="50"/>
  <c r="I75" i="50"/>
  <c r="F75" i="50"/>
  <c r="G75" i="50"/>
  <c r="G16" i="50"/>
  <c r="I17" i="50"/>
  <c r="I71" i="50"/>
  <c r="F71" i="50"/>
  <c r="I73" i="50"/>
  <c r="F73" i="50"/>
  <c r="C98" i="50"/>
  <c r="C96" i="50"/>
  <c r="C97" i="50" s="1"/>
  <c r="F7" i="51"/>
  <c r="I9" i="51"/>
  <c r="F9" i="51"/>
  <c r="I11" i="51"/>
  <c r="F11" i="51"/>
  <c r="I13" i="51"/>
  <c r="F13" i="51"/>
  <c r="I15" i="51"/>
  <c r="F15" i="51"/>
  <c r="I17" i="51"/>
  <c r="F17" i="51"/>
  <c r="I19" i="51"/>
  <c r="F19" i="51"/>
  <c r="I21" i="51"/>
  <c r="F21" i="51"/>
  <c r="F20" i="50"/>
  <c r="I20" i="50"/>
  <c r="F22" i="50"/>
  <c r="I22" i="50"/>
  <c r="F24" i="50"/>
  <c r="I24" i="50"/>
  <c r="F26" i="50"/>
  <c r="I26" i="50"/>
  <c r="F28" i="50"/>
  <c r="I28" i="50"/>
  <c r="F30" i="50"/>
  <c r="I30" i="50"/>
  <c r="F33" i="50"/>
  <c r="I33" i="50"/>
  <c r="F35" i="50"/>
  <c r="I35" i="50"/>
  <c r="F37" i="50"/>
  <c r="I37" i="50"/>
  <c r="F39" i="50"/>
  <c r="I39" i="50"/>
  <c r="F42" i="50"/>
  <c r="I42" i="50"/>
  <c r="F44" i="50"/>
  <c r="I44" i="50"/>
  <c r="F46" i="50"/>
  <c r="I46" i="50"/>
  <c r="F48" i="50"/>
  <c r="I48" i="50"/>
  <c r="F50" i="50"/>
  <c r="I50" i="50"/>
  <c r="F53" i="50"/>
  <c r="I53" i="50"/>
  <c r="F55" i="50"/>
  <c r="I55" i="50"/>
  <c r="F57" i="50"/>
  <c r="I57" i="50"/>
  <c r="F59" i="50"/>
  <c r="I59" i="50"/>
  <c r="F61" i="50"/>
  <c r="I61" i="50"/>
  <c r="F63" i="50"/>
  <c r="I63" i="50"/>
  <c r="F65" i="50"/>
  <c r="I65" i="50"/>
  <c r="F76" i="50"/>
  <c r="F10" i="51"/>
  <c r="F12" i="51"/>
  <c r="F14" i="51"/>
  <c r="F18" i="51"/>
  <c r="F22" i="51"/>
  <c r="I31" i="51"/>
  <c r="I47" i="51"/>
  <c r="I51" i="51"/>
  <c r="I61" i="51"/>
  <c r="I63" i="51"/>
  <c r="I71" i="51"/>
  <c r="C76" i="51"/>
  <c r="I68" i="50"/>
  <c r="F68" i="50"/>
  <c r="F26" i="51"/>
  <c r="I30" i="51"/>
  <c r="I32" i="51"/>
  <c r="F32" i="51"/>
  <c r="I34" i="51"/>
  <c r="F36" i="51"/>
  <c r="F42" i="51"/>
  <c r="I46" i="51"/>
  <c r="F46" i="51"/>
  <c r="I48" i="51"/>
  <c r="F48" i="51"/>
  <c r="I50" i="51"/>
  <c r="F52" i="51"/>
  <c r="F58" i="51"/>
  <c r="I62" i="51"/>
  <c r="I64" i="51"/>
  <c r="F64" i="51"/>
  <c r="F68" i="51"/>
  <c r="F70" i="51"/>
  <c r="I72" i="51"/>
  <c r="F72" i="51"/>
  <c r="C97" i="51"/>
  <c r="C95" i="51"/>
  <c r="C96" i="51" s="1"/>
  <c r="I70" i="50"/>
  <c r="I76" i="50"/>
  <c r="I8" i="51"/>
  <c r="I10" i="51"/>
  <c r="I12" i="51"/>
  <c r="I14" i="51"/>
  <c r="I16" i="51"/>
  <c r="G219" i="1"/>
  <c r="F211" i="1"/>
  <c r="F207" i="1"/>
  <c r="G207" i="1"/>
  <c r="G199" i="1"/>
  <c r="F172" i="1"/>
  <c r="G158" i="1"/>
  <c r="F136" i="1"/>
  <c r="G136" i="1"/>
  <c r="G126" i="1"/>
  <c r="F121" i="1"/>
  <c r="F119" i="1"/>
  <c r="G119" i="1"/>
  <c r="G112" i="1"/>
  <c r="F71" i="1"/>
  <c r="G71" i="1"/>
  <c r="F61" i="1"/>
  <c r="G61" i="1"/>
  <c r="F45" i="1"/>
  <c r="G45" i="1"/>
  <c r="G37" i="1"/>
  <c r="F29" i="1"/>
  <c r="G29" i="1"/>
  <c r="F13" i="1"/>
  <c r="G13" i="1"/>
  <c r="G69" i="2"/>
  <c r="F45" i="2"/>
  <c r="G45" i="2"/>
  <c r="F37" i="2"/>
  <c r="G37" i="2"/>
  <c r="F29" i="2"/>
  <c r="G29" i="2"/>
  <c r="F21" i="2"/>
  <c r="G21" i="2"/>
  <c r="F13" i="2"/>
  <c r="G13" i="2"/>
  <c r="F75" i="3"/>
  <c r="F51" i="3"/>
  <c r="G51" i="3"/>
  <c r="F43" i="3"/>
  <c r="G43" i="3"/>
  <c r="F35" i="3"/>
  <c r="G35" i="3"/>
  <c r="F27" i="3"/>
  <c r="G27" i="3"/>
  <c r="G19" i="3"/>
  <c r="F63" i="4"/>
  <c r="G63" i="4"/>
  <c r="G55" i="4"/>
  <c r="F47" i="4"/>
  <c r="G47" i="4"/>
  <c r="F39" i="4"/>
  <c r="G39" i="4"/>
  <c r="F31" i="4"/>
  <c r="G31" i="4"/>
  <c r="F7" i="4"/>
  <c r="G7" i="4"/>
  <c r="F68" i="5"/>
  <c r="F60" i="5"/>
  <c r="G60" i="5"/>
  <c r="F52" i="5"/>
  <c r="G52" i="5"/>
  <c r="F44" i="5"/>
  <c r="G44" i="5"/>
  <c r="F36" i="5"/>
  <c r="G36" i="5"/>
  <c r="F28" i="5"/>
  <c r="G28" i="5"/>
  <c r="F20" i="5"/>
  <c r="G20" i="5"/>
  <c r="G75" i="6"/>
  <c r="F67" i="6"/>
  <c r="G67" i="6"/>
  <c r="F59" i="6"/>
  <c r="G59" i="6"/>
  <c r="F51" i="6"/>
  <c r="G51" i="6"/>
  <c r="G27" i="6"/>
  <c r="G19" i="6"/>
  <c r="G11" i="6"/>
  <c r="F75" i="7"/>
  <c r="G75" i="7"/>
  <c r="F65" i="7"/>
  <c r="F49" i="7"/>
  <c r="F43" i="7"/>
  <c r="G43" i="7"/>
  <c r="G27" i="7"/>
  <c r="F71" i="10"/>
  <c r="F55" i="10"/>
  <c r="F47" i="10"/>
  <c r="G47" i="10"/>
  <c r="F39" i="10"/>
  <c r="G39" i="10"/>
  <c r="F31" i="10"/>
  <c r="G31" i="10"/>
  <c r="F15" i="10"/>
  <c r="F7" i="10"/>
  <c r="G176" i="1"/>
  <c r="G73" i="1"/>
  <c r="E225" i="1"/>
  <c r="D226" i="1"/>
  <c r="F196" i="1"/>
  <c r="G196" i="1"/>
  <c r="G180" i="1"/>
  <c r="G164" i="1"/>
  <c r="E127" i="1"/>
  <c r="F127" i="1" s="1"/>
  <c r="G118" i="1"/>
  <c r="F109" i="1"/>
  <c r="G109" i="1"/>
  <c r="F81" i="1"/>
  <c r="F82" i="1" s="1"/>
  <c r="F65" i="1"/>
  <c r="G65" i="1"/>
  <c r="F57" i="1"/>
  <c r="G57" i="1"/>
  <c r="F49" i="1"/>
  <c r="G49" i="1"/>
  <c r="F41" i="1"/>
  <c r="G41" i="1"/>
  <c r="F33" i="1"/>
  <c r="G33" i="1"/>
  <c r="F25" i="1"/>
  <c r="G25" i="1"/>
  <c r="F17" i="1"/>
  <c r="G17" i="1"/>
  <c r="F9" i="1"/>
  <c r="G9" i="1"/>
  <c r="F73" i="2"/>
  <c r="G73" i="2"/>
  <c r="F65" i="2"/>
  <c r="G65" i="2"/>
  <c r="F57" i="2"/>
  <c r="F49" i="2"/>
  <c r="G49" i="2"/>
  <c r="F41" i="2"/>
  <c r="G41" i="2"/>
  <c r="F33" i="2"/>
  <c r="F25" i="2"/>
  <c r="F17" i="2"/>
  <c r="F9" i="2"/>
  <c r="G9" i="2"/>
  <c r="F71" i="3"/>
  <c r="G71" i="3"/>
  <c r="F63" i="3"/>
  <c r="F55" i="3"/>
  <c r="G55" i="3"/>
  <c r="F47" i="3"/>
  <c r="F31" i="3"/>
  <c r="G31" i="3"/>
  <c r="F23" i="3"/>
  <c r="F7" i="3"/>
  <c r="G7" i="3"/>
  <c r="F67" i="4"/>
  <c r="F51" i="4"/>
  <c r="G51" i="4"/>
  <c r="G35" i="4"/>
  <c r="G27" i="4"/>
  <c r="F72" i="5"/>
  <c r="G72" i="5"/>
  <c r="F56" i="5"/>
  <c r="G56" i="5"/>
  <c r="F48" i="5"/>
  <c r="F40" i="5"/>
  <c r="F32" i="5"/>
  <c r="F24" i="5"/>
  <c r="G24" i="5"/>
  <c r="F16" i="5"/>
  <c r="G16" i="5"/>
  <c r="F8" i="5"/>
  <c r="F71" i="6"/>
  <c r="F55" i="6"/>
  <c r="G39" i="6"/>
  <c r="F31" i="6"/>
  <c r="G31" i="6"/>
  <c r="F23" i="6"/>
  <c r="G23" i="6"/>
  <c r="F15" i="6"/>
  <c r="G15" i="6"/>
  <c r="F67" i="7"/>
  <c r="G67" i="7"/>
  <c r="F57" i="7"/>
  <c r="F51" i="7"/>
  <c r="G51" i="7"/>
  <c r="F67" i="10"/>
  <c r="G67" i="10"/>
  <c r="F59" i="10"/>
  <c r="G59" i="10"/>
  <c r="F43" i="10"/>
  <c r="G43" i="10"/>
  <c r="F27" i="10"/>
  <c r="F19" i="10"/>
  <c r="G19" i="10"/>
  <c r="G11" i="10"/>
  <c r="D220" i="1"/>
  <c r="F5" i="10"/>
  <c r="G5" i="10"/>
  <c r="F22" i="11"/>
  <c r="F14" i="11"/>
  <c r="G14" i="11"/>
  <c r="F6" i="11"/>
  <c r="G7" i="14"/>
  <c r="D102" i="1"/>
  <c r="E102" i="1" s="1"/>
  <c r="G102" i="1" s="1"/>
  <c r="G67" i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75" i="2"/>
  <c r="G71" i="2"/>
  <c r="G67" i="2"/>
  <c r="G59" i="2"/>
  <c r="G55" i="2"/>
  <c r="G51" i="2"/>
  <c r="G47" i="2"/>
  <c r="G43" i="2"/>
  <c r="G39" i="2"/>
  <c r="G35" i="2"/>
  <c r="G31" i="2"/>
  <c r="G27" i="2"/>
  <c r="G23" i="2"/>
  <c r="G19" i="2"/>
  <c r="G15" i="2"/>
  <c r="G7" i="2"/>
  <c r="G73" i="3"/>
  <c r="G69" i="3"/>
  <c r="G65" i="3"/>
  <c r="G53" i="3"/>
  <c r="G49" i="3"/>
  <c r="G45" i="3"/>
  <c r="G41" i="3"/>
  <c r="G37" i="3"/>
  <c r="G33" i="3"/>
  <c r="G29" i="3"/>
  <c r="G25" i="3"/>
  <c r="G21" i="3"/>
  <c r="G17" i="3"/>
  <c r="G13" i="3"/>
  <c r="G73" i="4"/>
  <c r="G69" i="4"/>
  <c r="G65" i="4"/>
  <c r="G57" i="4"/>
  <c r="G53" i="4"/>
  <c r="G49" i="4"/>
  <c r="G45" i="4"/>
  <c r="G41" i="4"/>
  <c r="G37" i="4"/>
  <c r="G33" i="4"/>
  <c r="G29" i="4"/>
  <c r="G25" i="4"/>
  <c r="G21" i="4"/>
  <c r="G17" i="4"/>
  <c r="G13" i="4"/>
  <c r="G9" i="4"/>
  <c r="G74" i="5"/>
  <c r="G70" i="5"/>
  <c r="G66" i="5"/>
  <c r="G62" i="5"/>
  <c r="G58" i="5"/>
  <c r="G54" i="5"/>
  <c r="G50" i="5"/>
  <c r="G46" i="5"/>
  <c r="G38" i="5"/>
  <c r="G34" i="5"/>
  <c r="G30" i="5"/>
  <c r="G22" i="5"/>
  <c r="G18" i="5"/>
  <c r="G14" i="5"/>
  <c r="G10" i="5"/>
  <c r="D76" i="6"/>
  <c r="G73" i="6"/>
  <c r="G69" i="6"/>
  <c r="G65" i="6"/>
  <c r="G61" i="6"/>
  <c r="G57" i="6"/>
  <c r="G53" i="6"/>
  <c r="G49" i="6"/>
  <c r="G45" i="6"/>
  <c r="G41" i="6"/>
  <c r="G37" i="6"/>
  <c r="G33" i="6"/>
  <c r="G29" i="6"/>
  <c r="G25" i="6"/>
  <c r="G21" i="6"/>
  <c r="G17" i="6"/>
  <c r="G13" i="6"/>
  <c r="G9" i="6"/>
  <c r="G71" i="7"/>
  <c r="G63" i="7"/>
  <c r="G55" i="7"/>
  <c r="G47" i="7"/>
  <c r="G39" i="7"/>
  <c r="G23" i="7"/>
  <c r="G15" i="7"/>
  <c r="G65" i="10"/>
  <c r="G61" i="10"/>
  <c r="G57" i="10"/>
  <c r="G53" i="10"/>
  <c r="G49" i="10"/>
  <c r="G45" i="10"/>
  <c r="G41" i="10"/>
  <c r="G37" i="10"/>
  <c r="G33" i="10"/>
  <c r="G21" i="10"/>
  <c r="G17" i="10"/>
  <c r="G13" i="10"/>
  <c r="D73" i="11"/>
  <c r="D98" i="1" s="1"/>
  <c r="E98" i="1" s="1"/>
  <c r="F98" i="1" s="1"/>
  <c r="F72" i="11"/>
  <c r="G72" i="11"/>
  <c r="F68" i="11"/>
  <c r="G68" i="11"/>
  <c r="F64" i="11"/>
  <c r="G64" i="11"/>
  <c r="G60" i="11"/>
  <c r="F56" i="11"/>
  <c r="G56" i="11"/>
  <c r="F52" i="11"/>
  <c r="G52" i="11"/>
  <c r="F48" i="11"/>
  <c r="G48" i="11"/>
  <c r="G44" i="11"/>
  <c r="F40" i="11"/>
  <c r="G40" i="11"/>
  <c r="F36" i="11"/>
  <c r="G36" i="11"/>
  <c r="F32" i="11"/>
  <c r="G32" i="11"/>
  <c r="F28" i="11"/>
  <c r="G28" i="11"/>
  <c r="F26" i="11"/>
  <c r="G26" i="11"/>
  <c r="F18" i="11"/>
  <c r="G18" i="11"/>
  <c r="F10" i="11"/>
  <c r="G10" i="11"/>
  <c r="G75" i="12"/>
  <c r="F74" i="12"/>
  <c r="G74" i="12"/>
  <c r="F71" i="12"/>
  <c r="F70" i="12"/>
  <c r="G70" i="12"/>
  <c r="F69" i="12"/>
  <c r="F68" i="12"/>
  <c r="G67" i="12"/>
  <c r="F66" i="12"/>
  <c r="G66" i="12"/>
  <c r="F63" i="12"/>
  <c r="F62" i="12"/>
  <c r="G62" i="12"/>
  <c r="F61" i="12"/>
  <c r="G60" i="12"/>
  <c r="G59" i="12"/>
  <c r="F58" i="12"/>
  <c r="G58" i="12"/>
  <c r="F56" i="12"/>
  <c r="F55" i="12"/>
  <c r="F54" i="12"/>
  <c r="G54" i="12"/>
  <c r="F53" i="12"/>
  <c r="G51" i="12"/>
  <c r="F50" i="12"/>
  <c r="G50" i="12"/>
  <c r="G48" i="12"/>
  <c r="F47" i="12"/>
  <c r="F46" i="12"/>
  <c r="G46" i="12"/>
  <c r="F45" i="12"/>
  <c r="G43" i="12"/>
  <c r="F42" i="12"/>
  <c r="G42" i="12"/>
  <c r="F39" i="12"/>
  <c r="F38" i="12"/>
  <c r="G38" i="12"/>
  <c r="F37" i="12"/>
  <c r="F36" i="12"/>
  <c r="G35" i="12"/>
  <c r="F34" i="12"/>
  <c r="G34" i="12"/>
  <c r="F31" i="12"/>
  <c r="F30" i="12"/>
  <c r="G30" i="12"/>
  <c r="F29" i="12"/>
  <c r="G28" i="12"/>
  <c r="G27" i="12"/>
  <c r="F26" i="12"/>
  <c r="G26" i="12"/>
  <c r="F24" i="12"/>
  <c r="F23" i="12"/>
  <c r="F22" i="12"/>
  <c r="G22" i="12"/>
  <c r="F21" i="12"/>
  <c r="G19" i="12"/>
  <c r="F18" i="12"/>
  <c r="G18" i="12"/>
  <c r="G16" i="12"/>
  <c r="F15" i="12"/>
  <c r="F14" i="12"/>
  <c r="G14" i="12"/>
  <c r="F13" i="12"/>
  <c r="G11" i="12"/>
  <c r="F10" i="12"/>
  <c r="G10" i="12"/>
  <c r="F7" i="12"/>
  <c r="F75" i="13"/>
  <c r="G75" i="13"/>
  <c r="F74" i="13"/>
  <c r="G74" i="13"/>
  <c r="F73" i="13"/>
  <c r="G73" i="13"/>
  <c r="F72" i="13"/>
  <c r="G72" i="13"/>
  <c r="G69" i="13"/>
  <c r="F68" i="13"/>
  <c r="G68" i="13"/>
  <c r="F67" i="13"/>
  <c r="G67" i="13"/>
  <c r="F65" i="13"/>
  <c r="G65" i="13"/>
  <c r="F64" i="13"/>
  <c r="G64" i="13"/>
  <c r="F63" i="13"/>
  <c r="G63" i="13"/>
  <c r="F62" i="13"/>
  <c r="F61" i="13"/>
  <c r="G61" i="13"/>
  <c r="F60" i="13"/>
  <c r="G60" i="13"/>
  <c r="F59" i="13"/>
  <c r="G59" i="13"/>
  <c r="F58" i="13"/>
  <c r="G58" i="13"/>
  <c r="F57" i="13"/>
  <c r="G57" i="13"/>
  <c r="F56" i="13"/>
  <c r="G56" i="13"/>
  <c r="F53" i="13"/>
  <c r="F52" i="13"/>
  <c r="G52" i="13"/>
  <c r="F51" i="13"/>
  <c r="G51" i="13"/>
  <c r="F49" i="13"/>
  <c r="G49" i="13"/>
  <c r="F48" i="13"/>
  <c r="G48" i="13"/>
  <c r="F47" i="13"/>
  <c r="G47" i="13"/>
  <c r="F46" i="13"/>
  <c r="F45" i="13"/>
  <c r="G45" i="13"/>
  <c r="F44" i="13"/>
  <c r="G44" i="13"/>
  <c r="F43" i="13"/>
  <c r="G43" i="13"/>
  <c r="F42" i="13"/>
  <c r="G42" i="13"/>
  <c r="F41" i="13"/>
  <c r="G41" i="13"/>
  <c r="F40" i="13"/>
  <c r="G40" i="13"/>
  <c r="G39" i="13"/>
  <c r="F36" i="13"/>
  <c r="G36" i="13"/>
  <c r="F35" i="13"/>
  <c r="G35" i="13"/>
  <c r="G34" i="13"/>
  <c r="F33" i="13"/>
  <c r="G33" i="13"/>
  <c r="F32" i="13"/>
  <c r="G32" i="13"/>
  <c r="F31" i="13"/>
  <c r="G31" i="13"/>
  <c r="F30" i="13"/>
  <c r="F29" i="13"/>
  <c r="G29" i="13"/>
  <c r="F28" i="13"/>
  <c r="G28" i="13"/>
  <c r="F27" i="13"/>
  <c r="G27" i="13"/>
  <c r="F26" i="13"/>
  <c r="G26" i="13"/>
  <c r="F25" i="13"/>
  <c r="G25" i="13"/>
  <c r="F24" i="13"/>
  <c r="G24" i="13"/>
  <c r="F23" i="13"/>
  <c r="F20" i="13"/>
  <c r="G20" i="13"/>
  <c r="F19" i="13"/>
  <c r="G19" i="13"/>
  <c r="F18" i="13"/>
  <c r="F17" i="13"/>
  <c r="G17" i="13"/>
  <c r="F16" i="13"/>
  <c r="G16" i="13"/>
  <c r="F15" i="13"/>
  <c r="G15" i="13"/>
  <c r="F14" i="13"/>
  <c r="F13" i="13"/>
  <c r="G13" i="13"/>
  <c r="F12" i="13"/>
  <c r="G12" i="13"/>
  <c r="F11" i="13"/>
  <c r="G11" i="13"/>
  <c r="F10" i="13"/>
  <c r="G10" i="13"/>
  <c r="F9" i="13"/>
  <c r="G9" i="13"/>
  <c r="F8" i="13"/>
  <c r="G8" i="13"/>
  <c r="F20" i="16"/>
  <c r="F19" i="16"/>
  <c r="G19" i="16"/>
  <c r="F17" i="16"/>
  <c r="G17" i="16"/>
  <c r="F16" i="16"/>
  <c r="F15" i="16"/>
  <c r="G15" i="16"/>
  <c r="F13" i="16"/>
  <c r="G13" i="16"/>
  <c r="F12" i="16"/>
  <c r="F11" i="16"/>
  <c r="G11" i="16"/>
  <c r="F9" i="16"/>
  <c r="G9" i="16"/>
  <c r="F8" i="16"/>
  <c r="F7" i="16"/>
  <c r="G7" i="16"/>
  <c r="F75" i="17"/>
  <c r="F74" i="17"/>
  <c r="G74" i="17"/>
  <c r="G73" i="17"/>
  <c r="G71" i="17"/>
  <c r="F70" i="17"/>
  <c r="G70" i="17"/>
  <c r="F67" i="17"/>
  <c r="F66" i="17"/>
  <c r="G66" i="17"/>
  <c r="G65" i="17"/>
  <c r="F64" i="17"/>
  <c r="G63" i="17"/>
  <c r="F62" i="17"/>
  <c r="G62" i="17"/>
  <c r="F59" i="17"/>
  <c r="F58" i="17"/>
  <c r="G58" i="17"/>
  <c r="G57" i="17"/>
  <c r="G56" i="17"/>
  <c r="G55" i="17"/>
  <c r="F54" i="17"/>
  <c r="G54" i="17"/>
  <c r="F52" i="17"/>
  <c r="F51" i="17"/>
  <c r="F50" i="17"/>
  <c r="G50" i="17"/>
  <c r="G49" i="17"/>
  <c r="G47" i="17"/>
  <c r="F46" i="17"/>
  <c r="G46" i="17"/>
  <c r="G44" i="17"/>
  <c r="F43" i="17"/>
  <c r="F42" i="17"/>
  <c r="G42" i="17"/>
  <c r="G41" i="17"/>
  <c r="G39" i="17"/>
  <c r="F38" i="17"/>
  <c r="G38" i="17"/>
  <c r="F35" i="17"/>
  <c r="F34" i="17"/>
  <c r="G34" i="17"/>
  <c r="G33" i="17"/>
  <c r="F32" i="17"/>
  <c r="G31" i="17"/>
  <c r="F30" i="17"/>
  <c r="G30" i="17"/>
  <c r="F28" i="17"/>
  <c r="G28" i="17"/>
  <c r="F26" i="17"/>
  <c r="G26" i="17"/>
  <c r="F20" i="17"/>
  <c r="G20" i="17"/>
  <c r="F16" i="17"/>
  <c r="F14" i="17"/>
  <c r="G14" i="17"/>
  <c r="F12" i="17"/>
  <c r="G12" i="17"/>
  <c r="G10" i="17"/>
  <c r="F74" i="18"/>
  <c r="F70" i="18"/>
  <c r="F68" i="18"/>
  <c r="G68" i="18"/>
  <c r="F66" i="18"/>
  <c r="G66" i="18"/>
  <c r="F64" i="18"/>
  <c r="G64" i="18"/>
  <c r="F62" i="18"/>
  <c r="G62" i="18"/>
  <c r="F60" i="18"/>
  <c r="G60" i="18"/>
  <c r="G58" i="18"/>
  <c r="F56" i="18"/>
  <c r="F54" i="18"/>
  <c r="G54" i="18"/>
  <c r="F52" i="18"/>
  <c r="G52" i="18"/>
  <c r="F48" i="18"/>
  <c r="G48" i="18"/>
  <c r="F44" i="18"/>
  <c r="G44" i="18"/>
  <c r="G42" i="18"/>
  <c r="G38" i="18"/>
  <c r="F36" i="18"/>
  <c r="G36" i="18"/>
  <c r="F34" i="18"/>
  <c r="G34" i="18"/>
  <c r="F32" i="18"/>
  <c r="G32" i="18"/>
  <c r="F30" i="18"/>
  <c r="G30" i="18"/>
  <c r="F28" i="18"/>
  <c r="G28" i="18"/>
  <c r="F24" i="18"/>
  <c r="G24" i="18"/>
  <c r="F22" i="18"/>
  <c r="G22" i="18"/>
  <c r="F20" i="18"/>
  <c r="G20" i="18"/>
  <c r="G16" i="18"/>
  <c r="F14" i="18"/>
  <c r="G14" i="18"/>
  <c r="E8" i="18"/>
  <c r="F8" i="18" s="1"/>
  <c r="D76" i="18"/>
  <c r="D94" i="1" s="1"/>
  <c r="E94" i="1" s="1"/>
  <c r="F94" i="1" s="1"/>
  <c r="F75" i="22"/>
  <c r="G75" i="22"/>
  <c r="G74" i="22"/>
  <c r="F74" i="22"/>
  <c r="F70" i="22"/>
  <c r="G70" i="22"/>
  <c r="F66" i="22"/>
  <c r="G66" i="22"/>
  <c r="F46" i="22"/>
  <c r="G46" i="22"/>
  <c r="F74" i="23"/>
  <c r="G74" i="23"/>
  <c r="F71" i="23"/>
  <c r="G71" i="23"/>
  <c r="F68" i="23"/>
  <c r="G68" i="23"/>
  <c r="F64" i="23"/>
  <c r="G64" i="23"/>
  <c r="F60" i="23"/>
  <c r="G60" i="23"/>
  <c r="F56" i="23"/>
  <c r="G56" i="23"/>
  <c r="F52" i="23"/>
  <c r="G52" i="23"/>
  <c r="F49" i="23"/>
  <c r="G49" i="23"/>
  <c r="F45" i="23"/>
  <c r="G45" i="23"/>
  <c r="F41" i="23"/>
  <c r="G41" i="23"/>
  <c r="F36" i="23"/>
  <c r="G36" i="23"/>
  <c r="F32" i="23"/>
  <c r="G32" i="23"/>
  <c r="F27" i="23"/>
  <c r="G27" i="23"/>
  <c r="F23" i="23"/>
  <c r="G23" i="23"/>
  <c r="F15" i="23"/>
  <c r="G15" i="23"/>
  <c r="F11" i="23"/>
  <c r="G11" i="23"/>
  <c r="G20" i="11"/>
  <c r="G16" i="11"/>
  <c r="G12" i="11"/>
  <c r="G8" i="11"/>
  <c r="G4" i="11"/>
  <c r="G75" i="14"/>
  <c r="G74" i="14"/>
  <c r="G73" i="14"/>
  <c r="G71" i="14"/>
  <c r="G70" i="14"/>
  <c r="G69" i="14"/>
  <c r="G68" i="14"/>
  <c r="G67" i="14"/>
  <c r="G66" i="14"/>
  <c r="G65" i="14"/>
  <c r="G64" i="14"/>
  <c r="G63" i="14"/>
  <c r="G62" i="14"/>
  <c r="G61" i="14"/>
  <c r="G60" i="14"/>
  <c r="G59" i="14"/>
  <c r="G58" i="14"/>
  <c r="G57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1" i="14"/>
  <c r="G40" i="14"/>
  <c r="G39" i="14"/>
  <c r="D76" i="16"/>
  <c r="D91" i="1" s="1"/>
  <c r="E91" i="1" s="1"/>
  <c r="G91" i="1" s="1"/>
  <c r="K68" i="22"/>
  <c r="M68" i="22" s="1"/>
  <c r="G68" i="22"/>
  <c r="G64" i="22"/>
  <c r="K26" i="22"/>
  <c r="M26" i="22" s="1"/>
  <c r="G26" i="22"/>
  <c r="F29" i="17"/>
  <c r="G29" i="17"/>
  <c r="F27" i="17"/>
  <c r="G27" i="17"/>
  <c r="F23" i="17"/>
  <c r="G23" i="17"/>
  <c r="F21" i="17"/>
  <c r="G21" i="17"/>
  <c r="F19" i="17"/>
  <c r="G19" i="17"/>
  <c r="F17" i="17"/>
  <c r="G17" i="17"/>
  <c r="F15" i="17"/>
  <c r="G15" i="17"/>
  <c r="F13" i="17"/>
  <c r="G13" i="17"/>
  <c r="F11" i="17"/>
  <c r="G11" i="17"/>
  <c r="F9" i="17"/>
  <c r="G9" i="17"/>
  <c r="F7" i="17"/>
  <c r="G7" i="17"/>
  <c r="F75" i="18"/>
  <c r="G75" i="18"/>
  <c r="F73" i="18"/>
  <c r="G73" i="18"/>
  <c r="F71" i="18"/>
  <c r="G71" i="18"/>
  <c r="F69" i="18"/>
  <c r="G69" i="18"/>
  <c r="F67" i="18"/>
  <c r="G67" i="18"/>
  <c r="F65" i="18"/>
  <c r="G65" i="18"/>
  <c r="F63" i="18"/>
  <c r="G63" i="18"/>
  <c r="F61" i="18"/>
  <c r="G61" i="18"/>
  <c r="F59" i="18"/>
  <c r="G59" i="18"/>
  <c r="F57" i="18"/>
  <c r="F55" i="18"/>
  <c r="G55" i="18"/>
  <c r="F53" i="18"/>
  <c r="G53" i="18"/>
  <c r="F51" i="18"/>
  <c r="G51" i="18"/>
  <c r="F49" i="18"/>
  <c r="G49" i="18"/>
  <c r="F47" i="18"/>
  <c r="G47" i="18"/>
  <c r="F45" i="18"/>
  <c r="G45" i="18"/>
  <c r="F43" i="18"/>
  <c r="G43" i="18"/>
  <c r="F41" i="18"/>
  <c r="G41" i="18"/>
  <c r="F39" i="18"/>
  <c r="G39" i="18"/>
  <c r="F37" i="18"/>
  <c r="G37" i="18"/>
  <c r="F35" i="18"/>
  <c r="G35" i="18"/>
  <c r="F33" i="18"/>
  <c r="F31" i="18"/>
  <c r="G31" i="18"/>
  <c r="F29" i="18"/>
  <c r="G29" i="18"/>
  <c r="F27" i="18"/>
  <c r="G27" i="18"/>
  <c r="F25" i="18"/>
  <c r="G25" i="18"/>
  <c r="F23" i="18"/>
  <c r="G23" i="18"/>
  <c r="F21" i="18"/>
  <c r="G21" i="18"/>
  <c r="F19" i="18"/>
  <c r="G19" i="18"/>
  <c r="F15" i="18"/>
  <c r="G15" i="18"/>
  <c r="F76" i="21"/>
  <c r="G76" i="21"/>
  <c r="K76" i="21"/>
  <c r="G73" i="21"/>
  <c r="F69" i="21"/>
  <c r="F65" i="21"/>
  <c r="G65" i="21"/>
  <c r="F61" i="21"/>
  <c r="G61" i="21"/>
  <c r="F57" i="21"/>
  <c r="G57" i="21"/>
  <c r="F53" i="21"/>
  <c r="G53" i="21"/>
  <c r="F49" i="21"/>
  <c r="G49" i="21"/>
  <c r="F45" i="21"/>
  <c r="G45" i="21"/>
  <c r="G41" i="21"/>
  <c r="F37" i="21"/>
  <c r="G37" i="21"/>
  <c r="G33" i="21"/>
  <c r="F21" i="21"/>
  <c r="G21" i="21"/>
  <c r="F17" i="21"/>
  <c r="G17" i="21"/>
  <c r="G13" i="21"/>
  <c r="F8" i="21"/>
  <c r="E7" i="21"/>
  <c r="G7" i="21" s="1"/>
  <c r="D77" i="21"/>
  <c r="M74" i="22"/>
  <c r="L74" i="22"/>
  <c r="G57" i="22"/>
  <c r="G53" i="22"/>
  <c r="F43" i="22"/>
  <c r="G43" i="22"/>
  <c r="F38" i="22"/>
  <c r="G38" i="22"/>
  <c r="F32" i="22"/>
  <c r="G32" i="22"/>
  <c r="F15" i="22"/>
  <c r="G15" i="22"/>
  <c r="F75" i="23"/>
  <c r="G75" i="23"/>
  <c r="F73" i="23"/>
  <c r="G73" i="23"/>
  <c r="F69" i="23"/>
  <c r="G69" i="23"/>
  <c r="F66" i="23"/>
  <c r="G66" i="23"/>
  <c r="F62" i="23"/>
  <c r="G62" i="23"/>
  <c r="F58" i="23"/>
  <c r="G58" i="23"/>
  <c r="F54" i="23"/>
  <c r="G54" i="23"/>
  <c r="F51" i="23"/>
  <c r="G51" i="23"/>
  <c r="F47" i="23"/>
  <c r="G47" i="23"/>
  <c r="F43" i="23"/>
  <c r="G43" i="23"/>
  <c r="F38" i="23"/>
  <c r="G38" i="23"/>
  <c r="F34" i="23"/>
  <c r="G34" i="23"/>
  <c r="F29" i="23"/>
  <c r="G29" i="23"/>
  <c r="F25" i="23"/>
  <c r="G25" i="23"/>
  <c r="F21" i="23"/>
  <c r="G21" i="23"/>
  <c r="G16" i="23"/>
  <c r="I16" i="23"/>
  <c r="J16" i="23" s="1"/>
  <c r="F13" i="23"/>
  <c r="G13" i="23"/>
  <c r="F9" i="23"/>
  <c r="G9" i="23"/>
  <c r="E8" i="23"/>
  <c r="D77" i="23"/>
  <c r="F74" i="24"/>
  <c r="G74" i="24"/>
  <c r="F72" i="24"/>
  <c r="G72" i="24"/>
  <c r="F70" i="24"/>
  <c r="G70" i="24"/>
  <c r="F68" i="24"/>
  <c r="G68" i="24"/>
  <c r="F66" i="24"/>
  <c r="G66" i="24"/>
  <c r="F64" i="24"/>
  <c r="G64" i="24"/>
  <c r="F62" i="24"/>
  <c r="G62" i="24"/>
  <c r="F60" i="24"/>
  <c r="G60" i="24"/>
  <c r="F58" i="24"/>
  <c r="G58" i="24"/>
  <c r="F56" i="24"/>
  <c r="G56" i="24"/>
  <c r="F54" i="24"/>
  <c r="G54" i="24"/>
  <c r="F52" i="24"/>
  <c r="G52" i="24"/>
  <c r="F50" i="24"/>
  <c r="G50" i="24"/>
  <c r="F48" i="24"/>
  <c r="G48" i="24"/>
  <c r="F46" i="24"/>
  <c r="G46" i="24"/>
  <c r="F44" i="24"/>
  <c r="G44" i="24"/>
  <c r="F42" i="24"/>
  <c r="G42" i="24"/>
  <c r="F40" i="24"/>
  <c r="G40" i="24"/>
  <c r="F38" i="24"/>
  <c r="G38" i="24"/>
  <c r="F36" i="24"/>
  <c r="G36" i="24"/>
  <c r="F34" i="24"/>
  <c r="G34" i="24"/>
  <c r="F32" i="24"/>
  <c r="G32" i="24"/>
  <c r="F30" i="24"/>
  <c r="G30" i="24"/>
  <c r="F28" i="24"/>
  <c r="G28" i="24"/>
  <c r="F26" i="24"/>
  <c r="G26" i="24"/>
  <c r="F24" i="24"/>
  <c r="G24" i="24"/>
  <c r="F21" i="24"/>
  <c r="G21" i="24"/>
  <c r="F19" i="24"/>
  <c r="G19" i="24"/>
  <c r="F17" i="24"/>
  <c r="G17" i="24"/>
  <c r="F15" i="24"/>
  <c r="G15" i="24"/>
  <c r="F13" i="24"/>
  <c r="G13" i="24"/>
  <c r="F11" i="24"/>
  <c r="G11" i="24"/>
  <c r="F9" i="24"/>
  <c r="F76" i="24" s="1"/>
  <c r="G9" i="24"/>
  <c r="K65" i="21"/>
  <c r="M65" i="21" s="1"/>
  <c r="K61" i="21"/>
  <c r="L61" i="21" s="1"/>
  <c r="K37" i="21"/>
  <c r="M37" i="21" s="1"/>
  <c r="K28" i="21"/>
  <c r="M28" i="21" s="1"/>
  <c r="K21" i="21"/>
  <c r="K17" i="21"/>
  <c r="L17" i="21" s="1"/>
  <c r="K12" i="21"/>
  <c r="M12" i="21" s="1"/>
  <c r="K75" i="22"/>
  <c r="L75" i="22" s="1"/>
  <c r="K66" i="22"/>
  <c r="M66" i="22" s="1"/>
  <c r="K53" i="22"/>
  <c r="L53" i="22" s="1"/>
  <c r="K43" i="22"/>
  <c r="L43" i="22" s="1"/>
  <c r="K15" i="22"/>
  <c r="L15" i="22" s="1"/>
  <c r="G7" i="23"/>
  <c r="D76" i="24"/>
  <c r="G7" i="24"/>
  <c r="E223" i="1"/>
  <c r="G206" i="1"/>
  <c r="G198" i="1"/>
  <c r="G185" i="1"/>
  <c r="E151" i="1"/>
  <c r="D162" i="1"/>
  <c r="F137" i="1"/>
  <c r="F135" i="1"/>
  <c r="G135" i="1"/>
  <c r="F128" i="1"/>
  <c r="G127" i="1"/>
  <c r="F78" i="1"/>
  <c r="F74" i="1"/>
  <c r="G74" i="1"/>
  <c r="F66" i="1"/>
  <c r="G66" i="1"/>
  <c r="F62" i="1"/>
  <c r="G62" i="1"/>
  <c r="F58" i="1"/>
  <c r="G58" i="1"/>
  <c r="F50" i="1"/>
  <c r="G50" i="1"/>
  <c r="F46" i="1"/>
  <c r="G46" i="1"/>
  <c r="F42" i="1"/>
  <c r="G42" i="1"/>
  <c r="F34" i="1"/>
  <c r="G34" i="1"/>
  <c r="F30" i="1"/>
  <c r="G30" i="1"/>
  <c r="F26" i="1"/>
  <c r="G26" i="1"/>
  <c r="F18" i="1"/>
  <c r="G18" i="1"/>
  <c r="F14" i="1"/>
  <c r="G14" i="1"/>
  <c r="F10" i="1"/>
  <c r="G10" i="1"/>
  <c r="F74" i="2"/>
  <c r="G74" i="2"/>
  <c r="F70" i="2"/>
  <c r="F66" i="2"/>
  <c r="G66" i="2"/>
  <c r="F62" i="2"/>
  <c r="G62" i="2"/>
  <c r="F58" i="2"/>
  <c r="G58" i="2"/>
  <c r="F54" i="2"/>
  <c r="F50" i="2"/>
  <c r="F46" i="2"/>
  <c r="G46" i="2"/>
  <c r="F42" i="2"/>
  <c r="G42" i="2"/>
  <c r="F38" i="2"/>
  <c r="G38" i="2"/>
  <c r="F30" i="2"/>
  <c r="G30" i="2"/>
  <c r="G26" i="2"/>
  <c r="F22" i="2"/>
  <c r="G22" i="2"/>
  <c r="F18" i="2"/>
  <c r="F14" i="2"/>
  <c r="G14" i="2"/>
  <c r="F76" i="3"/>
  <c r="G76" i="3"/>
  <c r="G68" i="3"/>
  <c r="F60" i="3"/>
  <c r="G60" i="3"/>
  <c r="F56" i="3"/>
  <c r="F52" i="3"/>
  <c r="G52" i="3"/>
  <c r="F48" i="3"/>
  <c r="F44" i="3"/>
  <c r="G44" i="3"/>
  <c r="F40" i="3"/>
  <c r="F36" i="3"/>
  <c r="G36" i="3"/>
  <c r="F32" i="3"/>
  <c r="F28" i="3"/>
  <c r="G28" i="3"/>
  <c r="F24" i="3"/>
  <c r="G24" i="3"/>
  <c r="F20" i="3"/>
  <c r="G20" i="3"/>
  <c r="F16" i="3"/>
  <c r="G16" i="3"/>
  <c r="F12" i="3"/>
  <c r="G12" i="3"/>
  <c r="G8" i="3"/>
  <c r="M76" i="4"/>
  <c r="F72" i="4"/>
  <c r="G72" i="4"/>
  <c r="G68" i="4"/>
  <c r="F64" i="4"/>
  <c r="G64" i="4"/>
  <c r="F60" i="4"/>
  <c r="G60" i="4"/>
  <c r="G56" i="4"/>
  <c r="F52" i="4"/>
  <c r="F44" i="4"/>
  <c r="G44" i="4"/>
  <c r="F40" i="4"/>
  <c r="F36" i="4"/>
  <c r="G36" i="4"/>
  <c r="F32" i="4"/>
  <c r="G32" i="4"/>
  <c r="F28" i="4"/>
  <c r="F24" i="4"/>
  <c r="G24" i="4"/>
  <c r="F16" i="4"/>
  <c r="G16" i="4"/>
  <c r="F12" i="4"/>
  <c r="G12" i="4"/>
  <c r="F8" i="4"/>
  <c r="G8" i="4"/>
  <c r="F73" i="5"/>
  <c r="G73" i="5"/>
  <c r="F69" i="5"/>
  <c r="F65" i="5"/>
  <c r="G65" i="5"/>
  <c r="F61" i="5"/>
  <c r="G61" i="5"/>
  <c r="F57" i="5"/>
  <c r="G57" i="5"/>
  <c r="F53" i="5"/>
  <c r="G53" i="5"/>
  <c r="F45" i="5"/>
  <c r="F41" i="5"/>
  <c r="F33" i="5"/>
  <c r="F29" i="5"/>
  <c r="G29" i="5"/>
  <c r="F25" i="5"/>
  <c r="G25" i="5"/>
  <c r="G21" i="5"/>
  <c r="F17" i="5"/>
  <c r="F13" i="5"/>
  <c r="G13" i="5"/>
  <c r="F9" i="5"/>
  <c r="G9" i="5"/>
  <c r="F72" i="6"/>
  <c r="G72" i="6"/>
  <c r="F68" i="6"/>
  <c r="G68" i="6"/>
  <c r="F64" i="6"/>
  <c r="G64" i="6"/>
  <c r="F60" i="6"/>
  <c r="G60" i="6"/>
  <c r="G48" i="6"/>
  <c r="F44" i="6"/>
  <c r="G44" i="6"/>
  <c r="D134" i="1"/>
  <c r="F40" i="6"/>
  <c r="F36" i="6"/>
  <c r="G36" i="6"/>
  <c r="F28" i="6"/>
  <c r="G24" i="6"/>
  <c r="F20" i="6"/>
  <c r="G20" i="6"/>
  <c r="F16" i="6"/>
  <c r="G195" i="1"/>
  <c r="G167" i="1"/>
  <c r="G132" i="1"/>
  <c r="G101" i="1"/>
  <c r="F89" i="1"/>
  <c r="F84" i="1"/>
  <c r="F85" i="1" s="1"/>
  <c r="G84" i="1"/>
  <c r="G85" i="1" s="1"/>
  <c r="E85" i="1"/>
  <c r="F72" i="1"/>
  <c r="G72" i="1"/>
  <c r="F68" i="1"/>
  <c r="G68" i="1"/>
  <c r="F60" i="1"/>
  <c r="G60" i="1"/>
  <c r="F56" i="1"/>
  <c r="G56" i="1"/>
  <c r="F52" i="1"/>
  <c r="G52" i="1"/>
  <c r="F44" i="1"/>
  <c r="G44" i="1"/>
  <c r="F40" i="1"/>
  <c r="G40" i="1"/>
  <c r="F36" i="1"/>
  <c r="G36" i="1"/>
  <c r="F28" i="1"/>
  <c r="G28" i="1"/>
  <c r="F24" i="1"/>
  <c r="G24" i="1"/>
  <c r="F20" i="1"/>
  <c r="G20" i="1"/>
  <c r="F12" i="1"/>
  <c r="G12" i="1"/>
  <c r="F8" i="1"/>
  <c r="G8" i="1"/>
  <c r="F72" i="2"/>
  <c r="G72" i="2"/>
  <c r="F68" i="2"/>
  <c r="G68" i="2"/>
  <c r="F64" i="2"/>
  <c r="F56" i="2"/>
  <c r="G56" i="2"/>
  <c r="F52" i="2"/>
  <c r="G52" i="2"/>
  <c r="F48" i="2"/>
  <c r="G44" i="2"/>
  <c r="F36" i="2"/>
  <c r="G36" i="2"/>
  <c r="F32" i="2"/>
  <c r="G28" i="2"/>
  <c r="F20" i="2"/>
  <c r="G20" i="2"/>
  <c r="F16" i="2"/>
  <c r="G16" i="2"/>
  <c r="F12" i="2"/>
  <c r="G12" i="2"/>
  <c r="F8" i="2"/>
  <c r="G8" i="2"/>
  <c r="G74" i="3"/>
  <c r="F70" i="3"/>
  <c r="G66" i="3"/>
  <c r="F62" i="3"/>
  <c r="G58" i="3"/>
  <c r="F50" i="3"/>
  <c r="G50" i="3"/>
  <c r="F46" i="3"/>
  <c r="F42" i="3"/>
  <c r="G42" i="3"/>
  <c r="F34" i="3"/>
  <c r="G34" i="3"/>
  <c r="F22" i="3"/>
  <c r="G22" i="3"/>
  <c r="G18" i="3"/>
  <c r="F14" i="3"/>
  <c r="F74" i="4"/>
  <c r="G74" i="4"/>
  <c r="G70" i="4"/>
  <c r="F66" i="4"/>
  <c r="G66" i="4"/>
  <c r="F62" i="4"/>
  <c r="G62" i="4"/>
  <c r="G58" i="4"/>
  <c r="F54" i="4"/>
  <c r="G54" i="4"/>
  <c r="G50" i="4"/>
  <c r="F42" i="4"/>
  <c r="G42" i="4"/>
  <c r="F38" i="4"/>
  <c r="G34" i="4"/>
  <c r="F26" i="4"/>
  <c r="G26" i="4"/>
  <c r="G22" i="4"/>
  <c r="G14" i="4"/>
  <c r="F10" i="4"/>
  <c r="G10" i="4"/>
  <c r="F71" i="5"/>
  <c r="G71" i="5"/>
  <c r="F55" i="5"/>
  <c r="G55" i="5"/>
  <c r="F51" i="5"/>
  <c r="G51" i="5"/>
  <c r="F47" i="5"/>
  <c r="G47" i="5"/>
  <c r="F43" i="5"/>
  <c r="G39" i="5"/>
  <c r="G35" i="5"/>
  <c r="F31" i="5"/>
  <c r="F27" i="5"/>
  <c r="G27" i="5"/>
  <c r="F23" i="5"/>
  <c r="G23" i="5"/>
  <c r="F15" i="5"/>
  <c r="F7" i="5"/>
  <c r="G7" i="5"/>
  <c r="G74" i="6"/>
  <c r="G70" i="6"/>
  <c r="F62" i="6"/>
  <c r="G62" i="6"/>
  <c r="F58" i="6"/>
  <c r="G58" i="6"/>
  <c r="F54" i="6"/>
  <c r="G54" i="6"/>
  <c r="F50" i="6"/>
  <c r="G46" i="6"/>
  <c r="F42" i="6"/>
  <c r="G42" i="6"/>
  <c r="F38" i="6"/>
  <c r="G38" i="6"/>
  <c r="F34" i="6"/>
  <c r="G34" i="6"/>
  <c r="F30" i="6"/>
  <c r="G30" i="6"/>
  <c r="G26" i="6"/>
  <c r="G22" i="6"/>
  <c r="F10" i="6"/>
  <c r="G10" i="6"/>
  <c r="D223" i="1"/>
  <c r="F193" i="1"/>
  <c r="G186" i="1"/>
  <c r="F177" i="1"/>
  <c r="F165" i="1"/>
  <c r="F140" i="1"/>
  <c r="G74" i="7"/>
  <c r="G66" i="7"/>
  <c r="G62" i="7"/>
  <c r="G58" i="7"/>
  <c r="G54" i="7"/>
  <c r="G50" i="7"/>
  <c r="G46" i="7"/>
  <c r="G38" i="7"/>
  <c r="G26" i="7"/>
  <c r="G22" i="7"/>
  <c r="G10" i="7"/>
  <c r="F7" i="7"/>
  <c r="F50" i="8"/>
  <c r="G50" i="8"/>
  <c r="F49" i="8"/>
  <c r="G49" i="8"/>
  <c r="F48" i="8"/>
  <c r="G48" i="8"/>
  <c r="F47" i="8"/>
  <c r="G47" i="8"/>
  <c r="F46" i="8"/>
  <c r="G46" i="8"/>
  <c r="F45" i="8"/>
  <c r="G45" i="8"/>
  <c r="F44" i="8"/>
  <c r="G44" i="8"/>
  <c r="F43" i="8"/>
  <c r="G43" i="8"/>
  <c r="F42" i="8"/>
  <c r="G42" i="8"/>
  <c r="F41" i="8"/>
  <c r="G41" i="8"/>
  <c r="F40" i="8"/>
  <c r="G40" i="8"/>
  <c r="F39" i="8"/>
  <c r="G39" i="8"/>
  <c r="F38" i="8"/>
  <c r="G38" i="8"/>
  <c r="F37" i="8"/>
  <c r="G37" i="8"/>
  <c r="F36" i="8"/>
  <c r="G36" i="8"/>
  <c r="F35" i="8"/>
  <c r="G35" i="8"/>
  <c r="F34" i="8"/>
  <c r="G34" i="8"/>
  <c r="F33" i="8"/>
  <c r="G33" i="8"/>
  <c r="F32" i="8"/>
  <c r="G32" i="8"/>
  <c r="F31" i="8"/>
  <c r="G31" i="8"/>
  <c r="F30" i="8"/>
  <c r="G30" i="8"/>
  <c r="F29" i="8"/>
  <c r="G29" i="8"/>
  <c r="F28" i="8"/>
  <c r="G28" i="8"/>
  <c r="F27" i="8"/>
  <c r="G27" i="8"/>
  <c r="F26" i="8"/>
  <c r="G26" i="8"/>
  <c r="F25" i="8"/>
  <c r="G25" i="8"/>
  <c r="F24" i="8"/>
  <c r="G24" i="8"/>
  <c r="F23" i="8"/>
  <c r="G23" i="8"/>
  <c r="F22" i="8"/>
  <c r="G22" i="8"/>
  <c r="F21" i="8"/>
  <c r="G21" i="8"/>
  <c r="F20" i="8"/>
  <c r="G20" i="8"/>
  <c r="F19" i="8"/>
  <c r="G19" i="8"/>
  <c r="F18" i="8"/>
  <c r="G18" i="8"/>
  <c r="F17" i="8"/>
  <c r="G17" i="8"/>
  <c r="F16" i="8"/>
  <c r="G16" i="8"/>
  <c r="F15" i="8"/>
  <c r="G15" i="8"/>
  <c r="F14" i="8"/>
  <c r="G14" i="8"/>
  <c r="F13" i="8"/>
  <c r="G13" i="8"/>
  <c r="F12" i="8"/>
  <c r="G12" i="8"/>
  <c r="F11" i="8"/>
  <c r="G11" i="8"/>
  <c r="F10" i="8"/>
  <c r="G10" i="8"/>
  <c r="F9" i="8"/>
  <c r="G9" i="8"/>
  <c r="F8" i="8"/>
  <c r="G8" i="8"/>
  <c r="F7" i="8"/>
  <c r="G7" i="8"/>
  <c r="F75" i="9"/>
  <c r="G75" i="9"/>
  <c r="F74" i="9"/>
  <c r="G74" i="9"/>
  <c r="F73" i="9"/>
  <c r="G73" i="9"/>
  <c r="F72" i="9"/>
  <c r="G72" i="9"/>
  <c r="F71" i="9"/>
  <c r="G71" i="9"/>
  <c r="F70" i="9"/>
  <c r="G70" i="9"/>
  <c r="F69" i="9"/>
  <c r="G69" i="9"/>
  <c r="F68" i="9"/>
  <c r="G68" i="9"/>
  <c r="F67" i="9"/>
  <c r="G67" i="9"/>
  <c r="F66" i="9"/>
  <c r="G66" i="9"/>
  <c r="F65" i="9"/>
  <c r="G65" i="9"/>
  <c r="F64" i="9"/>
  <c r="G64" i="9"/>
  <c r="F63" i="9"/>
  <c r="G63" i="9"/>
  <c r="F62" i="9"/>
  <c r="G62" i="9"/>
  <c r="F61" i="9"/>
  <c r="G61" i="9"/>
  <c r="F60" i="9"/>
  <c r="G60" i="9"/>
  <c r="F59" i="9"/>
  <c r="G59" i="9"/>
  <c r="F58" i="9"/>
  <c r="G58" i="9"/>
  <c r="F57" i="9"/>
  <c r="G57" i="9"/>
  <c r="F56" i="9"/>
  <c r="G56" i="9"/>
  <c r="F55" i="9"/>
  <c r="G55" i="9"/>
  <c r="F54" i="9"/>
  <c r="G54" i="9"/>
  <c r="F53" i="9"/>
  <c r="G53" i="9"/>
  <c r="F52" i="9"/>
  <c r="G52" i="9"/>
  <c r="F51" i="9"/>
  <c r="G51" i="9"/>
  <c r="F50" i="9"/>
  <c r="G50" i="9"/>
  <c r="F49" i="9"/>
  <c r="G49" i="9"/>
  <c r="F48" i="9"/>
  <c r="G48" i="9"/>
  <c r="F47" i="9"/>
  <c r="G47" i="9"/>
  <c r="F46" i="9"/>
  <c r="G46" i="9"/>
  <c r="F45" i="9"/>
  <c r="G45" i="9"/>
  <c r="F44" i="9"/>
  <c r="G44" i="9"/>
  <c r="F43" i="9"/>
  <c r="G43" i="9"/>
  <c r="F42" i="9"/>
  <c r="G42" i="9"/>
  <c r="F41" i="9"/>
  <c r="G41" i="9"/>
  <c r="F40" i="9"/>
  <c r="G40" i="9"/>
  <c r="F39" i="9"/>
  <c r="G39" i="9"/>
  <c r="F38" i="9"/>
  <c r="G38" i="9"/>
  <c r="F37" i="9"/>
  <c r="G37" i="9"/>
  <c r="F36" i="9"/>
  <c r="G36" i="9"/>
  <c r="F35" i="9"/>
  <c r="G35" i="9"/>
  <c r="F34" i="9"/>
  <c r="G34" i="9"/>
  <c r="F33" i="9"/>
  <c r="G33" i="9"/>
  <c r="F32" i="9"/>
  <c r="G32" i="9"/>
  <c r="F31" i="9"/>
  <c r="G31" i="9"/>
  <c r="F30" i="9"/>
  <c r="G30" i="9"/>
  <c r="F29" i="9"/>
  <c r="G29" i="9"/>
  <c r="F28" i="9"/>
  <c r="G28" i="9"/>
  <c r="F27" i="9"/>
  <c r="G27" i="9"/>
  <c r="F26" i="9"/>
  <c r="G26" i="9"/>
  <c r="F25" i="9"/>
  <c r="G25" i="9"/>
  <c r="F24" i="9"/>
  <c r="G24" i="9"/>
  <c r="F23" i="9"/>
  <c r="G23" i="9"/>
  <c r="F22" i="9"/>
  <c r="G22" i="9"/>
  <c r="F21" i="9"/>
  <c r="G21" i="9"/>
  <c r="F20" i="9"/>
  <c r="G20" i="9"/>
  <c r="F19" i="9"/>
  <c r="G19" i="9"/>
  <c r="F18" i="9"/>
  <c r="G18" i="9"/>
  <c r="F17" i="9"/>
  <c r="G17" i="9"/>
  <c r="F16" i="9"/>
  <c r="G16" i="9"/>
  <c r="F15" i="9"/>
  <c r="G15" i="9"/>
  <c r="F14" i="9"/>
  <c r="G14" i="9"/>
  <c r="F13" i="9"/>
  <c r="G13" i="9"/>
  <c r="F12" i="9"/>
  <c r="G12" i="9"/>
  <c r="F11" i="9"/>
  <c r="G11" i="9"/>
  <c r="F10" i="9"/>
  <c r="G10" i="9"/>
  <c r="F9" i="9"/>
  <c r="G9" i="9"/>
  <c r="F8" i="9"/>
  <c r="G8" i="9"/>
  <c r="F7" i="9"/>
  <c r="E76" i="9"/>
  <c r="G7" i="9"/>
  <c r="F72" i="10"/>
  <c r="G72" i="10"/>
  <c r="G68" i="10"/>
  <c r="F64" i="10"/>
  <c r="G64" i="10"/>
  <c r="F60" i="10"/>
  <c r="F52" i="10"/>
  <c r="G52" i="10"/>
  <c r="F48" i="10"/>
  <c r="G48" i="10"/>
  <c r="F44" i="10"/>
  <c r="G44" i="10"/>
  <c r="F40" i="10"/>
  <c r="G40" i="10"/>
  <c r="F28" i="10"/>
  <c r="F20" i="10"/>
  <c r="G20" i="10"/>
  <c r="F16" i="10"/>
  <c r="G16" i="10"/>
  <c r="F12" i="10"/>
  <c r="G12" i="10"/>
  <c r="F4" i="10"/>
  <c r="G4" i="10"/>
  <c r="F67" i="11"/>
  <c r="G67" i="11"/>
  <c r="F63" i="11"/>
  <c r="G63" i="11"/>
  <c r="F59" i="11"/>
  <c r="G59" i="11"/>
  <c r="F55" i="11"/>
  <c r="G55" i="11"/>
  <c r="F47" i="11"/>
  <c r="G47" i="11"/>
  <c r="F43" i="11"/>
  <c r="F35" i="11"/>
  <c r="G35" i="11"/>
  <c r="F31" i="11"/>
  <c r="G27" i="11"/>
  <c r="F23" i="11"/>
  <c r="G23" i="11"/>
  <c r="F7" i="11"/>
  <c r="G7" i="11"/>
  <c r="D79" i="1"/>
  <c r="D75" i="1"/>
  <c r="D77" i="3"/>
  <c r="D77" i="4"/>
  <c r="D76" i="5"/>
  <c r="G8" i="6"/>
  <c r="D76" i="7"/>
  <c r="G69" i="7"/>
  <c r="G65" i="7"/>
  <c r="G61" i="7"/>
  <c r="G57" i="7"/>
  <c r="G53" i="7"/>
  <c r="G49" i="7"/>
  <c r="G45" i="7"/>
  <c r="G41" i="7"/>
  <c r="G37" i="7"/>
  <c r="G33" i="7"/>
  <c r="G29" i="7"/>
  <c r="G21" i="7"/>
  <c r="G13" i="7"/>
  <c r="C76" i="7"/>
  <c r="E76" i="8"/>
  <c r="G7" i="6"/>
  <c r="G72" i="7"/>
  <c r="G68" i="7"/>
  <c r="G64" i="7"/>
  <c r="G60" i="7"/>
  <c r="G52" i="7"/>
  <c r="G48" i="7"/>
  <c r="G44" i="7"/>
  <c r="G40" i="7"/>
  <c r="G36" i="7"/>
  <c r="G28" i="7"/>
  <c r="G24" i="7"/>
  <c r="G16" i="7"/>
  <c r="G12" i="7"/>
  <c r="G8" i="7"/>
  <c r="G75" i="8"/>
  <c r="G74" i="8"/>
  <c r="G73" i="8"/>
  <c r="G72" i="8"/>
  <c r="G71" i="8"/>
  <c r="G70" i="8"/>
  <c r="G69" i="8"/>
  <c r="G68" i="8"/>
  <c r="G67" i="8"/>
  <c r="G66" i="8"/>
  <c r="G65" i="8"/>
  <c r="G64" i="8"/>
  <c r="G63" i="8"/>
  <c r="G62" i="8"/>
  <c r="G61" i="8"/>
  <c r="G60" i="8"/>
  <c r="G59" i="8"/>
  <c r="G58" i="8"/>
  <c r="G57" i="8"/>
  <c r="G56" i="8"/>
  <c r="G55" i="8"/>
  <c r="G54" i="8"/>
  <c r="G53" i="8"/>
  <c r="G52" i="8"/>
  <c r="G51" i="8"/>
  <c r="F70" i="10"/>
  <c r="G66" i="10"/>
  <c r="G62" i="10"/>
  <c r="F54" i="10"/>
  <c r="G54" i="10"/>
  <c r="F50" i="10"/>
  <c r="G46" i="10"/>
  <c r="F42" i="10"/>
  <c r="G42" i="10"/>
  <c r="F34" i="10"/>
  <c r="G34" i="10"/>
  <c r="F30" i="10"/>
  <c r="F22" i="10"/>
  <c r="G22" i="10"/>
  <c r="F18" i="10"/>
  <c r="G18" i="10"/>
  <c r="F14" i="10"/>
  <c r="G14" i="10"/>
  <c r="F10" i="10"/>
  <c r="G10" i="10"/>
  <c r="F6" i="10"/>
  <c r="G6" i="10"/>
  <c r="F69" i="11"/>
  <c r="G69" i="11"/>
  <c r="F65" i="11"/>
  <c r="G65" i="11"/>
  <c r="F53" i="11"/>
  <c r="F49" i="11"/>
  <c r="G49" i="11"/>
  <c r="F41" i="11"/>
  <c r="G41" i="11"/>
  <c r="F37" i="11"/>
  <c r="F33" i="11"/>
  <c r="G33" i="11"/>
  <c r="F29" i="11"/>
  <c r="G29" i="11"/>
  <c r="F21" i="11"/>
  <c r="G21" i="11"/>
  <c r="G17" i="11"/>
  <c r="F13" i="11"/>
  <c r="G13" i="11"/>
  <c r="F9" i="11"/>
  <c r="F5" i="11"/>
  <c r="G5" i="11"/>
  <c r="C101" i="12"/>
  <c r="C98" i="12"/>
  <c r="C100" i="12" s="1"/>
  <c r="C101" i="13"/>
  <c r="C98" i="13"/>
  <c r="C100" i="13" s="1"/>
  <c r="C101" i="14"/>
  <c r="C98" i="14"/>
  <c r="C100" i="14" s="1"/>
  <c r="F37" i="14"/>
  <c r="K37" i="14"/>
  <c r="F33" i="14"/>
  <c r="K33" i="14"/>
  <c r="F31" i="14"/>
  <c r="K31" i="14"/>
  <c r="F29" i="14"/>
  <c r="K29" i="14"/>
  <c r="F27" i="14"/>
  <c r="K27" i="14"/>
  <c r="F25" i="14"/>
  <c r="K25" i="14"/>
  <c r="F23" i="14"/>
  <c r="K23" i="14"/>
  <c r="F21" i="14"/>
  <c r="K21" i="14"/>
  <c r="F17" i="14"/>
  <c r="K17" i="14"/>
  <c r="F15" i="14"/>
  <c r="K15" i="14"/>
  <c r="F13" i="14"/>
  <c r="K13" i="14"/>
  <c r="F11" i="14"/>
  <c r="F9" i="14"/>
  <c r="K9" i="14"/>
  <c r="F7" i="14"/>
  <c r="K7" i="14"/>
  <c r="F74" i="15"/>
  <c r="K74" i="15"/>
  <c r="F72" i="15"/>
  <c r="K72" i="15"/>
  <c r="F70" i="15"/>
  <c r="K70" i="15"/>
  <c r="F68" i="15"/>
  <c r="K68" i="15"/>
  <c r="F66" i="15"/>
  <c r="F62" i="15"/>
  <c r="F60" i="15"/>
  <c r="K60" i="15"/>
  <c r="F58" i="15"/>
  <c r="K58" i="15"/>
  <c r="F56" i="15"/>
  <c r="K56" i="15"/>
  <c r="F54" i="15"/>
  <c r="K54" i="15"/>
  <c r="F52" i="15"/>
  <c r="K52" i="15"/>
  <c r="F50" i="15"/>
  <c r="F48" i="15"/>
  <c r="K48" i="15"/>
  <c r="F44" i="15"/>
  <c r="K44" i="15"/>
  <c r="F42" i="15"/>
  <c r="K42" i="15"/>
  <c r="F38" i="15"/>
  <c r="K38" i="15"/>
  <c r="F36" i="15"/>
  <c r="K36" i="15"/>
  <c r="F34" i="15"/>
  <c r="K34" i="15"/>
  <c r="F32" i="15"/>
  <c r="K32" i="15"/>
  <c r="F30" i="15"/>
  <c r="K30" i="15"/>
  <c r="F28" i="15"/>
  <c r="K28" i="15"/>
  <c r="F26" i="15"/>
  <c r="K26" i="15"/>
  <c r="F24" i="15"/>
  <c r="K24" i="15"/>
  <c r="F22" i="15"/>
  <c r="K22" i="15"/>
  <c r="F20" i="15"/>
  <c r="K20" i="15"/>
  <c r="F18" i="15"/>
  <c r="F16" i="15"/>
  <c r="F14" i="15"/>
  <c r="K14" i="15"/>
  <c r="F12" i="15"/>
  <c r="K12" i="15"/>
  <c r="F10" i="15"/>
  <c r="K10" i="15"/>
  <c r="F8" i="15"/>
  <c r="K8" i="15"/>
  <c r="F75" i="16"/>
  <c r="K75" i="16"/>
  <c r="F71" i="16"/>
  <c r="K71" i="16"/>
  <c r="F69" i="16"/>
  <c r="K69" i="16"/>
  <c r="F67" i="16"/>
  <c r="K67" i="16"/>
  <c r="F65" i="16"/>
  <c r="K65" i="16"/>
  <c r="F63" i="16"/>
  <c r="F59" i="16"/>
  <c r="K59" i="16"/>
  <c r="F55" i="16"/>
  <c r="F53" i="16"/>
  <c r="K53" i="16"/>
  <c r="F51" i="16"/>
  <c r="K51" i="16"/>
  <c r="F49" i="16"/>
  <c r="K49" i="16"/>
  <c r="F45" i="16"/>
  <c r="K45" i="16"/>
  <c r="F43" i="16"/>
  <c r="K43" i="16"/>
  <c r="F41" i="16"/>
  <c r="F39" i="16"/>
  <c r="F35" i="16"/>
  <c r="K35" i="16"/>
  <c r="F33" i="16"/>
  <c r="K33" i="16"/>
  <c r="K31" i="16"/>
  <c r="K29" i="16"/>
  <c r="F25" i="16"/>
  <c r="F23" i="16"/>
  <c r="K23" i="16"/>
  <c r="F21" i="16"/>
  <c r="K21" i="16"/>
  <c r="G13" i="18"/>
  <c r="F13" i="18"/>
  <c r="K13" i="18"/>
  <c r="G11" i="18"/>
  <c r="F11" i="18"/>
  <c r="K11" i="18"/>
  <c r="G9" i="18"/>
  <c r="F9" i="18"/>
  <c r="K9" i="18"/>
  <c r="G7" i="18"/>
  <c r="F7" i="18"/>
  <c r="K7" i="18"/>
  <c r="D76" i="8"/>
  <c r="D145" i="1" s="1"/>
  <c r="D76" i="9"/>
  <c r="D148" i="1" s="1"/>
  <c r="D73" i="10"/>
  <c r="D97" i="1" s="1"/>
  <c r="K74" i="12"/>
  <c r="K71" i="12"/>
  <c r="K70" i="12"/>
  <c r="K66" i="12"/>
  <c r="K63" i="12"/>
  <c r="K62" i="12"/>
  <c r="K58" i="12"/>
  <c r="K56" i="12"/>
  <c r="K55" i="12"/>
  <c r="K54" i="12"/>
  <c r="K50" i="12"/>
  <c r="K47" i="12"/>
  <c r="K46" i="12"/>
  <c r="K44" i="12"/>
  <c r="K42" i="12"/>
  <c r="K39" i="12"/>
  <c r="K38" i="12"/>
  <c r="K34" i="12"/>
  <c r="K31" i="12"/>
  <c r="K30" i="12"/>
  <c r="K26" i="12"/>
  <c r="K24" i="12"/>
  <c r="K23" i="12"/>
  <c r="K22" i="12"/>
  <c r="K18" i="12"/>
  <c r="K15" i="12"/>
  <c r="K14" i="12"/>
  <c r="K12" i="12"/>
  <c r="K10" i="12"/>
  <c r="K7" i="12"/>
  <c r="K75" i="13"/>
  <c r="K74" i="13"/>
  <c r="K73" i="13"/>
  <c r="K72" i="13"/>
  <c r="K71" i="13"/>
  <c r="K68" i="13"/>
  <c r="K67" i="13"/>
  <c r="K66" i="13"/>
  <c r="K65" i="13"/>
  <c r="K64" i="13"/>
  <c r="K63" i="13"/>
  <c r="K61" i="13"/>
  <c r="K60" i="13"/>
  <c r="K59" i="13"/>
  <c r="K58" i="13"/>
  <c r="K57" i="13"/>
  <c r="K56" i="13"/>
  <c r="K52" i="13"/>
  <c r="K51" i="13"/>
  <c r="K49" i="13"/>
  <c r="K48" i="13"/>
  <c r="K47" i="13"/>
  <c r="K46" i="13"/>
  <c r="K45" i="13"/>
  <c r="K44" i="13"/>
  <c r="K43" i="13"/>
  <c r="K42" i="13"/>
  <c r="K41" i="13"/>
  <c r="K40" i="13"/>
  <c r="K36" i="13"/>
  <c r="K35" i="13"/>
  <c r="K33" i="13"/>
  <c r="K32" i="13"/>
  <c r="K31" i="13"/>
  <c r="K29" i="13"/>
  <c r="K28" i="13"/>
  <c r="K27" i="13"/>
  <c r="K26" i="13"/>
  <c r="K25" i="13"/>
  <c r="K24" i="13"/>
  <c r="K21" i="13"/>
  <c r="K20" i="13"/>
  <c r="K19" i="13"/>
  <c r="K17" i="13"/>
  <c r="K16" i="13"/>
  <c r="K15" i="13"/>
  <c r="K14" i="13"/>
  <c r="K13" i="13"/>
  <c r="K12" i="13"/>
  <c r="K11" i="13"/>
  <c r="K10" i="13"/>
  <c r="K9" i="13"/>
  <c r="K8" i="13"/>
  <c r="K75" i="14"/>
  <c r="K74" i="14"/>
  <c r="K73" i="14"/>
  <c r="K71" i="14"/>
  <c r="K70" i="14"/>
  <c r="K69" i="14"/>
  <c r="K68" i="14"/>
  <c r="K67" i="14"/>
  <c r="K66" i="14"/>
  <c r="K65" i="14"/>
  <c r="K64" i="14"/>
  <c r="K63" i="14"/>
  <c r="K62" i="14"/>
  <c r="K61" i="14"/>
  <c r="K60" i="14"/>
  <c r="K59" i="14"/>
  <c r="K58" i="14"/>
  <c r="K57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1" i="14"/>
  <c r="K40" i="14"/>
  <c r="K39" i="14"/>
  <c r="C101" i="15"/>
  <c r="C98" i="16"/>
  <c r="C100" i="16" s="1"/>
  <c r="C102" i="16" s="1"/>
  <c r="I74" i="19"/>
  <c r="I72" i="19"/>
  <c r="F36" i="14"/>
  <c r="K36" i="14"/>
  <c r="F34" i="14"/>
  <c r="K34" i="14"/>
  <c r="F30" i="14"/>
  <c r="K30" i="14"/>
  <c r="F28" i="14"/>
  <c r="K28" i="14"/>
  <c r="F26" i="14"/>
  <c r="K26" i="14"/>
  <c r="F24" i="14"/>
  <c r="F22" i="14"/>
  <c r="K22" i="14"/>
  <c r="F20" i="14"/>
  <c r="K20" i="14"/>
  <c r="F18" i="14"/>
  <c r="K18" i="14"/>
  <c r="F16" i="14"/>
  <c r="F12" i="14"/>
  <c r="K12" i="14"/>
  <c r="F10" i="14"/>
  <c r="K10" i="14"/>
  <c r="K8" i="14"/>
  <c r="K75" i="15"/>
  <c r="F73" i="15"/>
  <c r="K73" i="15"/>
  <c r="F71" i="15"/>
  <c r="K71" i="15"/>
  <c r="F69" i="15"/>
  <c r="K69" i="15"/>
  <c r="F67" i="15"/>
  <c r="K67" i="15"/>
  <c r="F65" i="15"/>
  <c r="K65" i="15"/>
  <c r="F63" i="15"/>
  <c r="K63" i="15"/>
  <c r="F61" i="15"/>
  <c r="K61" i="15"/>
  <c r="F59" i="15"/>
  <c r="K59" i="15"/>
  <c r="F57" i="15"/>
  <c r="K57" i="15"/>
  <c r="F55" i="15"/>
  <c r="K55" i="15"/>
  <c r="F53" i="15"/>
  <c r="K53" i="15"/>
  <c r="K51" i="15"/>
  <c r="F49" i="15"/>
  <c r="K49" i="15"/>
  <c r="F45" i="15"/>
  <c r="K45" i="15"/>
  <c r="K43" i="15"/>
  <c r="F41" i="15"/>
  <c r="K41" i="15"/>
  <c r="K39" i="15"/>
  <c r="F35" i="15"/>
  <c r="K35" i="15"/>
  <c r="F33" i="15"/>
  <c r="K33" i="15"/>
  <c r="F29" i="15"/>
  <c r="K29" i="15"/>
  <c r="F27" i="15"/>
  <c r="K27" i="15"/>
  <c r="F25" i="15"/>
  <c r="K25" i="15"/>
  <c r="F23" i="15"/>
  <c r="K23" i="15"/>
  <c r="F21" i="15"/>
  <c r="K21" i="15"/>
  <c r="F19" i="15"/>
  <c r="F17" i="15"/>
  <c r="K17" i="15"/>
  <c r="F15" i="15"/>
  <c r="K15" i="15"/>
  <c r="F13" i="15"/>
  <c r="K13" i="15"/>
  <c r="F11" i="15"/>
  <c r="K11" i="15"/>
  <c r="F9" i="15"/>
  <c r="K9" i="15"/>
  <c r="F7" i="15"/>
  <c r="K7" i="15"/>
  <c r="F74" i="16"/>
  <c r="K74" i="16"/>
  <c r="F72" i="16"/>
  <c r="K72" i="16"/>
  <c r="F70" i="16"/>
  <c r="K70" i="16"/>
  <c r="F68" i="16"/>
  <c r="K68" i="16"/>
  <c r="F66" i="16"/>
  <c r="K66" i="16"/>
  <c r="F64" i="16"/>
  <c r="K64" i="16"/>
  <c r="F62" i="16"/>
  <c r="K62" i="16"/>
  <c r="F60" i="16"/>
  <c r="F58" i="16"/>
  <c r="K58" i="16"/>
  <c r="F56" i="16"/>
  <c r="K56" i="16"/>
  <c r="F54" i="16"/>
  <c r="K54" i="16"/>
  <c r="F52" i="16"/>
  <c r="K52" i="16"/>
  <c r="F50" i="16"/>
  <c r="K50" i="16"/>
  <c r="F48" i="16"/>
  <c r="K48" i="16"/>
  <c r="F46" i="16"/>
  <c r="F44" i="16"/>
  <c r="K44" i="16"/>
  <c r="F42" i="16"/>
  <c r="F40" i="16"/>
  <c r="K40" i="16"/>
  <c r="F38" i="16"/>
  <c r="K38" i="16"/>
  <c r="F36" i="16"/>
  <c r="K36" i="16"/>
  <c r="K34" i="16"/>
  <c r="F32" i="16"/>
  <c r="K32" i="16"/>
  <c r="K30" i="16"/>
  <c r="F28" i="16"/>
  <c r="K28" i="16"/>
  <c r="F26" i="16"/>
  <c r="K26" i="16"/>
  <c r="F24" i="16"/>
  <c r="K24" i="16"/>
  <c r="C101" i="17"/>
  <c r="C98" i="17"/>
  <c r="C100" i="17" s="1"/>
  <c r="C101" i="18"/>
  <c r="C98" i="18"/>
  <c r="C100" i="18" s="1"/>
  <c r="C102" i="18" s="1"/>
  <c r="G10" i="18"/>
  <c r="F10" i="18"/>
  <c r="K10" i="18"/>
  <c r="G8" i="18"/>
  <c r="K8" i="18"/>
  <c r="J75" i="19"/>
  <c r="O75" i="19"/>
  <c r="K75" i="19"/>
  <c r="V74" i="19"/>
  <c r="U74" i="19"/>
  <c r="J73" i="19"/>
  <c r="O73" i="19"/>
  <c r="K73" i="19"/>
  <c r="V72" i="19"/>
  <c r="U72" i="19"/>
  <c r="C100" i="15"/>
  <c r="E76" i="19"/>
  <c r="H70" i="19"/>
  <c r="I70" i="19" s="1"/>
  <c r="S70" i="19"/>
  <c r="T70" i="19" s="1"/>
  <c r="H68" i="19"/>
  <c r="I68" i="19" s="1"/>
  <c r="S68" i="19"/>
  <c r="T68" i="19" s="1"/>
  <c r="H66" i="19"/>
  <c r="I66" i="19" s="1"/>
  <c r="S66" i="19"/>
  <c r="T66" i="19" s="1"/>
  <c r="K62" i="19"/>
  <c r="V61" i="19"/>
  <c r="J60" i="19"/>
  <c r="V53" i="19"/>
  <c r="J52" i="19"/>
  <c r="U51" i="19"/>
  <c r="O50" i="19"/>
  <c r="J48" i="19"/>
  <c r="O48" i="19"/>
  <c r="K48" i="19"/>
  <c r="V47" i="19"/>
  <c r="U43" i="19"/>
  <c r="J42" i="19"/>
  <c r="K42" i="19"/>
  <c r="J40" i="19"/>
  <c r="O40" i="19"/>
  <c r="K40" i="19"/>
  <c r="V39" i="19"/>
  <c r="U35" i="19"/>
  <c r="O32" i="19"/>
  <c r="V31" i="19"/>
  <c r="K30" i="19"/>
  <c r="J28" i="19"/>
  <c r="U27" i="19"/>
  <c r="J24" i="19"/>
  <c r="K24" i="19"/>
  <c r="V23" i="19"/>
  <c r="J16" i="19"/>
  <c r="K16" i="19"/>
  <c r="J12" i="19"/>
  <c r="K20" i="16"/>
  <c r="K19" i="16"/>
  <c r="K17" i="16"/>
  <c r="K15" i="16"/>
  <c r="K13" i="16"/>
  <c r="K12" i="16"/>
  <c r="K11" i="16"/>
  <c r="K9" i="16"/>
  <c r="K7" i="16"/>
  <c r="K74" i="17"/>
  <c r="K70" i="17"/>
  <c r="K66" i="17"/>
  <c r="K62" i="17"/>
  <c r="K58" i="17"/>
  <c r="K54" i="17"/>
  <c r="K50" i="17"/>
  <c r="K46" i="17"/>
  <c r="K42" i="17"/>
  <c r="K38" i="17"/>
  <c r="K34" i="17"/>
  <c r="K30" i="17"/>
  <c r="K29" i="17"/>
  <c r="K28" i="17"/>
  <c r="K27" i="17"/>
  <c r="K26" i="17"/>
  <c r="K23" i="17"/>
  <c r="K22" i="17"/>
  <c r="K21" i="17"/>
  <c r="K20" i="17"/>
  <c r="K19" i="17"/>
  <c r="K17" i="17"/>
  <c r="K16" i="17"/>
  <c r="K15" i="17"/>
  <c r="K14" i="17"/>
  <c r="K13" i="17"/>
  <c r="K12" i="17"/>
  <c r="K11" i="17"/>
  <c r="K9" i="17"/>
  <c r="K7" i="17"/>
  <c r="K75" i="18"/>
  <c r="K74" i="18"/>
  <c r="K73" i="18"/>
  <c r="K71" i="18"/>
  <c r="K70" i="18"/>
  <c r="K69" i="18"/>
  <c r="K68" i="18"/>
  <c r="K67" i="18"/>
  <c r="K66" i="18"/>
  <c r="K65" i="18"/>
  <c r="K64" i="18"/>
  <c r="K63" i="18"/>
  <c r="K62" i="18"/>
  <c r="K61" i="18"/>
  <c r="K60" i="18"/>
  <c r="K59" i="18"/>
  <c r="K58" i="18"/>
  <c r="K56" i="18"/>
  <c r="K55" i="18"/>
  <c r="K54" i="18"/>
  <c r="K53" i="18"/>
  <c r="K52" i="18"/>
  <c r="K51" i="18"/>
  <c r="K49" i="18"/>
  <c r="K48" i="18"/>
  <c r="K47" i="18"/>
  <c r="K45" i="18"/>
  <c r="K44" i="18"/>
  <c r="K43" i="18"/>
  <c r="K42" i="18"/>
  <c r="K41" i="18"/>
  <c r="K39" i="18"/>
  <c r="K37" i="18"/>
  <c r="K36" i="18"/>
  <c r="K35" i="18"/>
  <c r="K34" i="18"/>
  <c r="K33" i="18"/>
  <c r="K32" i="18"/>
  <c r="K31" i="18"/>
  <c r="K30" i="18"/>
  <c r="K29" i="18"/>
  <c r="K28" i="18"/>
  <c r="K27" i="18"/>
  <c r="K25" i="18"/>
  <c r="K24" i="18"/>
  <c r="K23" i="18"/>
  <c r="K22" i="18"/>
  <c r="K21" i="18"/>
  <c r="K20" i="18"/>
  <c r="K19" i="18"/>
  <c r="K18" i="18"/>
  <c r="K15" i="18"/>
  <c r="K14" i="18"/>
  <c r="K31" i="19"/>
  <c r="O31" i="19"/>
  <c r="J29" i="19"/>
  <c r="K25" i="19"/>
  <c r="J25" i="19"/>
  <c r="O25" i="19"/>
  <c r="K23" i="19"/>
  <c r="J23" i="19"/>
  <c r="O23" i="19"/>
  <c r="J19" i="19"/>
  <c r="K17" i="19"/>
  <c r="J17" i="19"/>
  <c r="O17" i="19"/>
  <c r="O15" i="19"/>
  <c r="S75" i="19"/>
  <c r="T75" i="19" s="1"/>
  <c r="S73" i="19"/>
  <c r="T73" i="19" s="1"/>
  <c r="I71" i="19"/>
  <c r="I69" i="19"/>
  <c r="I67" i="19"/>
  <c r="I65" i="19"/>
  <c r="I63" i="19"/>
  <c r="I61" i="19"/>
  <c r="I59" i="19"/>
  <c r="I57" i="19"/>
  <c r="I55" i="19"/>
  <c r="I53" i="19"/>
  <c r="I49" i="19"/>
  <c r="I47" i="19"/>
  <c r="I45" i="19"/>
  <c r="I41" i="19"/>
  <c r="I39" i="19"/>
  <c r="I35" i="19"/>
  <c r="I21" i="19"/>
  <c r="L65" i="21"/>
  <c r="F54" i="21"/>
  <c r="F50" i="21"/>
  <c r="F38" i="21"/>
  <c r="G38" i="21"/>
  <c r="F34" i="21"/>
  <c r="G34" i="21"/>
  <c r="G30" i="21"/>
  <c r="M21" i="21"/>
  <c r="L21" i="21"/>
  <c r="M17" i="21"/>
  <c r="L12" i="21"/>
  <c r="M75" i="22"/>
  <c r="K68" i="21"/>
  <c r="K40" i="21"/>
  <c r="K20" i="21"/>
  <c r="H9" i="19"/>
  <c r="I9" i="19" s="1"/>
  <c r="S9" i="19"/>
  <c r="T9" i="19" s="1"/>
  <c r="H7" i="19"/>
  <c r="S7" i="19"/>
  <c r="M75" i="21"/>
  <c r="L75" i="21"/>
  <c r="F72" i="21"/>
  <c r="G72" i="21"/>
  <c r="G68" i="21"/>
  <c r="G60" i="21"/>
  <c r="F56" i="21"/>
  <c r="G56" i="21"/>
  <c r="M47" i="21"/>
  <c r="L47" i="21"/>
  <c r="F44" i="21"/>
  <c r="G44" i="21"/>
  <c r="M43" i="21"/>
  <c r="F40" i="21"/>
  <c r="L31" i="21"/>
  <c r="G28" i="21"/>
  <c r="F24" i="21"/>
  <c r="G24" i="21"/>
  <c r="G20" i="21"/>
  <c r="S64" i="19"/>
  <c r="T64" i="19" s="1"/>
  <c r="S62" i="19"/>
  <c r="T62" i="19" s="1"/>
  <c r="S60" i="19"/>
  <c r="T60" i="19" s="1"/>
  <c r="S58" i="19"/>
  <c r="T58" i="19" s="1"/>
  <c r="S56" i="19"/>
  <c r="T56" i="19" s="1"/>
  <c r="S54" i="19"/>
  <c r="T54" i="19" s="1"/>
  <c r="S52" i="19"/>
  <c r="T52" i="19" s="1"/>
  <c r="S50" i="19"/>
  <c r="T50" i="19" s="1"/>
  <c r="S48" i="19"/>
  <c r="T48" i="19" s="1"/>
  <c r="S46" i="19"/>
  <c r="T46" i="19" s="1"/>
  <c r="S44" i="19"/>
  <c r="T44" i="19" s="1"/>
  <c r="S42" i="19"/>
  <c r="T42" i="19" s="1"/>
  <c r="S40" i="19"/>
  <c r="T40" i="19" s="1"/>
  <c r="S38" i="19"/>
  <c r="T38" i="19" s="1"/>
  <c r="S36" i="19"/>
  <c r="T36" i="19" s="1"/>
  <c r="S34" i="19"/>
  <c r="T34" i="19" s="1"/>
  <c r="S32" i="19"/>
  <c r="T32" i="19" s="1"/>
  <c r="S30" i="19"/>
  <c r="T30" i="19" s="1"/>
  <c r="S28" i="19"/>
  <c r="T28" i="19" s="1"/>
  <c r="S26" i="19"/>
  <c r="T26" i="19" s="1"/>
  <c r="S24" i="19"/>
  <c r="T24" i="19" s="1"/>
  <c r="S22" i="19"/>
  <c r="T22" i="19" s="1"/>
  <c r="S20" i="19"/>
  <c r="T20" i="19" s="1"/>
  <c r="S18" i="19"/>
  <c r="T18" i="19" s="1"/>
  <c r="S16" i="19"/>
  <c r="T16" i="19" s="1"/>
  <c r="S14" i="19"/>
  <c r="T14" i="19" s="1"/>
  <c r="S12" i="19"/>
  <c r="T12" i="19" s="1"/>
  <c r="U10" i="19"/>
  <c r="O10" i="19"/>
  <c r="U8" i="19"/>
  <c r="K38" i="21"/>
  <c r="K34" i="21"/>
  <c r="K30" i="21"/>
  <c r="G72" i="22"/>
  <c r="F72" i="22"/>
  <c r="F71" i="22"/>
  <c r="G67" i="22"/>
  <c r="F67" i="22"/>
  <c r="L66" i="22"/>
  <c r="G63" i="22"/>
  <c r="F63" i="22"/>
  <c r="G62" i="22"/>
  <c r="F62" i="22"/>
  <c r="G58" i="22"/>
  <c r="F58" i="22"/>
  <c r="G54" i="22"/>
  <c r="F54" i="22"/>
  <c r="M53" i="22"/>
  <c r="G40" i="22"/>
  <c r="F40" i="22"/>
  <c r="L35" i="22"/>
  <c r="M35" i="22"/>
  <c r="G33" i="22"/>
  <c r="F33" i="22"/>
  <c r="G28" i="22"/>
  <c r="L27" i="22"/>
  <c r="G25" i="22"/>
  <c r="F25" i="22"/>
  <c r="G22" i="22"/>
  <c r="F22" i="22"/>
  <c r="G21" i="22"/>
  <c r="F21" i="22"/>
  <c r="G20" i="22"/>
  <c r="F20" i="22"/>
  <c r="G19" i="22"/>
  <c r="F19" i="22"/>
  <c r="G18" i="22"/>
  <c r="F18" i="22"/>
  <c r="G17" i="22"/>
  <c r="F17" i="22"/>
  <c r="G16" i="22"/>
  <c r="F16" i="22"/>
  <c r="G10" i="22"/>
  <c r="F10" i="22"/>
  <c r="C102" i="23"/>
  <c r="G12" i="21"/>
  <c r="F11" i="21"/>
  <c r="G8" i="21"/>
  <c r="L72" i="22"/>
  <c r="K56" i="22"/>
  <c r="K37" i="22"/>
  <c r="K31" i="22"/>
  <c r="K30" i="22"/>
  <c r="K14" i="22"/>
  <c r="K8" i="22"/>
  <c r="G69" i="22"/>
  <c r="F69" i="22"/>
  <c r="M67" i="22"/>
  <c r="L67" i="22"/>
  <c r="L59" i="22"/>
  <c r="M58" i="22"/>
  <c r="L58" i="22"/>
  <c r="G56" i="22"/>
  <c r="F56" i="22"/>
  <c r="G52" i="22"/>
  <c r="F52" i="22"/>
  <c r="G51" i="22"/>
  <c r="F51" i="22"/>
  <c r="M49" i="22"/>
  <c r="M47" i="22"/>
  <c r="M44" i="22"/>
  <c r="G42" i="22"/>
  <c r="F42" i="22"/>
  <c r="G37" i="22"/>
  <c r="F37" i="22"/>
  <c r="L36" i="22"/>
  <c r="M36" i="22"/>
  <c r="M33" i="22"/>
  <c r="G31" i="22"/>
  <c r="F31" i="22"/>
  <c r="G30" i="22"/>
  <c r="F30" i="22"/>
  <c r="L26" i="22"/>
  <c r="M22" i="22"/>
  <c r="L21" i="22"/>
  <c r="M19" i="22"/>
  <c r="M17" i="22"/>
  <c r="G14" i="22"/>
  <c r="F14" i="22"/>
  <c r="G8" i="22"/>
  <c r="F8" i="22"/>
  <c r="G76" i="23"/>
  <c r="F76" i="23"/>
  <c r="I76" i="23"/>
  <c r="G72" i="23"/>
  <c r="F72" i="23"/>
  <c r="I72" i="23"/>
  <c r="G70" i="23"/>
  <c r="F70" i="23"/>
  <c r="I70" i="23"/>
  <c r="G67" i="23"/>
  <c r="F67" i="23"/>
  <c r="I67" i="23"/>
  <c r="G65" i="23"/>
  <c r="F65" i="23"/>
  <c r="I65" i="23"/>
  <c r="G63" i="23"/>
  <c r="F63" i="23"/>
  <c r="I63" i="23"/>
  <c r="G61" i="23"/>
  <c r="F61" i="23"/>
  <c r="I61" i="23"/>
  <c r="G59" i="23"/>
  <c r="F59" i="23"/>
  <c r="I59" i="23"/>
  <c r="G57" i="23"/>
  <c r="F57" i="23"/>
  <c r="I57" i="23"/>
  <c r="G55" i="23"/>
  <c r="F55" i="23"/>
  <c r="I55" i="23"/>
  <c r="G53" i="23"/>
  <c r="F53" i="23"/>
  <c r="I53" i="23"/>
  <c r="G50" i="23"/>
  <c r="F50" i="23"/>
  <c r="I50" i="23"/>
  <c r="G48" i="23"/>
  <c r="F48" i="23"/>
  <c r="I48" i="23"/>
  <c r="G46" i="23"/>
  <c r="F46" i="23"/>
  <c r="I46" i="23"/>
  <c r="G44" i="23"/>
  <c r="F44" i="23"/>
  <c r="I44" i="23"/>
  <c r="G42" i="23"/>
  <c r="F42" i="23"/>
  <c r="I42" i="23"/>
  <c r="G39" i="23"/>
  <c r="F39" i="23"/>
  <c r="I39" i="23"/>
  <c r="G37" i="23"/>
  <c r="F37" i="23"/>
  <c r="I37" i="23"/>
  <c r="G35" i="23"/>
  <c r="F35" i="23"/>
  <c r="I35" i="23"/>
  <c r="G33" i="23"/>
  <c r="F33" i="23"/>
  <c r="I33" i="23"/>
  <c r="F31" i="23"/>
  <c r="G30" i="23"/>
  <c r="F30" i="23"/>
  <c r="I30" i="23"/>
  <c r="G28" i="23"/>
  <c r="F28" i="23"/>
  <c r="I28" i="23"/>
  <c r="G26" i="23"/>
  <c r="F26" i="23"/>
  <c r="I26" i="23"/>
  <c r="G24" i="23"/>
  <c r="F24" i="23"/>
  <c r="I24" i="23"/>
  <c r="G22" i="23"/>
  <c r="F22" i="23"/>
  <c r="I22" i="23"/>
  <c r="G20" i="23"/>
  <c r="F20" i="23"/>
  <c r="I20" i="23"/>
  <c r="C76" i="22"/>
  <c r="C101" i="24"/>
  <c r="G75" i="24"/>
  <c r="F75" i="24"/>
  <c r="I75" i="24"/>
  <c r="G73" i="24"/>
  <c r="F73" i="24"/>
  <c r="I73" i="24"/>
  <c r="G71" i="24"/>
  <c r="F71" i="24"/>
  <c r="I71" i="24"/>
  <c r="G69" i="24"/>
  <c r="F69" i="24"/>
  <c r="I69" i="24"/>
  <c r="G67" i="24"/>
  <c r="F67" i="24"/>
  <c r="I67" i="24"/>
  <c r="G65" i="24"/>
  <c r="F65" i="24"/>
  <c r="I65" i="24"/>
  <c r="G63" i="24"/>
  <c r="F63" i="24"/>
  <c r="I63" i="24"/>
  <c r="G61" i="24"/>
  <c r="F61" i="24"/>
  <c r="I61" i="24"/>
  <c r="G59" i="24"/>
  <c r="F59" i="24"/>
  <c r="I59" i="24"/>
  <c r="G57" i="24"/>
  <c r="F57" i="24"/>
  <c r="I57" i="24"/>
  <c r="G55" i="24"/>
  <c r="F55" i="24"/>
  <c r="I55" i="24"/>
  <c r="G53" i="24"/>
  <c r="F53" i="24"/>
  <c r="I53" i="24"/>
  <c r="G51" i="24"/>
  <c r="F51" i="24"/>
  <c r="I51" i="24"/>
  <c r="G49" i="24"/>
  <c r="F49" i="24"/>
  <c r="I49" i="24"/>
  <c r="G47" i="24"/>
  <c r="F47" i="24"/>
  <c r="I47" i="24"/>
  <c r="G45" i="24"/>
  <c r="F45" i="24"/>
  <c r="I45" i="24"/>
  <c r="G43" i="24"/>
  <c r="F43" i="24"/>
  <c r="I43" i="24"/>
  <c r="G41" i="24"/>
  <c r="F41" i="24"/>
  <c r="I41" i="24"/>
  <c r="G39" i="24"/>
  <c r="F39" i="24"/>
  <c r="I39" i="24"/>
  <c r="G37" i="24"/>
  <c r="F37" i="24"/>
  <c r="I37" i="24"/>
  <c r="G35" i="24"/>
  <c r="F35" i="24"/>
  <c r="I35" i="24"/>
  <c r="G33" i="24"/>
  <c r="F33" i="24"/>
  <c r="I33" i="24"/>
  <c r="G31" i="24"/>
  <c r="F31" i="24"/>
  <c r="I31" i="24"/>
  <c r="G29" i="24"/>
  <c r="F29" i="24"/>
  <c r="I29" i="24"/>
  <c r="G27" i="24"/>
  <c r="F27" i="24"/>
  <c r="I27" i="24"/>
  <c r="G25" i="24"/>
  <c r="F25" i="24"/>
  <c r="I25" i="24"/>
  <c r="G23" i="24"/>
  <c r="F23" i="24"/>
  <c r="I23" i="24"/>
  <c r="G22" i="24"/>
  <c r="F22" i="24"/>
  <c r="I22" i="24"/>
  <c r="G20" i="24"/>
  <c r="F20" i="24"/>
  <c r="I20" i="24"/>
  <c r="G18" i="24"/>
  <c r="F18" i="24"/>
  <c r="I18" i="24"/>
  <c r="G16" i="24"/>
  <c r="F16" i="24"/>
  <c r="I16" i="24"/>
  <c r="G14" i="24"/>
  <c r="F14" i="24"/>
  <c r="I14" i="24"/>
  <c r="G12" i="24"/>
  <c r="F12" i="24"/>
  <c r="I12" i="24"/>
  <c r="G10" i="24"/>
  <c r="F10" i="24"/>
  <c r="I10" i="24"/>
  <c r="G8" i="24"/>
  <c r="E76" i="24"/>
  <c r="F8" i="24"/>
  <c r="I8" i="24"/>
  <c r="F19" i="23"/>
  <c r="I19" i="23"/>
  <c r="F17" i="23"/>
  <c r="I17" i="23"/>
  <c r="G14" i="23"/>
  <c r="F14" i="23"/>
  <c r="I14" i="23"/>
  <c r="G12" i="23"/>
  <c r="F12" i="23"/>
  <c r="I12" i="23"/>
  <c r="G10" i="23"/>
  <c r="F10" i="23"/>
  <c r="I10" i="23"/>
  <c r="G8" i="23"/>
  <c r="F8" i="23"/>
  <c r="I8" i="23"/>
  <c r="C98" i="23"/>
  <c r="C99" i="23" s="1"/>
  <c r="C101" i="23" s="1"/>
  <c r="C103" i="23" s="1"/>
  <c r="I75" i="23"/>
  <c r="I74" i="23"/>
  <c r="I73" i="23"/>
  <c r="I71" i="23"/>
  <c r="I69" i="23"/>
  <c r="I68" i="23"/>
  <c r="I66" i="23"/>
  <c r="I64" i="23"/>
  <c r="I62" i="23"/>
  <c r="I60" i="23"/>
  <c r="I58" i="23"/>
  <c r="I56" i="23"/>
  <c r="I54" i="23"/>
  <c r="I52" i="23"/>
  <c r="I51" i="23"/>
  <c r="I49" i="23"/>
  <c r="I47" i="23"/>
  <c r="I45" i="23"/>
  <c r="I43" i="23"/>
  <c r="I41" i="23"/>
  <c r="I38" i="23"/>
  <c r="I36" i="23"/>
  <c r="I34" i="23"/>
  <c r="I32" i="23"/>
  <c r="I29" i="23"/>
  <c r="I27" i="23"/>
  <c r="I25" i="23"/>
  <c r="I23" i="23"/>
  <c r="I21" i="23"/>
  <c r="F16" i="23"/>
  <c r="I15" i="23"/>
  <c r="I13" i="23"/>
  <c r="I11" i="23"/>
  <c r="I9" i="23"/>
  <c r="I7" i="23"/>
  <c r="C97" i="24"/>
  <c r="C98" i="24" s="1"/>
  <c r="C100" i="24" s="1"/>
  <c r="I74" i="24"/>
  <c r="I72" i="24"/>
  <c r="I70" i="24"/>
  <c r="I68" i="24"/>
  <c r="I66" i="24"/>
  <c r="I64" i="24"/>
  <c r="I62" i="24"/>
  <c r="I60" i="24"/>
  <c r="I58" i="24"/>
  <c r="I56" i="24"/>
  <c r="I54" i="24"/>
  <c r="I52" i="24"/>
  <c r="I50" i="24"/>
  <c r="I48" i="24"/>
  <c r="I46" i="24"/>
  <c r="I44" i="24"/>
  <c r="I42" i="24"/>
  <c r="I40" i="24"/>
  <c r="I38" i="24"/>
  <c r="I36" i="24"/>
  <c r="I34" i="24"/>
  <c r="I32" i="24"/>
  <c r="I30" i="24"/>
  <c r="I28" i="24"/>
  <c r="I26" i="24"/>
  <c r="I24" i="24"/>
  <c r="I21" i="24"/>
  <c r="I19" i="24"/>
  <c r="I17" i="24"/>
  <c r="I15" i="24"/>
  <c r="I13" i="24"/>
  <c r="I11" i="24"/>
  <c r="I9" i="24"/>
  <c r="F46" i="20" l="1"/>
  <c r="F14" i="20"/>
  <c r="L76" i="4"/>
  <c r="V37" i="19"/>
  <c r="U66" i="46"/>
  <c r="U38" i="46"/>
  <c r="U19" i="19"/>
  <c r="U42" i="46"/>
  <c r="V10" i="46"/>
  <c r="F22" i="20"/>
  <c r="F54" i="20"/>
  <c r="F30" i="20"/>
  <c r="F62" i="20"/>
  <c r="F38" i="20"/>
  <c r="F70" i="20"/>
  <c r="M36" i="48"/>
  <c r="L36" i="48"/>
  <c r="L14" i="49"/>
  <c r="M14" i="49"/>
  <c r="J13" i="19"/>
  <c r="K13" i="19"/>
  <c r="O13" i="19"/>
  <c r="P13" i="19" s="1"/>
  <c r="X13" i="19" s="1"/>
  <c r="M64" i="22"/>
  <c r="L64" i="22"/>
  <c r="M44" i="48"/>
  <c r="L44" i="48"/>
  <c r="M12" i="48"/>
  <c r="L12" i="48"/>
  <c r="M63" i="48"/>
  <c r="L63" i="48"/>
  <c r="L47" i="48"/>
  <c r="M47" i="48"/>
  <c r="L54" i="49"/>
  <c r="M54" i="49"/>
  <c r="M12" i="22"/>
  <c r="L12" i="22"/>
  <c r="J58" i="19"/>
  <c r="K58" i="19"/>
  <c r="O58" i="19"/>
  <c r="L38" i="48"/>
  <c r="M38" i="48"/>
  <c r="M57" i="21"/>
  <c r="L57" i="21"/>
  <c r="L52" i="48"/>
  <c r="M52" i="48"/>
  <c r="M20" i="48"/>
  <c r="L20" i="48"/>
  <c r="U59" i="46"/>
  <c r="V59" i="46"/>
  <c r="U75" i="46"/>
  <c r="V75" i="46"/>
  <c r="L13" i="49"/>
  <c r="M13" i="49"/>
  <c r="U67" i="46"/>
  <c r="V67" i="46"/>
  <c r="L68" i="22"/>
  <c r="M39" i="21"/>
  <c r="K36" i="17"/>
  <c r="K68" i="17"/>
  <c r="M68" i="17" s="1"/>
  <c r="J32" i="19"/>
  <c r="F34" i="16"/>
  <c r="K18" i="13"/>
  <c r="K64" i="12"/>
  <c r="L64" i="12" s="1"/>
  <c r="K46" i="15"/>
  <c r="F64" i="15"/>
  <c r="G25" i="11"/>
  <c r="G26" i="10"/>
  <c r="F46" i="10"/>
  <c r="F11" i="11"/>
  <c r="G34" i="7"/>
  <c r="G42" i="7"/>
  <c r="G14" i="6"/>
  <c r="F46" i="6"/>
  <c r="G66" i="6"/>
  <c r="G59" i="5"/>
  <c r="G18" i="4"/>
  <c r="F22" i="4"/>
  <c r="G30" i="4"/>
  <c r="G10" i="3"/>
  <c r="G30" i="3"/>
  <c r="K13" i="21"/>
  <c r="M13" i="21" s="1"/>
  <c r="F16" i="18"/>
  <c r="F38" i="18"/>
  <c r="G46" i="18"/>
  <c r="G50" i="18"/>
  <c r="G72" i="18"/>
  <c r="F10" i="17"/>
  <c r="G22" i="17"/>
  <c r="G36" i="17"/>
  <c r="F44" i="17"/>
  <c r="G48" i="17"/>
  <c r="F56" i="17"/>
  <c r="G68" i="17"/>
  <c r="G21" i="13"/>
  <c r="F34" i="13"/>
  <c r="F39" i="13"/>
  <c r="G50" i="13"/>
  <c r="G55" i="13"/>
  <c r="F69" i="13"/>
  <c r="G8" i="12"/>
  <c r="F16" i="12"/>
  <c r="G20" i="12"/>
  <c r="F28" i="12"/>
  <c r="G40" i="12"/>
  <c r="F48" i="12"/>
  <c r="G52" i="12"/>
  <c r="F60" i="12"/>
  <c r="G72" i="12"/>
  <c r="G69" i="10"/>
  <c r="G9" i="3"/>
  <c r="G35" i="10"/>
  <c r="G19" i="7"/>
  <c r="G63" i="6"/>
  <c r="F11" i="4"/>
  <c r="G75" i="4"/>
  <c r="G67" i="3"/>
  <c r="I66" i="51"/>
  <c r="J66" i="51" s="1"/>
  <c r="M57" i="48"/>
  <c r="K74" i="46"/>
  <c r="O60" i="46"/>
  <c r="W60" i="46" s="1"/>
  <c r="J43" i="46"/>
  <c r="K22" i="46"/>
  <c r="J18" i="46"/>
  <c r="G29" i="31"/>
  <c r="K23" i="21"/>
  <c r="K54" i="21"/>
  <c r="G50" i="51"/>
  <c r="K41" i="21"/>
  <c r="L41" i="21" s="1"/>
  <c r="K44" i="21"/>
  <c r="M62" i="22"/>
  <c r="M43" i="22"/>
  <c r="L63" i="21"/>
  <c r="F74" i="21"/>
  <c r="J11" i="19"/>
  <c r="K52" i="17"/>
  <c r="M52" i="17" s="1"/>
  <c r="K23" i="13"/>
  <c r="K53" i="13"/>
  <c r="G73" i="22"/>
  <c r="L24" i="22"/>
  <c r="K50" i="13"/>
  <c r="K8" i="12"/>
  <c r="K72" i="12"/>
  <c r="G56" i="7"/>
  <c r="G51" i="11"/>
  <c r="G71" i="11"/>
  <c r="F32" i="10"/>
  <c r="E76" i="7"/>
  <c r="G40" i="2"/>
  <c r="G60" i="2"/>
  <c r="G32" i="6"/>
  <c r="F25" i="21"/>
  <c r="F25" i="17"/>
  <c r="G18" i="18"/>
  <c r="F72" i="18"/>
  <c r="G40" i="17"/>
  <c r="G60" i="17"/>
  <c r="G72" i="17"/>
  <c r="G7" i="13"/>
  <c r="G37" i="13"/>
  <c r="F55" i="13"/>
  <c r="F76" i="13" s="1"/>
  <c r="G66" i="13"/>
  <c r="G71" i="13"/>
  <c r="G12" i="12"/>
  <c r="F20" i="12"/>
  <c r="G32" i="12"/>
  <c r="F40" i="12"/>
  <c r="G44" i="12"/>
  <c r="F52" i="12"/>
  <c r="G64" i="12"/>
  <c r="G154" i="1"/>
  <c r="F19" i="7"/>
  <c r="G19" i="4"/>
  <c r="G77" i="4" s="1"/>
  <c r="G23" i="10"/>
  <c r="F43" i="6"/>
  <c r="G12" i="5"/>
  <c r="F38" i="51"/>
  <c r="I35" i="51"/>
  <c r="K35" i="51" s="1"/>
  <c r="J74" i="46"/>
  <c r="O43" i="46"/>
  <c r="O39" i="46"/>
  <c r="Q39" i="46" s="1"/>
  <c r="Y39" i="46" s="1"/>
  <c r="O22" i="46"/>
  <c r="K28" i="46"/>
  <c r="F67" i="51"/>
  <c r="F25" i="51"/>
  <c r="K73" i="22"/>
  <c r="L73" i="22" s="1"/>
  <c r="K9" i="22"/>
  <c r="M9" i="22" s="1"/>
  <c r="K28" i="22"/>
  <c r="M60" i="22"/>
  <c r="F14" i="21"/>
  <c r="J15" i="19"/>
  <c r="K60" i="17"/>
  <c r="F30" i="16"/>
  <c r="F51" i="15"/>
  <c r="K32" i="12"/>
  <c r="K47" i="16"/>
  <c r="G61" i="11"/>
  <c r="L40" i="22"/>
  <c r="F45" i="22"/>
  <c r="F50" i="22"/>
  <c r="K45" i="22"/>
  <c r="M48" i="22"/>
  <c r="F22" i="21"/>
  <c r="G46" i="21"/>
  <c r="K46" i="18"/>
  <c r="K50" i="18"/>
  <c r="K14" i="14"/>
  <c r="K72" i="14"/>
  <c r="M72" i="14" s="1"/>
  <c r="K7" i="13"/>
  <c r="K37" i="13"/>
  <c r="F47" i="16"/>
  <c r="K57" i="16"/>
  <c r="M57" i="16" s="1"/>
  <c r="F46" i="15"/>
  <c r="G38" i="10"/>
  <c r="G25" i="7"/>
  <c r="G24" i="2"/>
  <c r="G37" i="5"/>
  <c r="F48" i="4"/>
  <c r="F72" i="3"/>
  <c r="G10" i="2"/>
  <c r="K69" i="21"/>
  <c r="G72" i="14"/>
  <c r="F48" i="17"/>
  <c r="L11" i="22"/>
  <c r="M25" i="22"/>
  <c r="G50" i="22"/>
  <c r="F7" i="21"/>
  <c r="G61" i="22"/>
  <c r="F18" i="21"/>
  <c r="F26" i="21"/>
  <c r="L37" i="21"/>
  <c r="F66" i="21"/>
  <c r="K17" i="18"/>
  <c r="K32" i="17"/>
  <c r="K40" i="17"/>
  <c r="K64" i="17"/>
  <c r="M64" i="17" s="1"/>
  <c r="K72" i="17"/>
  <c r="V13" i="19"/>
  <c r="J22" i="19"/>
  <c r="K46" i="19"/>
  <c r="K19" i="15"/>
  <c r="F31" i="15"/>
  <c r="F14" i="14"/>
  <c r="K36" i="12"/>
  <c r="L36" i="12" s="1"/>
  <c r="K68" i="12"/>
  <c r="K41" i="16"/>
  <c r="F57" i="16"/>
  <c r="F73" i="16"/>
  <c r="K18" i="15"/>
  <c r="K11" i="14"/>
  <c r="G57" i="11"/>
  <c r="G32" i="7"/>
  <c r="F19" i="11"/>
  <c r="G70" i="7"/>
  <c r="F52" i="6"/>
  <c r="F17" i="18"/>
  <c r="G57" i="3"/>
  <c r="F141" i="1"/>
  <c r="G11" i="3"/>
  <c r="G69" i="1"/>
  <c r="I57" i="51"/>
  <c r="K57" i="51" s="1"/>
  <c r="M35" i="49"/>
  <c r="K56" i="46"/>
  <c r="V40" i="46"/>
  <c r="F94" i="28"/>
  <c r="D202" i="28"/>
  <c r="K42" i="21"/>
  <c r="M42" i="21" s="1"/>
  <c r="K59" i="21"/>
  <c r="E76" i="2"/>
  <c r="K56" i="21"/>
  <c r="F59" i="22"/>
  <c r="G59" i="22"/>
  <c r="F66" i="51"/>
  <c r="F62" i="51"/>
  <c r="F54" i="51"/>
  <c r="F44" i="51"/>
  <c r="F34" i="51"/>
  <c r="F30" i="51"/>
  <c r="I65" i="51"/>
  <c r="J65" i="51" s="1"/>
  <c r="I55" i="51"/>
  <c r="K55" i="51" s="1"/>
  <c r="I41" i="51"/>
  <c r="I27" i="51"/>
  <c r="K27" i="51" s="1"/>
  <c r="L47" i="49"/>
  <c r="L60" i="48"/>
  <c r="L56" i="48"/>
  <c r="M50" i="48"/>
  <c r="M43" i="48"/>
  <c r="M24" i="48"/>
  <c r="M74" i="49"/>
  <c r="F93" i="28"/>
  <c r="G196" i="28"/>
  <c r="F67" i="50"/>
  <c r="F27" i="51"/>
  <c r="I20" i="51"/>
  <c r="F60" i="51"/>
  <c r="F28" i="51"/>
  <c r="I49" i="51"/>
  <c r="K49" i="51" s="1"/>
  <c r="I33" i="51"/>
  <c r="M75" i="48"/>
  <c r="M37" i="48"/>
  <c r="M28" i="48"/>
  <c r="M16" i="48"/>
  <c r="M20" i="49"/>
  <c r="L15" i="49"/>
  <c r="G33" i="31"/>
  <c r="G9" i="31"/>
  <c r="F51" i="51"/>
  <c r="F35" i="51"/>
  <c r="K16" i="23"/>
  <c r="G40" i="23"/>
  <c r="F12" i="20"/>
  <c r="F20" i="20"/>
  <c r="F28" i="20"/>
  <c r="F36" i="20"/>
  <c r="F44" i="20"/>
  <c r="F52" i="20"/>
  <c r="F60" i="20"/>
  <c r="F68" i="20"/>
  <c r="I40" i="23"/>
  <c r="G12" i="20"/>
  <c r="G20" i="20"/>
  <c r="G28" i="20"/>
  <c r="G36" i="20"/>
  <c r="G44" i="20"/>
  <c r="G52" i="20"/>
  <c r="G60" i="20"/>
  <c r="G68" i="20"/>
  <c r="F18" i="23"/>
  <c r="E77" i="23"/>
  <c r="E108" i="23" s="1"/>
  <c r="G14" i="20"/>
  <c r="G22" i="20"/>
  <c r="G30" i="20"/>
  <c r="G38" i="20"/>
  <c r="G46" i="20"/>
  <c r="G54" i="20"/>
  <c r="G62" i="20"/>
  <c r="G70" i="20"/>
  <c r="F170" i="1"/>
  <c r="F142" i="1"/>
  <c r="G170" i="1"/>
  <c r="G117" i="1"/>
  <c r="G156" i="1"/>
  <c r="G157" i="1"/>
  <c r="G113" i="1"/>
  <c r="G87" i="1"/>
  <c r="G111" i="1"/>
  <c r="G203" i="1"/>
  <c r="G215" i="1"/>
  <c r="G201" i="1"/>
  <c r="D143" i="1"/>
  <c r="G174" i="1"/>
  <c r="G190" i="1"/>
  <c r="F64" i="1"/>
  <c r="F178" i="1"/>
  <c r="E114" i="1"/>
  <c r="D107" i="1"/>
  <c r="G152" i="1"/>
  <c r="F169" i="1"/>
  <c r="F90" i="1"/>
  <c r="G171" i="1"/>
  <c r="G191" i="1"/>
  <c r="G38" i="1"/>
  <c r="G200" i="1"/>
  <c r="G214" i="1"/>
  <c r="E82" i="1"/>
  <c r="F120" i="1"/>
  <c r="G160" i="1"/>
  <c r="F88" i="1"/>
  <c r="G175" i="1"/>
  <c r="G98" i="1"/>
  <c r="G129" i="1"/>
  <c r="G197" i="1"/>
  <c r="F143" i="1"/>
  <c r="F155" i="1"/>
  <c r="F185" i="1"/>
  <c r="F102" i="1"/>
  <c r="G153" i="1"/>
  <c r="G179" i="1"/>
  <c r="E79" i="1"/>
  <c r="E143" i="1"/>
  <c r="F204" i="1"/>
  <c r="D130" i="1"/>
  <c r="G21" i="1"/>
  <c r="F110" i="1"/>
  <c r="F114" i="1" s="1"/>
  <c r="F194" i="1"/>
  <c r="C246" i="1"/>
  <c r="D114" i="1"/>
  <c r="F79" i="1"/>
  <c r="D247" i="1"/>
  <c r="F173" i="1"/>
  <c r="G161" i="1"/>
  <c r="G189" i="1"/>
  <c r="F198" i="1"/>
  <c r="G106" i="1"/>
  <c r="G192" i="1"/>
  <c r="G53" i="1"/>
  <c r="F188" i="1"/>
  <c r="E107" i="1"/>
  <c r="M33" i="21"/>
  <c r="L33" i="21"/>
  <c r="M15" i="48"/>
  <c r="L15" i="48"/>
  <c r="M48" i="49"/>
  <c r="L48" i="49"/>
  <c r="L21" i="48"/>
  <c r="M21" i="48"/>
  <c r="J14" i="19"/>
  <c r="K14" i="19"/>
  <c r="M28" i="22"/>
  <c r="L28" i="22"/>
  <c r="L70" i="22"/>
  <c r="M70" i="22"/>
  <c r="L54" i="48"/>
  <c r="M54" i="48"/>
  <c r="V73" i="46"/>
  <c r="U73" i="46"/>
  <c r="K18" i="19"/>
  <c r="J18" i="19"/>
  <c r="O18" i="19"/>
  <c r="O44" i="19"/>
  <c r="W44" i="19" s="1"/>
  <c r="J44" i="19"/>
  <c r="L56" i="21"/>
  <c r="M56" i="21"/>
  <c r="L60" i="49"/>
  <c r="M60" i="49"/>
  <c r="V60" i="46"/>
  <c r="U60" i="46"/>
  <c r="M14" i="48"/>
  <c r="L14" i="48"/>
  <c r="L8" i="49"/>
  <c r="M8" i="49"/>
  <c r="M61" i="48"/>
  <c r="L61" i="48"/>
  <c r="M45" i="48"/>
  <c r="L45" i="48"/>
  <c r="M29" i="48"/>
  <c r="L29" i="48"/>
  <c r="M61" i="22"/>
  <c r="L61" i="22"/>
  <c r="K27" i="19"/>
  <c r="J27" i="19"/>
  <c r="O27" i="19"/>
  <c r="P27" i="19" s="1"/>
  <c r="X27" i="19" s="1"/>
  <c r="M18" i="22"/>
  <c r="L18" i="22"/>
  <c r="L60" i="21"/>
  <c r="M60" i="21"/>
  <c r="L54" i="22"/>
  <c r="M54" i="22"/>
  <c r="G31" i="23"/>
  <c r="F7" i="22"/>
  <c r="L34" i="22"/>
  <c r="G39" i="22"/>
  <c r="F61" i="22"/>
  <c r="J10" i="19"/>
  <c r="L55" i="21"/>
  <c r="G18" i="21"/>
  <c r="G22" i="21"/>
  <c r="G54" i="21"/>
  <c r="G66" i="21"/>
  <c r="F8" i="20"/>
  <c r="F10" i="20"/>
  <c r="G16" i="20"/>
  <c r="G18" i="20"/>
  <c r="F24" i="20"/>
  <c r="F26" i="20"/>
  <c r="G32" i="20"/>
  <c r="G34" i="20"/>
  <c r="F40" i="20"/>
  <c r="F42" i="20"/>
  <c r="G48" i="20"/>
  <c r="G50" i="20"/>
  <c r="F56" i="20"/>
  <c r="F58" i="20"/>
  <c r="G64" i="20"/>
  <c r="G66" i="20"/>
  <c r="F72" i="20"/>
  <c r="F74" i="20"/>
  <c r="K11" i="19"/>
  <c r="K19" i="19"/>
  <c r="K29" i="19"/>
  <c r="K26" i="18"/>
  <c r="K25" i="17"/>
  <c r="L25" i="17" s="1"/>
  <c r="K33" i="17"/>
  <c r="L33" i="17" s="1"/>
  <c r="K37" i="17"/>
  <c r="M37" i="17" s="1"/>
  <c r="K41" i="17"/>
  <c r="K45" i="17"/>
  <c r="M45" i="17" s="1"/>
  <c r="K49" i="17"/>
  <c r="L49" i="17" s="1"/>
  <c r="K53" i="17"/>
  <c r="M53" i="17" s="1"/>
  <c r="K57" i="17"/>
  <c r="K61" i="17"/>
  <c r="L61" i="17" s="1"/>
  <c r="K65" i="17"/>
  <c r="L65" i="17" s="1"/>
  <c r="K69" i="17"/>
  <c r="M69" i="17" s="1"/>
  <c r="K73" i="17"/>
  <c r="K8" i="16"/>
  <c r="M8" i="16" s="1"/>
  <c r="V45" i="19"/>
  <c r="J50" i="19"/>
  <c r="J54" i="19"/>
  <c r="U59" i="19"/>
  <c r="V63" i="19"/>
  <c r="K46" i="16"/>
  <c r="L46" i="16" s="1"/>
  <c r="F37" i="15"/>
  <c r="F75" i="15"/>
  <c r="K24" i="14"/>
  <c r="M24" i="14" s="1"/>
  <c r="F32" i="14"/>
  <c r="E76" i="15"/>
  <c r="E107" i="15" s="1"/>
  <c r="K62" i="13"/>
  <c r="L62" i="13" s="1"/>
  <c r="K11" i="12"/>
  <c r="L11" i="12" s="1"/>
  <c r="K27" i="12"/>
  <c r="L27" i="12" s="1"/>
  <c r="K43" i="12"/>
  <c r="K59" i="12"/>
  <c r="M59" i="12" s="1"/>
  <c r="K75" i="12"/>
  <c r="L75" i="12" s="1"/>
  <c r="K25" i="16"/>
  <c r="L25" i="16" s="1"/>
  <c r="F29" i="16"/>
  <c r="K63" i="16"/>
  <c r="M63" i="16" s="1"/>
  <c r="K64" i="15"/>
  <c r="F45" i="11"/>
  <c r="F57" i="11"/>
  <c r="F58" i="10"/>
  <c r="F66" i="10"/>
  <c r="G9" i="7"/>
  <c r="G15" i="11"/>
  <c r="G18" i="7"/>
  <c r="F189" i="1"/>
  <c r="F70" i="6"/>
  <c r="F74" i="6"/>
  <c r="F18" i="3"/>
  <c r="G38" i="3"/>
  <c r="F58" i="3"/>
  <c r="G183" i="1"/>
  <c r="F8" i="3"/>
  <c r="G143" i="1"/>
  <c r="F210" i="1"/>
  <c r="G218" i="1"/>
  <c r="F41" i="21"/>
  <c r="G26" i="18"/>
  <c r="G35" i="17"/>
  <c r="G37" i="17"/>
  <c r="F39" i="17"/>
  <c r="G51" i="17"/>
  <c r="G53" i="17"/>
  <c r="F55" i="17"/>
  <c r="G67" i="17"/>
  <c r="G69" i="17"/>
  <c r="F71" i="17"/>
  <c r="F9" i="12"/>
  <c r="F25" i="12"/>
  <c r="F41" i="12"/>
  <c r="F57" i="12"/>
  <c r="F73" i="12"/>
  <c r="G9" i="10"/>
  <c r="G29" i="10"/>
  <c r="G61" i="4"/>
  <c r="G61" i="3"/>
  <c r="G77" i="1"/>
  <c r="G79" i="1" s="1"/>
  <c r="G67" i="4"/>
  <c r="G17" i="2"/>
  <c r="G55" i="10"/>
  <c r="G23" i="4"/>
  <c r="F53" i="1"/>
  <c r="I18" i="51"/>
  <c r="J18" i="51" s="1"/>
  <c r="I68" i="51"/>
  <c r="K68" i="51" s="1"/>
  <c r="I60" i="51"/>
  <c r="K60" i="51" s="1"/>
  <c r="I54" i="51"/>
  <c r="K54" i="51" s="1"/>
  <c r="I42" i="51"/>
  <c r="K42" i="51" s="1"/>
  <c r="I36" i="51"/>
  <c r="K36" i="51" s="1"/>
  <c r="I28" i="51"/>
  <c r="K28" i="51" s="1"/>
  <c r="I67" i="51"/>
  <c r="J67" i="51" s="1"/>
  <c r="I59" i="51"/>
  <c r="J59" i="51" s="1"/>
  <c r="I39" i="51"/>
  <c r="J39" i="51" s="1"/>
  <c r="I29" i="51"/>
  <c r="J29" i="51" s="1"/>
  <c r="F20" i="51"/>
  <c r="I67" i="50"/>
  <c r="K67" i="50" s="1"/>
  <c r="I7" i="51"/>
  <c r="K7" i="51" s="1"/>
  <c r="L70" i="49"/>
  <c r="M63" i="49"/>
  <c r="L52" i="49"/>
  <c r="M18" i="49"/>
  <c r="V63" i="46"/>
  <c r="K47" i="46"/>
  <c r="K39" i="46"/>
  <c r="K23" i="46"/>
  <c r="V20" i="46"/>
  <c r="K32" i="46"/>
  <c r="K16" i="46"/>
  <c r="K7" i="43"/>
  <c r="M7" i="43" s="1"/>
  <c r="G61" i="31"/>
  <c r="G75" i="30"/>
  <c r="F73" i="51"/>
  <c r="F43" i="51"/>
  <c r="F29" i="51"/>
  <c r="K27" i="21"/>
  <c r="G55" i="21"/>
  <c r="G71" i="21"/>
  <c r="G73" i="51"/>
  <c r="G23" i="51"/>
  <c r="F213" i="1"/>
  <c r="G213" i="1"/>
  <c r="E76" i="18"/>
  <c r="E107" i="18" s="1"/>
  <c r="G76" i="15"/>
  <c r="C236" i="1"/>
  <c r="K62" i="21"/>
  <c r="M62" i="21" s="1"/>
  <c r="O8" i="19"/>
  <c r="P8" i="19" s="1"/>
  <c r="X8" i="19" s="1"/>
  <c r="F60" i="21"/>
  <c r="K52" i="21"/>
  <c r="L52" i="21" s="1"/>
  <c r="G50" i="21"/>
  <c r="K57" i="18"/>
  <c r="L57" i="18" s="1"/>
  <c r="K31" i="17"/>
  <c r="M31" i="17" s="1"/>
  <c r="K43" i="17"/>
  <c r="M43" i="17" s="1"/>
  <c r="K47" i="17"/>
  <c r="M47" i="17" s="1"/>
  <c r="K59" i="17"/>
  <c r="M59" i="17" s="1"/>
  <c r="K63" i="17"/>
  <c r="M63" i="17" s="1"/>
  <c r="K75" i="17"/>
  <c r="M75" i="17" s="1"/>
  <c r="K16" i="16"/>
  <c r="M16" i="16" s="1"/>
  <c r="U11" i="19"/>
  <c r="V15" i="19"/>
  <c r="J20" i="19"/>
  <c r="V29" i="19"/>
  <c r="J38" i="19"/>
  <c r="F22" i="16"/>
  <c r="K60" i="16"/>
  <c r="M60" i="16" s="1"/>
  <c r="K31" i="15"/>
  <c r="L31" i="15" s="1"/>
  <c r="F39" i="15"/>
  <c r="F43" i="15"/>
  <c r="F8" i="14"/>
  <c r="K38" i="14"/>
  <c r="M38" i="14" s="1"/>
  <c r="K42" i="14"/>
  <c r="M42" i="14" s="1"/>
  <c r="K30" i="13"/>
  <c r="L30" i="13" s="1"/>
  <c r="K19" i="12"/>
  <c r="L19" i="12" s="1"/>
  <c r="K35" i="12"/>
  <c r="M35" i="12" s="1"/>
  <c r="K51" i="12"/>
  <c r="L51" i="12" s="1"/>
  <c r="K67" i="12"/>
  <c r="L67" i="12" s="1"/>
  <c r="K27" i="16"/>
  <c r="L27" i="16" s="1"/>
  <c r="K39" i="16"/>
  <c r="M39" i="16" s="1"/>
  <c r="K55" i="16"/>
  <c r="L55" i="16" s="1"/>
  <c r="K73" i="16"/>
  <c r="M73" i="16" s="1"/>
  <c r="K16" i="15"/>
  <c r="M16" i="15" s="1"/>
  <c r="K50" i="15"/>
  <c r="L50" i="15" s="1"/>
  <c r="K62" i="15"/>
  <c r="L62" i="15" s="1"/>
  <c r="K66" i="15"/>
  <c r="M66" i="15" s="1"/>
  <c r="G73" i="7"/>
  <c r="G24" i="10"/>
  <c r="F36" i="10"/>
  <c r="G14" i="7"/>
  <c r="G30" i="7"/>
  <c r="F91" i="1"/>
  <c r="G187" i="1"/>
  <c r="K57" i="22"/>
  <c r="K11" i="21"/>
  <c r="G38" i="14"/>
  <c r="G42" i="14"/>
  <c r="G76" i="14" s="1"/>
  <c r="G18" i="17"/>
  <c r="G45" i="17"/>
  <c r="G61" i="17"/>
  <c r="F17" i="12"/>
  <c r="F33" i="12"/>
  <c r="F49" i="12"/>
  <c r="F65" i="12"/>
  <c r="G25" i="10"/>
  <c r="G31" i="7"/>
  <c r="G42" i="5"/>
  <c r="G63" i="2"/>
  <c r="G104" i="1"/>
  <c r="G168" i="1"/>
  <c r="F51" i="10"/>
  <c r="F73" i="7"/>
  <c r="F64" i="5"/>
  <c r="G71" i="4"/>
  <c r="G110" i="1"/>
  <c r="I22" i="51"/>
  <c r="J22" i="51" s="1"/>
  <c r="I74" i="51"/>
  <c r="K74" i="51" s="1"/>
  <c r="I70" i="51"/>
  <c r="I58" i="51"/>
  <c r="K58" i="51" s="1"/>
  <c r="I52" i="51"/>
  <c r="K52" i="51" s="1"/>
  <c r="I44" i="51"/>
  <c r="K44" i="51" s="1"/>
  <c r="I38" i="51"/>
  <c r="K38" i="51" s="1"/>
  <c r="I26" i="51"/>
  <c r="K26" i="51" s="1"/>
  <c r="I45" i="51"/>
  <c r="K45" i="51" s="1"/>
  <c r="F16" i="51"/>
  <c r="F8" i="51"/>
  <c r="L69" i="48"/>
  <c r="L53" i="48"/>
  <c r="M40" i="48"/>
  <c r="M32" i="48"/>
  <c r="L31" i="49"/>
  <c r="K49" i="46"/>
  <c r="U53" i="46"/>
  <c r="G62" i="38"/>
  <c r="G21" i="31"/>
  <c r="G71" i="30"/>
  <c r="F69" i="51"/>
  <c r="F59" i="51"/>
  <c r="F47" i="51"/>
  <c r="K19" i="21"/>
  <c r="G23" i="21"/>
  <c r="K29" i="21"/>
  <c r="M29" i="21" s="1"/>
  <c r="K41" i="22"/>
  <c r="M56" i="49"/>
  <c r="L56" i="49"/>
  <c r="L66" i="48"/>
  <c r="M66" i="48"/>
  <c r="J34" i="19"/>
  <c r="O34" i="19"/>
  <c r="Q34" i="19" s="1"/>
  <c r="K34" i="19"/>
  <c r="L38" i="22"/>
  <c r="M38" i="22"/>
  <c r="O36" i="19"/>
  <c r="Q36" i="19" s="1"/>
  <c r="J36" i="19"/>
  <c r="U55" i="19"/>
  <c r="V55" i="19"/>
  <c r="M49" i="21"/>
  <c r="L49" i="21"/>
  <c r="M66" i="49"/>
  <c r="L66" i="49"/>
  <c r="V44" i="46"/>
  <c r="U44" i="46"/>
  <c r="L65" i="49"/>
  <c r="M65" i="49"/>
  <c r="M49" i="49"/>
  <c r="L49" i="49"/>
  <c r="M22" i="49"/>
  <c r="L22" i="49"/>
  <c r="V32" i="46"/>
  <c r="U32" i="46"/>
  <c r="F130" i="1"/>
  <c r="L46" i="48"/>
  <c r="M46" i="48"/>
  <c r="U28" i="46"/>
  <c r="V28" i="46"/>
  <c r="L22" i="48"/>
  <c r="M22" i="48"/>
  <c r="O56" i="19"/>
  <c r="K56" i="19"/>
  <c r="J56" i="19"/>
  <c r="U21" i="19"/>
  <c r="V21" i="19"/>
  <c r="L68" i="48"/>
  <c r="M68" i="48"/>
  <c r="M45" i="49"/>
  <c r="L45" i="49"/>
  <c r="M71" i="48"/>
  <c r="L71" i="48"/>
  <c r="M55" i="48"/>
  <c r="L55" i="48"/>
  <c r="M39" i="48"/>
  <c r="L39" i="48"/>
  <c r="U62" i="46"/>
  <c r="V62" i="46"/>
  <c r="U14" i="46"/>
  <c r="V14" i="46"/>
  <c r="L68" i="49"/>
  <c r="M68" i="49"/>
  <c r="M30" i="48"/>
  <c r="L30" i="48"/>
  <c r="U68" i="46"/>
  <c r="V68" i="46"/>
  <c r="M23" i="22"/>
  <c r="L23" i="22"/>
  <c r="L44" i="21"/>
  <c r="M44" i="21"/>
  <c r="J64" i="19"/>
  <c r="K64" i="19"/>
  <c r="O64" i="19"/>
  <c r="P64" i="19" s="1"/>
  <c r="O26" i="19"/>
  <c r="W26" i="19" s="1"/>
  <c r="K26" i="19"/>
  <c r="J26" i="19"/>
  <c r="L8" i="21"/>
  <c r="M8" i="21"/>
  <c r="M50" i="49"/>
  <c r="L50" i="49"/>
  <c r="V12" i="46"/>
  <c r="U12" i="46"/>
  <c r="M72" i="49"/>
  <c r="L72" i="49"/>
  <c r="L16" i="49"/>
  <c r="M16" i="49"/>
  <c r="L40" i="49"/>
  <c r="M40" i="49"/>
  <c r="L24" i="49"/>
  <c r="M24" i="49"/>
  <c r="U65" i="46"/>
  <c r="V65" i="46"/>
  <c r="K39" i="22"/>
  <c r="M55" i="22"/>
  <c r="L63" i="22"/>
  <c r="M15" i="22"/>
  <c r="G36" i="21"/>
  <c r="F46" i="21"/>
  <c r="O30" i="19"/>
  <c r="P30" i="19" s="1"/>
  <c r="O62" i="19"/>
  <c r="Q62" i="19" s="1"/>
  <c r="F12" i="18"/>
  <c r="K47" i="15"/>
  <c r="L47" i="15" s="1"/>
  <c r="F27" i="16"/>
  <c r="F31" i="16"/>
  <c r="E73" i="11"/>
  <c r="F25" i="11"/>
  <c r="F62" i="10"/>
  <c r="G20" i="7"/>
  <c r="F15" i="11"/>
  <c r="F24" i="10"/>
  <c r="F159" i="1"/>
  <c r="G166" i="1"/>
  <c r="G11" i="5"/>
  <c r="G46" i="4"/>
  <c r="F70" i="4"/>
  <c r="F38" i="3"/>
  <c r="G54" i="3"/>
  <c r="G49" i="5"/>
  <c r="G64" i="3"/>
  <c r="G181" i="1"/>
  <c r="G212" i="1"/>
  <c r="G202" i="1"/>
  <c r="F222" i="1"/>
  <c r="F223" i="1" s="1"/>
  <c r="G9" i="22"/>
  <c r="G29" i="21"/>
  <c r="F18" i="17"/>
  <c r="E76" i="17"/>
  <c r="E107" i="17" s="1"/>
  <c r="G10" i="16"/>
  <c r="G14" i="16"/>
  <c r="G18" i="16"/>
  <c r="G11" i="2"/>
  <c r="E76" i="14"/>
  <c r="E107" i="14" s="1"/>
  <c r="G47" i="6"/>
  <c r="F35" i="4"/>
  <c r="G59" i="7"/>
  <c r="G35" i="6"/>
  <c r="F55" i="4"/>
  <c r="F71" i="4"/>
  <c r="F67" i="3"/>
  <c r="F61" i="2"/>
  <c r="F76" i="2" s="1"/>
  <c r="F56" i="51"/>
  <c r="F40" i="51"/>
  <c r="F24" i="51"/>
  <c r="I69" i="51"/>
  <c r="J69" i="51" s="1"/>
  <c r="I53" i="51"/>
  <c r="J53" i="51" s="1"/>
  <c r="I37" i="51"/>
  <c r="K37" i="51" s="1"/>
  <c r="M61" i="49"/>
  <c r="L59" i="48"/>
  <c r="M9" i="48"/>
  <c r="V70" i="46"/>
  <c r="V64" i="46"/>
  <c r="S76" i="46"/>
  <c r="U71" i="46"/>
  <c r="J55" i="46"/>
  <c r="V36" i="46"/>
  <c r="K26" i="46"/>
  <c r="V30" i="46"/>
  <c r="K24" i="46"/>
  <c r="F4" i="37"/>
  <c r="G53" i="31"/>
  <c r="G45" i="31"/>
  <c r="G13" i="31"/>
  <c r="E77" i="31"/>
  <c r="F31" i="51"/>
  <c r="K14" i="21"/>
  <c r="L14" i="21" s="1"/>
  <c r="K71" i="21"/>
  <c r="F13" i="31"/>
  <c r="F77" i="31" s="1"/>
  <c r="G63" i="51"/>
  <c r="G70" i="50"/>
  <c r="E76" i="22"/>
  <c r="F65" i="22"/>
  <c r="L71" i="22"/>
  <c r="M46" i="22"/>
  <c r="E76" i="20"/>
  <c r="V25" i="19"/>
  <c r="V41" i="19"/>
  <c r="O46" i="19"/>
  <c r="V57" i="19"/>
  <c r="L13" i="22"/>
  <c r="K36" i="21"/>
  <c r="G62" i="21"/>
  <c r="K40" i="18"/>
  <c r="L40" i="18" s="1"/>
  <c r="K10" i="16"/>
  <c r="K22" i="19"/>
  <c r="G12" i="18"/>
  <c r="K35" i="14"/>
  <c r="L35" i="14" s="1"/>
  <c r="E76" i="5"/>
  <c r="G75" i="5"/>
  <c r="G26" i="3"/>
  <c r="G16" i="1"/>
  <c r="G56" i="6"/>
  <c r="G20" i="4"/>
  <c r="G34" i="2"/>
  <c r="G54" i="1"/>
  <c r="G93" i="1"/>
  <c r="C245" i="1"/>
  <c r="G29" i="22"/>
  <c r="F9" i="22"/>
  <c r="G24" i="11"/>
  <c r="G40" i="18"/>
  <c r="G8" i="17"/>
  <c r="G24" i="17"/>
  <c r="E76" i="16"/>
  <c r="E107" i="16" s="1"/>
  <c r="F14" i="16"/>
  <c r="F18" i="16"/>
  <c r="G22" i="13"/>
  <c r="G38" i="13"/>
  <c r="G54" i="13"/>
  <c r="G70" i="13"/>
  <c r="E76" i="12"/>
  <c r="E107" i="12" s="1"/>
  <c r="G43" i="4"/>
  <c r="G59" i="4"/>
  <c r="G15" i="3"/>
  <c r="G125" i="1"/>
  <c r="G63" i="10"/>
  <c r="G11" i="7"/>
  <c r="G15" i="4"/>
  <c r="G59" i="3"/>
  <c r="G53" i="2"/>
  <c r="G124" i="1"/>
  <c r="I56" i="51"/>
  <c r="J56" i="51" s="1"/>
  <c r="I40" i="51"/>
  <c r="K40" i="51" s="1"/>
  <c r="I24" i="51"/>
  <c r="J24" i="51" s="1"/>
  <c r="I43" i="51"/>
  <c r="J43" i="51" s="1"/>
  <c r="F72" i="50"/>
  <c r="M69" i="49"/>
  <c r="M74" i="48"/>
  <c r="M72" i="48"/>
  <c r="M64" i="48"/>
  <c r="M48" i="48"/>
  <c r="L41" i="48"/>
  <c r="L31" i="48"/>
  <c r="L23" i="48"/>
  <c r="L13" i="48"/>
  <c r="U51" i="46"/>
  <c r="J49" i="46"/>
  <c r="K72" i="46"/>
  <c r="O55" i="46"/>
  <c r="Q55" i="46" s="1"/>
  <c r="K38" i="46"/>
  <c r="J26" i="46"/>
  <c r="V16" i="46"/>
  <c r="J15" i="46"/>
  <c r="U45" i="46"/>
  <c r="J24" i="46"/>
  <c r="J17" i="46"/>
  <c r="G89" i="28"/>
  <c r="F37" i="51"/>
  <c r="G15" i="21"/>
  <c r="G51" i="21"/>
  <c r="K29" i="22"/>
  <c r="E77" i="4"/>
  <c r="E220" i="1"/>
  <c r="F11" i="22"/>
  <c r="G11" i="22"/>
  <c r="F41" i="22"/>
  <c r="G41" i="22"/>
  <c r="L10" i="22"/>
  <c r="L20" i="22"/>
  <c r="K32" i="21"/>
  <c r="L32" i="21" s="1"/>
  <c r="M41" i="21"/>
  <c r="O14" i="19"/>
  <c r="G7" i="22"/>
  <c r="G65" i="22"/>
  <c r="G16" i="21"/>
  <c r="G32" i="21"/>
  <c r="G52" i="21"/>
  <c r="K16" i="21"/>
  <c r="L13" i="21"/>
  <c r="K38" i="19"/>
  <c r="K54" i="19"/>
  <c r="F47" i="15"/>
  <c r="K37" i="16"/>
  <c r="L37" i="16" s="1"/>
  <c r="K61" i="16"/>
  <c r="K40" i="15"/>
  <c r="L40" i="15" s="1"/>
  <c r="K19" i="14"/>
  <c r="M19" i="14" s="1"/>
  <c r="E130" i="1"/>
  <c r="G39" i="11"/>
  <c r="G56" i="10"/>
  <c r="E226" i="1"/>
  <c r="G18" i="6"/>
  <c r="G19" i="5"/>
  <c r="G63" i="5"/>
  <c r="G67" i="5"/>
  <c r="M73" i="22"/>
  <c r="J8" i="19"/>
  <c r="G26" i="21"/>
  <c r="G74" i="21"/>
  <c r="K8" i="17"/>
  <c r="K24" i="17"/>
  <c r="M24" i="17" s="1"/>
  <c r="V17" i="19"/>
  <c r="V33" i="19"/>
  <c r="V49" i="19"/>
  <c r="K22" i="16"/>
  <c r="L22" i="16" s="1"/>
  <c r="K42" i="16"/>
  <c r="K37" i="15"/>
  <c r="L37" i="15" s="1"/>
  <c r="K16" i="14"/>
  <c r="K32" i="14"/>
  <c r="M32" i="14" s="1"/>
  <c r="K22" i="13"/>
  <c r="K38" i="13"/>
  <c r="K54" i="13"/>
  <c r="L54" i="13" s="1"/>
  <c r="K70" i="13"/>
  <c r="K9" i="12"/>
  <c r="K13" i="12"/>
  <c r="L13" i="12" s="1"/>
  <c r="K17" i="12"/>
  <c r="L17" i="12" s="1"/>
  <c r="K21" i="12"/>
  <c r="L21" i="12" s="1"/>
  <c r="K25" i="12"/>
  <c r="K29" i="12"/>
  <c r="M29" i="12" s="1"/>
  <c r="K33" i="12"/>
  <c r="M33" i="12" s="1"/>
  <c r="K37" i="12"/>
  <c r="L37" i="12" s="1"/>
  <c r="K41" i="12"/>
  <c r="K45" i="12"/>
  <c r="L45" i="12" s="1"/>
  <c r="K49" i="12"/>
  <c r="K53" i="12"/>
  <c r="L53" i="12" s="1"/>
  <c r="K57" i="12"/>
  <c r="K61" i="12"/>
  <c r="M61" i="12" s="1"/>
  <c r="K65" i="12"/>
  <c r="L65" i="12" s="1"/>
  <c r="K69" i="12"/>
  <c r="L69" i="12" s="1"/>
  <c r="K73" i="12"/>
  <c r="F37" i="16"/>
  <c r="F61" i="16"/>
  <c r="F40" i="15"/>
  <c r="F76" i="15" s="1"/>
  <c r="F19" i="14"/>
  <c r="F35" i="14"/>
  <c r="K25" i="21"/>
  <c r="E76" i="13"/>
  <c r="E107" i="13" s="1"/>
  <c r="G76" i="12"/>
  <c r="I72" i="50"/>
  <c r="K72" i="50" s="1"/>
  <c r="F74" i="51"/>
  <c r="I25" i="51"/>
  <c r="J25" i="51" s="1"/>
  <c r="F7" i="33"/>
  <c r="F76" i="33" s="1"/>
  <c r="G25" i="31"/>
  <c r="F53" i="51"/>
  <c r="K15" i="21"/>
  <c r="G19" i="21"/>
  <c r="K35" i="21"/>
  <c r="K51" i="21"/>
  <c r="G67" i="21"/>
  <c r="K70" i="21"/>
  <c r="M70" i="21" s="1"/>
  <c r="F9" i="32"/>
  <c r="K16" i="22"/>
  <c r="F55" i="22"/>
  <c r="G55" i="22"/>
  <c r="G32" i="1"/>
  <c r="G70" i="1"/>
  <c r="G6" i="1"/>
  <c r="F105" i="28"/>
  <c r="G105" i="28"/>
  <c r="L45" i="21"/>
  <c r="M45" i="21"/>
  <c r="L73" i="21"/>
  <c r="M73" i="21"/>
  <c r="F113" i="28"/>
  <c r="G111" i="28"/>
  <c r="F111" i="28"/>
  <c r="E116" i="1"/>
  <c r="D122" i="1"/>
  <c r="G42" i="21"/>
  <c r="M32" i="22"/>
  <c r="K58" i="21"/>
  <c r="M58" i="21" s="1"/>
  <c r="F48" i="21"/>
  <c r="F64" i="21"/>
  <c r="E77" i="21"/>
  <c r="L28" i="21"/>
  <c r="M53" i="21"/>
  <c r="F58" i="21"/>
  <c r="M61" i="21"/>
  <c r="K12" i="19"/>
  <c r="K20" i="19"/>
  <c r="K28" i="19"/>
  <c r="K36" i="19"/>
  <c r="K44" i="19"/>
  <c r="K52" i="19"/>
  <c r="K60" i="19"/>
  <c r="C102" i="15"/>
  <c r="C102" i="24"/>
  <c r="K48" i="21"/>
  <c r="G70" i="21"/>
  <c r="G50" i="10"/>
  <c r="F8" i="10"/>
  <c r="G28" i="10"/>
  <c r="F76" i="9"/>
  <c r="F48" i="1"/>
  <c r="F133" i="1"/>
  <c r="F12" i="6"/>
  <c r="G69" i="5"/>
  <c r="G70" i="2"/>
  <c r="F208" i="1"/>
  <c r="G216" i="1"/>
  <c r="G26" i="5"/>
  <c r="F35" i="7"/>
  <c r="F39" i="3"/>
  <c r="L62" i="48"/>
  <c r="L42" i="48"/>
  <c r="M73" i="49"/>
  <c r="L21" i="49"/>
  <c r="M11" i="49"/>
  <c r="M9" i="49"/>
  <c r="V55" i="46"/>
  <c r="K65" i="46"/>
  <c r="V57" i="46"/>
  <c r="U26" i="46"/>
  <c r="C102" i="44"/>
  <c r="F57" i="51"/>
  <c r="F41" i="51"/>
  <c r="F103" i="28"/>
  <c r="F115" i="28"/>
  <c r="G115" i="28"/>
  <c r="F35" i="21"/>
  <c r="G35" i="21"/>
  <c r="F34" i="11"/>
  <c r="G34" i="11"/>
  <c r="F50" i="11"/>
  <c r="G50" i="11"/>
  <c r="F66" i="11"/>
  <c r="G66" i="11"/>
  <c r="G76" i="24"/>
  <c r="E73" i="10"/>
  <c r="G76" i="9"/>
  <c r="E77" i="3"/>
  <c r="E75" i="1"/>
  <c r="G22" i="1"/>
  <c r="G94" i="1"/>
  <c r="G208" i="1"/>
  <c r="F216" i="1"/>
  <c r="K7" i="21"/>
  <c r="F27" i="4"/>
  <c r="F17" i="7"/>
  <c r="F76" i="7" s="1"/>
  <c r="F37" i="1"/>
  <c r="J65" i="46"/>
  <c r="V24" i="46"/>
  <c r="V8" i="46"/>
  <c r="C102" i="45"/>
  <c r="F107" i="28"/>
  <c r="G107" i="28"/>
  <c r="F90" i="28"/>
  <c r="G90" i="28"/>
  <c r="F75" i="51"/>
  <c r="G75" i="51"/>
  <c r="F10" i="21"/>
  <c r="G10" i="21"/>
  <c r="G64" i="21"/>
  <c r="F42" i="21"/>
  <c r="F76" i="8"/>
  <c r="E76" i="6"/>
  <c r="E76" i="51"/>
  <c r="V71" i="19"/>
  <c r="U71" i="19"/>
  <c r="F101" i="28"/>
  <c r="G101" i="28"/>
  <c r="K67" i="21"/>
  <c r="F38" i="11"/>
  <c r="G38" i="11"/>
  <c r="F54" i="11"/>
  <c r="G54" i="11"/>
  <c r="F70" i="11"/>
  <c r="G70" i="11"/>
  <c r="K10" i="21"/>
  <c r="C108" i="48"/>
  <c r="C194" i="28"/>
  <c r="F42" i="11"/>
  <c r="G42" i="11"/>
  <c r="F58" i="11"/>
  <c r="G58" i="11"/>
  <c r="F182" i="1"/>
  <c r="F30" i="11"/>
  <c r="G30" i="11"/>
  <c r="F46" i="11"/>
  <c r="G46" i="11"/>
  <c r="F62" i="11"/>
  <c r="G62" i="11"/>
  <c r="J7" i="24"/>
  <c r="K7" i="24"/>
  <c r="G109" i="28"/>
  <c r="F109" i="28"/>
  <c r="E230" i="1"/>
  <c r="D249" i="1"/>
  <c r="F105" i="1"/>
  <c r="G105" i="1"/>
  <c r="M14" i="21"/>
  <c r="M22" i="21"/>
  <c r="L22" i="21"/>
  <c r="M54" i="21"/>
  <c r="L54" i="21"/>
  <c r="M66" i="21"/>
  <c r="L66" i="21"/>
  <c r="M74" i="21"/>
  <c r="L74" i="21"/>
  <c r="M18" i="21"/>
  <c r="L18" i="21"/>
  <c r="M26" i="21"/>
  <c r="L26" i="21"/>
  <c r="M50" i="21"/>
  <c r="L50" i="21"/>
  <c r="G9" i="21"/>
  <c r="F9" i="21"/>
  <c r="K9" i="21"/>
  <c r="D228" i="1"/>
  <c r="D248" i="1" s="1"/>
  <c r="D109" i="21"/>
  <c r="D206" i="28"/>
  <c r="G18" i="23"/>
  <c r="G7" i="20"/>
  <c r="G9" i="20"/>
  <c r="G11" i="20"/>
  <c r="G13" i="20"/>
  <c r="G15" i="20"/>
  <c r="G17" i="20"/>
  <c r="G19" i="20"/>
  <c r="G21" i="20"/>
  <c r="G23" i="20"/>
  <c r="G25" i="20"/>
  <c r="G27" i="20"/>
  <c r="G29" i="20"/>
  <c r="G31" i="20"/>
  <c r="G33" i="20"/>
  <c r="G35" i="20"/>
  <c r="G37" i="20"/>
  <c r="G39" i="20"/>
  <c r="G41" i="20"/>
  <c r="G43" i="20"/>
  <c r="G45" i="20"/>
  <c r="G47" i="20"/>
  <c r="G49" i="20"/>
  <c r="G51" i="20"/>
  <c r="G53" i="20"/>
  <c r="G55" i="20"/>
  <c r="G57" i="20"/>
  <c r="G59" i="20"/>
  <c r="G61" i="20"/>
  <c r="G63" i="20"/>
  <c r="G65" i="20"/>
  <c r="G67" i="20"/>
  <c r="G69" i="20"/>
  <c r="G71" i="20"/>
  <c r="G73" i="20"/>
  <c r="G75" i="20"/>
  <c r="U67" i="19"/>
  <c r="V65" i="19"/>
  <c r="U65" i="19"/>
  <c r="V69" i="19"/>
  <c r="U69" i="19"/>
  <c r="E73" i="37"/>
  <c r="C99" i="28"/>
  <c r="J20" i="51"/>
  <c r="K20" i="51"/>
  <c r="J16" i="51"/>
  <c r="K16" i="51"/>
  <c r="J12" i="51"/>
  <c r="K12" i="51"/>
  <c r="J8" i="51"/>
  <c r="K8" i="51"/>
  <c r="J76" i="50"/>
  <c r="K76" i="50"/>
  <c r="J70" i="50"/>
  <c r="K70" i="50"/>
  <c r="K72" i="51"/>
  <c r="J72" i="51"/>
  <c r="K70" i="51"/>
  <c r="J70" i="51"/>
  <c r="K66" i="51"/>
  <c r="K64" i="51"/>
  <c r="J64" i="51"/>
  <c r="K62" i="51"/>
  <c r="J62" i="51"/>
  <c r="J52" i="51"/>
  <c r="K50" i="51"/>
  <c r="J50" i="51"/>
  <c r="K48" i="51"/>
  <c r="J48" i="51"/>
  <c r="K46" i="51"/>
  <c r="J46" i="51"/>
  <c r="K34" i="51"/>
  <c r="J34" i="51"/>
  <c r="K32" i="51"/>
  <c r="J32" i="51"/>
  <c r="K30" i="51"/>
  <c r="J30" i="51"/>
  <c r="K24" i="51"/>
  <c r="K68" i="50"/>
  <c r="J68" i="50"/>
  <c r="J75" i="51"/>
  <c r="K75" i="51"/>
  <c r="J71" i="51"/>
  <c r="K71" i="51"/>
  <c r="J63" i="51"/>
  <c r="K63" i="51"/>
  <c r="K59" i="51"/>
  <c r="J51" i="51"/>
  <c r="K51" i="51"/>
  <c r="J47" i="51"/>
  <c r="K47" i="51"/>
  <c r="K43" i="51"/>
  <c r="J35" i="51"/>
  <c r="J31" i="51"/>
  <c r="K31" i="51"/>
  <c r="J23" i="51"/>
  <c r="K23" i="51"/>
  <c r="J67" i="50"/>
  <c r="K21" i="51"/>
  <c r="J21" i="51"/>
  <c r="K19" i="51"/>
  <c r="J19" i="51"/>
  <c r="K17" i="51"/>
  <c r="J17" i="51"/>
  <c r="K15" i="51"/>
  <c r="J15" i="51"/>
  <c r="K13" i="51"/>
  <c r="J13" i="51"/>
  <c r="K11" i="51"/>
  <c r="J11" i="51"/>
  <c r="K9" i="51"/>
  <c r="J9" i="51"/>
  <c r="C102" i="50"/>
  <c r="C99" i="50"/>
  <c r="C101" i="50" s="1"/>
  <c r="J17" i="50"/>
  <c r="K17" i="50"/>
  <c r="E77" i="50"/>
  <c r="G7" i="50"/>
  <c r="I7" i="50"/>
  <c r="F7" i="50"/>
  <c r="K74" i="50"/>
  <c r="J74" i="50"/>
  <c r="K64" i="50"/>
  <c r="J64" i="50"/>
  <c r="K56" i="50"/>
  <c r="J56" i="50"/>
  <c r="K51" i="50"/>
  <c r="J51" i="50"/>
  <c r="K43" i="50"/>
  <c r="J43" i="50"/>
  <c r="K34" i="50"/>
  <c r="J34" i="50"/>
  <c r="K25" i="50"/>
  <c r="J25" i="50"/>
  <c r="F7" i="49"/>
  <c r="F76" i="49" s="1"/>
  <c r="E76" i="49"/>
  <c r="G7" i="49"/>
  <c r="G76" i="49" s="1"/>
  <c r="K62" i="50"/>
  <c r="J62" i="50"/>
  <c r="K54" i="50"/>
  <c r="J54" i="50"/>
  <c r="K45" i="50"/>
  <c r="J45" i="50"/>
  <c r="K32" i="50"/>
  <c r="J32" i="50"/>
  <c r="J31" i="50"/>
  <c r="K31" i="50"/>
  <c r="K27" i="50"/>
  <c r="J27" i="50"/>
  <c r="K19" i="50"/>
  <c r="J19" i="50"/>
  <c r="L71" i="49"/>
  <c r="M71" i="49"/>
  <c r="M57" i="49"/>
  <c r="L57" i="49"/>
  <c r="M53" i="49"/>
  <c r="L53" i="49"/>
  <c r="M26" i="49"/>
  <c r="L26" i="49"/>
  <c r="L17" i="49"/>
  <c r="M17" i="49"/>
  <c r="M11" i="48"/>
  <c r="L11" i="48"/>
  <c r="J15" i="50"/>
  <c r="K15" i="50"/>
  <c r="J11" i="50"/>
  <c r="K11" i="50"/>
  <c r="L51" i="49"/>
  <c r="M51" i="49"/>
  <c r="L42" i="49"/>
  <c r="M42" i="49"/>
  <c r="L39" i="49"/>
  <c r="M39" i="49"/>
  <c r="L37" i="49"/>
  <c r="M37" i="49"/>
  <c r="M34" i="49"/>
  <c r="L34" i="49"/>
  <c r="M32" i="49"/>
  <c r="L32" i="49"/>
  <c r="M29" i="49"/>
  <c r="L29" i="49"/>
  <c r="M23" i="49"/>
  <c r="L23" i="49"/>
  <c r="E77" i="48"/>
  <c r="F7" i="48"/>
  <c r="F77" i="48" s="1"/>
  <c r="G7" i="48"/>
  <c r="G77" i="48" s="1"/>
  <c r="K7" i="48"/>
  <c r="I7" i="47"/>
  <c r="F7" i="47"/>
  <c r="F76" i="47" s="1"/>
  <c r="E76" i="47"/>
  <c r="G7" i="47"/>
  <c r="G76" i="47" s="1"/>
  <c r="K12" i="50"/>
  <c r="J12" i="50"/>
  <c r="K8" i="50"/>
  <c r="J8" i="50"/>
  <c r="M8" i="48"/>
  <c r="L8" i="48"/>
  <c r="E73" i="38"/>
  <c r="F4" i="38"/>
  <c r="F73" i="38" s="1"/>
  <c r="G4" i="38"/>
  <c r="G73" i="38" s="1"/>
  <c r="E76" i="36"/>
  <c r="F7" i="36"/>
  <c r="F76" i="36" s="1"/>
  <c r="G7" i="36"/>
  <c r="G76" i="36" s="1"/>
  <c r="F7" i="34"/>
  <c r="F76" i="34" s="1"/>
  <c r="G7" i="34"/>
  <c r="G76" i="34" s="1"/>
  <c r="M68" i="40"/>
  <c r="L68" i="40"/>
  <c r="M66" i="40"/>
  <c r="L66" i="40"/>
  <c r="M64" i="40"/>
  <c r="L64" i="40"/>
  <c r="M62" i="40"/>
  <c r="L62" i="40"/>
  <c r="M60" i="40"/>
  <c r="L60" i="40"/>
  <c r="M58" i="40"/>
  <c r="L58" i="40"/>
  <c r="M56" i="40"/>
  <c r="L56" i="40"/>
  <c r="M54" i="40"/>
  <c r="L54" i="40"/>
  <c r="M52" i="40"/>
  <c r="L52" i="40"/>
  <c r="M50" i="40"/>
  <c r="L50" i="40"/>
  <c r="M48" i="40"/>
  <c r="L48" i="40"/>
  <c r="M46" i="40"/>
  <c r="L46" i="40"/>
  <c r="M44" i="40"/>
  <c r="L44" i="40"/>
  <c r="M42" i="40"/>
  <c r="L42" i="40"/>
  <c r="M40" i="40"/>
  <c r="L40" i="40"/>
  <c r="M38" i="40"/>
  <c r="L38" i="40"/>
  <c r="M36" i="40"/>
  <c r="L36" i="40"/>
  <c r="M34" i="40"/>
  <c r="L34" i="40"/>
  <c r="M32" i="40"/>
  <c r="L32" i="40"/>
  <c r="M30" i="40"/>
  <c r="L30" i="40"/>
  <c r="M28" i="40"/>
  <c r="L28" i="40"/>
  <c r="M26" i="40"/>
  <c r="L26" i="40"/>
  <c r="M24" i="40"/>
  <c r="L24" i="40"/>
  <c r="M22" i="40"/>
  <c r="L22" i="40"/>
  <c r="M20" i="40"/>
  <c r="L20" i="40"/>
  <c r="M18" i="40"/>
  <c r="L18" i="40"/>
  <c r="M16" i="40"/>
  <c r="L16" i="40"/>
  <c r="M14" i="40"/>
  <c r="L14" i="40"/>
  <c r="M12" i="40"/>
  <c r="L12" i="40"/>
  <c r="M10" i="40"/>
  <c r="L10" i="40"/>
  <c r="M8" i="40"/>
  <c r="L8" i="40"/>
  <c r="M74" i="39"/>
  <c r="L74" i="39"/>
  <c r="M72" i="39"/>
  <c r="L72" i="39"/>
  <c r="M70" i="39"/>
  <c r="L70" i="39"/>
  <c r="M68" i="39"/>
  <c r="L68" i="39"/>
  <c r="M66" i="39"/>
  <c r="L66" i="39"/>
  <c r="M64" i="39"/>
  <c r="L64" i="39"/>
  <c r="M62" i="39"/>
  <c r="L62" i="39"/>
  <c r="M60" i="39"/>
  <c r="L60" i="39"/>
  <c r="M58" i="39"/>
  <c r="L58" i="39"/>
  <c r="M56" i="39"/>
  <c r="L56" i="39"/>
  <c r="M54" i="39"/>
  <c r="L54" i="39"/>
  <c r="M52" i="39"/>
  <c r="L52" i="39"/>
  <c r="M50" i="39"/>
  <c r="L50" i="39"/>
  <c r="M48" i="39"/>
  <c r="L48" i="39"/>
  <c r="M46" i="39"/>
  <c r="L46" i="39"/>
  <c r="M44" i="39"/>
  <c r="L44" i="39"/>
  <c r="M42" i="39"/>
  <c r="L42" i="39"/>
  <c r="M40" i="39"/>
  <c r="L40" i="39"/>
  <c r="M38" i="39"/>
  <c r="L38" i="39"/>
  <c r="M36" i="39"/>
  <c r="L36" i="39"/>
  <c r="M34" i="39"/>
  <c r="L34" i="39"/>
  <c r="M32" i="39"/>
  <c r="L32" i="39"/>
  <c r="M30" i="39"/>
  <c r="L30" i="39"/>
  <c r="M28" i="39"/>
  <c r="L28" i="39"/>
  <c r="M26" i="39"/>
  <c r="L26" i="39"/>
  <c r="M24" i="39"/>
  <c r="L24" i="39"/>
  <c r="M22" i="39"/>
  <c r="L22" i="39"/>
  <c r="M20" i="39"/>
  <c r="L20" i="39"/>
  <c r="M18" i="39"/>
  <c r="L18" i="39"/>
  <c r="M16" i="39"/>
  <c r="L16" i="39"/>
  <c r="M14" i="39"/>
  <c r="L14" i="39"/>
  <c r="M12" i="39"/>
  <c r="L12" i="39"/>
  <c r="M10" i="39"/>
  <c r="L10" i="39"/>
  <c r="M8" i="39"/>
  <c r="L8" i="39"/>
  <c r="F8" i="32"/>
  <c r="G8" i="32"/>
  <c r="E192" i="28"/>
  <c r="F191" i="28"/>
  <c r="F192" i="28" s="1"/>
  <c r="G191" i="28"/>
  <c r="G192" i="28" s="1"/>
  <c r="E128" i="28"/>
  <c r="F117" i="28"/>
  <c r="G117" i="28"/>
  <c r="F87" i="28"/>
  <c r="G87" i="28"/>
  <c r="E75" i="28"/>
  <c r="F6" i="28"/>
  <c r="F75" i="28" s="1"/>
  <c r="G6" i="28"/>
  <c r="G75" i="28" s="1"/>
  <c r="K7" i="49"/>
  <c r="J14" i="51"/>
  <c r="K14" i="51"/>
  <c r="J10" i="51"/>
  <c r="K10" i="51"/>
  <c r="C101" i="51"/>
  <c r="C98" i="51"/>
  <c r="C100" i="51" s="1"/>
  <c r="C102" i="51" s="1"/>
  <c r="J73" i="51"/>
  <c r="K73" i="51"/>
  <c r="J61" i="51"/>
  <c r="K61" i="51"/>
  <c r="J57" i="51"/>
  <c r="J45" i="51"/>
  <c r="J41" i="51"/>
  <c r="K41" i="51"/>
  <c r="J33" i="51"/>
  <c r="K33" i="51"/>
  <c r="J65" i="50"/>
  <c r="K65" i="50"/>
  <c r="J63" i="50"/>
  <c r="K63" i="50"/>
  <c r="J61" i="50"/>
  <c r="K61" i="50"/>
  <c r="J59" i="50"/>
  <c r="K59" i="50"/>
  <c r="J57" i="50"/>
  <c r="K57" i="50"/>
  <c r="J55" i="50"/>
  <c r="K55" i="50"/>
  <c r="J53" i="50"/>
  <c r="K53" i="50"/>
  <c r="J50" i="50"/>
  <c r="K50" i="50"/>
  <c r="J48" i="50"/>
  <c r="K48" i="50"/>
  <c r="J46" i="50"/>
  <c r="K46" i="50"/>
  <c r="J44" i="50"/>
  <c r="K44" i="50"/>
  <c r="J42" i="50"/>
  <c r="K42" i="50"/>
  <c r="J39" i="50"/>
  <c r="K39" i="50"/>
  <c r="J37" i="50"/>
  <c r="K37" i="50"/>
  <c r="J35" i="50"/>
  <c r="K35" i="50"/>
  <c r="J33" i="50"/>
  <c r="K33" i="50"/>
  <c r="J30" i="50"/>
  <c r="K30" i="50"/>
  <c r="J28" i="50"/>
  <c r="K28" i="50"/>
  <c r="J26" i="50"/>
  <c r="K26" i="50"/>
  <c r="J24" i="50"/>
  <c r="K24" i="50"/>
  <c r="J22" i="50"/>
  <c r="K22" i="50"/>
  <c r="J20" i="50"/>
  <c r="K20" i="50"/>
  <c r="K73" i="50"/>
  <c r="J73" i="50"/>
  <c r="K71" i="50"/>
  <c r="J71" i="50"/>
  <c r="K75" i="50"/>
  <c r="J75" i="50"/>
  <c r="K75" i="46"/>
  <c r="O75" i="46"/>
  <c r="J75" i="46"/>
  <c r="K71" i="46"/>
  <c r="O71" i="46"/>
  <c r="J71" i="46"/>
  <c r="O54" i="46"/>
  <c r="J54" i="46"/>
  <c r="K54" i="46"/>
  <c r="O46" i="46"/>
  <c r="J46" i="46"/>
  <c r="K46" i="46"/>
  <c r="T76" i="46"/>
  <c r="V7" i="46"/>
  <c r="U7" i="46"/>
  <c r="P57" i="46"/>
  <c r="X57" i="46" s="1"/>
  <c r="W57" i="46"/>
  <c r="Q57" i="46"/>
  <c r="P49" i="46"/>
  <c r="X49" i="46" s="1"/>
  <c r="W49" i="46"/>
  <c r="Q49" i="46"/>
  <c r="Y49" i="46" s="1"/>
  <c r="K7" i="45"/>
  <c r="F7" i="45"/>
  <c r="F76" i="45" s="1"/>
  <c r="E76" i="45"/>
  <c r="E78" i="45" s="1"/>
  <c r="G7" i="45"/>
  <c r="G76" i="45" s="1"/>
  <c r="K74" i="47"/>
  <c r="J74" i="47"/>
  <c r="K72" i="47"/>
  <c r="J72" i="47"/>
  <c r="K70" i="47"/>
  <c r="J70" i="47"/>
  <c r="K68" i="47"/>
  <c r="J68" i="47"/>
  <c r="K66" i="47"/>
  <c r="J66" i="47"/>
  <c r="K64" i="47"/>
  <c r="J64" i="47"/>
  <c r="K62" i="47"/>
  <c r="J62" i="47"/>
  <c r="K60" i="47"/>
  <c r="J60" i="47"/>
  <c r="K58" i="47"/>
  <c r="J58" i="47"/>
  <c r="K56" i="47"/>
  <c r="J56" i="47"/>
  <c r="K54" i="47"/>
  <c r="J54" i="47"/>
  <c r="K52" i="47"/>
  <c r="J52" i="47"/>
  <c r="K50" i="47"/>
  <c r="J50" i="47"/>
  <c r="K48" i="47"/>
  <c r="J48" i="47"/>
  <c r="K46" i="47"/>
  <c r="J46" i="47"/>
  <c r="K44" i="47"/>
  <c r="J44" i="47"/>
  <c r="K42" i="47"/>
  <c r="J42" i="47"/>
  <c r="K40" i="47"/>
  <c r="J40" i="47"/>
  <c r="K38" i="47"/>
  <c r="J38" i="47"/>
  <c r="K36" i="47"/>
  <c r="J36" i="47"/>
  <c r="K34" i="47"/>
  <c r="J34" i="47"/>
  <c r="K32" i="47"/>
  <c r="J32" i="47"/>
  <c r="K30" i="47"/>
  <c r="J30" i="47"/>
  <c r="K28" i="47"/>
  <c r="J28" i="47"/>
  <c r="K26" i="47"/>
  <c r="J26" i="47"/>
  <c r="K24" i="47"/>
  <c r="J24" i="47"/>
  <c r="K22" i="47"/>
  <c r="J22" i="47"/>
  <c r="K20" i="47"/>
  <c r="J20" i="47"/>
  <c r="K18" i="47"/>
  <c r="J18" i="47"/>
  <c r="K16" i="47"/>
  <c r="J16" i="47"/>
  <c r="K14" i="47"/>
  <c r="J14" i="47"/>
  <c r="K12" i="47"/>
  <c r="J12" i="47"/>
  <c r="K10" i="47"/>
  <c r="J10" i="47"/>
  <c r="K8" i="47"/>
  <c r="J8" i="47"/>
  <c r="W72" i="46"/>
  <c r="Q72" i="46"/>
  <c r="Y72" i="46" s="1"/>
  <c r="P72" i="46"/>
  <c r="X72" i="46" s="1"/>
  <c r="K7" i="44"/>
  <c r="F7" i="44"/>
  <c r="F76" i="44" s="1"/>
  <c r="E76" i="44"/>
  <c r="E78" i="44" s="1"/>
  <c r="G7" i="44"/>
  <c r="G76" i="44" s="1"/>
  <c r="W34" i="46"/>
  <c r="Q34" i="46"/>
  <c r="Y34" i="46" s="1"/>
  <c r="P34" i="46"/>
  <c r="X34" i="46" s="1"/>
  <c r="P31" i="46"/>
  <c r="X31" i="46" s="1"/>
  <c r="W31" i="46"/>
  <c r="Q31" i="46"/>
  <c r="Y31" i="46" s="1"/>
  <c r="W30" i="46"/>
  <c r="Q30" i="46"/>
  <c r="P30" i="46"/>
  <c r="X30" i="46" s="1"/>
  <c r="P27" i="46"/>
  <c r="X27" i="46" s="1"/>
  <c r="W27" i="46"/>
  <c r="Q27" i="46"/>
  <c r="Y27" i="46" s="1"/>
  <c r="W26" i="46"/>
  <c r="Q26" i="46"/>
  <c r="Y26" i="46" s="1"/>
  <c r="P26" i="46"/>
  <c r="P23" i="46"/>
  <c r="X23" i="46" s="1"/>
  <c r="W23" i="46"/>
  <c r="Q23" i="46"/>
  <c r="Y23" i="46" s="1"/>
  <c r="W22" i="46"/>
  <c r="Q22" i="46"/>
  <c r="Y22" i="46" s="1"/>
  <c r="P22" i="46"/>
  <c r="X22" i="46" s="1"/>
  <c r="P19" i="46"/>
  <c r="X19" i="46" s="1"/>
  <c r="W19" i="46"/>
  <c r="Q19" i="46"/>
  <c r="Y19" i="46" s="1"/>
  <c r="W18" i="46"/>
  <c r="Q18" i="46"/>
  <c r="Y18" i="46" s="1"/>
  <c r="P18" i="46"/>
  <c r="X18" i="46" s="1"/>
  <c r="P15" i="46"/>
  <c r="X15" i="46" s="1"/>
  <c r="W15" i="46"/>
  <c r="Q15" i="46"/>
  <c r="Y15" i="46" s="1"/>
  <c r="W14" i="46"/>
  <c r="Q14" i="46"/>
  <c r="P14" i="46"/>
  <c r="X14" i="46" s="1"/>
  <c r="P11" i="46"/>
  <c r="X11" i="46" s="1"/>
  <c r="W11" i="46"/>
  <c r="Q11" i="46"/>
  <c r="Y11" i="46" s="1"/>
  <c r="W10" i="46"/>
  <c r="Q10" i="46"/>
  <c r="Y10" i="46" s="1"/>
  <c r="P10" i="46"/>
  <c r="X10" i="46" s="1"/>
  <c r="K29" i="46"/>
  <c r="O29" i="46"/>
  <c r="J29" i="46"/>
  <c r="E76" i="42"/>
  <c r="E78" i="42" s="1"/>
  <c r="K7" i="42"/>
  <c r="F7" i="42"/>
  <c r="F76" i="42" s="1"/>
  <c r="G7" i="42"/>
  <c r="G76" i="42" s="1"/>
  <c r="K7" i="40"/>
  <c r="F7" i="40"/>
  <c r="F76" i="40" s="1"/>
  <c r="E76" i="40"/>
  <c r="E78" i="40" s="1"/>
  <c r="G7" i="40"/>
  <c r="G76" i="40" s="1"/>
  <c r="W44" i="46"/>
  <c r="Q44" i="46"/>
  <c r="P44" i="46"/>
  <c r="X44" i="46" s="1"/>
  <c r="W28" i="46"/>
  <c r="Q28" i="46"/>
  <c r="Y28" i="46" s="1"/>
  <c r="P28" i="46"/>
  <c r="P25" i="46"/>
  <c r="X25" i="46" s="1"/>
  <c r="W25" i="46"/>
  <c r="Q25" i="46"/>
  <c r="Y25" i="46" s="1"/>
  <c r="W24" i="46"/>
  <c r="Q24" i="46"/>
  <c r="Y24" i="46" s="1"/>
  <c r="P24" i="46"/>
  <c r="X24" i="46" s="1"/>
  <c r="P21" i="46"/>
  <c r="X21" i="46" s="1"/>
  <c r="W21" i="46"/>
  <c r="Q21" i="46"/>
  <c r="Y21" i="46" s="1"/>
  <c r="W20" i="46"/>
  <c r="Q20" i="46"/>
  <c r="Y20" i="46" s="1"/>
  <c r="P20" i="46"/>
  <c r="X20" i="46" s="1"/>
  <c r="P17" i="46"/>
  <c r="X17" i="46" s="1"/>
  <c r="W17" i="46"/>
  <c r="Q17" i="46"/>
  <c r="Y17" i="46" s="1"/>
  <c r="W16" i="46"/>
  <c r="Q16" i="46"/>
  <c r="Y16" i="46" s="1"/>
  <c r="P16" i="46"/>
  <c r="X16" i="46" s="1"/>
  <c r="P13" i="46"/>
  <c r="X13" i="46" s="1"/>
  <c r="W13" i="46"/>
  <c r="Q13" i="46"/>
  <c r="Y13" i="46" s="1"/>
  <c r="W12" i="46"/>
  <c r="Q12" i="46"/>
  <c r="P12" i="46"/>
  <c r="P9" i="46"/>
  <c r="X9" i="46" s="1"/>
  <c r="W9" i="46"/>
  <c r="Q9" i="46"/>
  <c r="Y9" i="46" s="1"/>
  <c r="W8" i="46"/>
  <c r="Q8" i="46"/>
  <c r="Y8" i="46" s="1"/>
  <c r="P8" i="46"/>
  <c r="X8" i="46" s="1"/>
  <c r="M74" i="45"/>
  <c r="L74" i="45"/>
  <c r="M72" i="45"/>
  <c r="L72" i="45"/>
  <c r="M70" i="45"/>
  <c r="L70" i="45"/>
  <c r="M68" i="45"/>
  <c r="L68" i="45"/>
  <c r="M66" i="45"/>
  <c r="L66" i="45"/>
  <c r="M64" i="45"/>
  <c r="L64" i="45"/>
  <c r="M62" i="45"/>
  <c r="L62" i="45"/>
  <c r="M60" i="45"/>
  <c r="L60" i="45"/>
  <c r="M58" i="45"/>
  <c r="L58" i="45"/>
  <c r="M56" i="45"/>
  <c r="L56" i="45"/>
  <c r="M54" i="45"/>
  <c r="L54" i="45"/>
  <c r="M52" i="45"/>
  <c r="L52" i="45"/>
  <c r="M50" i="45"/>
  <c r="L50" i="45"/>
  <c r="M48" i="45"/>
  <c r="L48" i="45"/>
  <c r="M46" i="45"/>
  <c r="L46" i="45"/>
  <c r="M44" i="45"/>
  <c r="L44" i="45"/>
  <c r="M42" i="45"/>
  <c r="L42" i="45"/>
  <c r="M40" i="45"/>
  <c r="L40" i="45"/>
  <c r="M38" i="45"/>
  <c r="L38" i="45"/>
  <c r="M36" i="45"/>
  <c r="L36" i="45"/>
  <c r="M34" i="45"/>
  <c r="L34" i="45"/>
  <c r="M32" i="45"/>
  <c r="L32" i="45"/>
  <c r="M30" i="45"/>
  <c r="L30" i="45"/>
  <c r="M28" i="45"/>
  <c r="L28" i="45"/>
  <c r="M26" i="45"/>
  <c r="L26" i="45"/>
  <c r="M24" i="45"/>
  <c r="L24" i="45"/>
  <c r="M22" i="45"/>
  <c r="L22" i="45"/>
  <c r="M20" i="45"/>
  <c r="L20" i="45"/>
  <c r="M18" i="45"/>
  <c r="L18" i="45"/>
  <c r="M16" i="45"/>
  <c r="L16" i="45"/>
  <c r="M14" i="45"/>
  <c r="L14" i="45"/>
  <c r="M12" i="45"/>
  <c r="L12" i="45"/>
  <c r="M10" i="45"/>
  <c r="L10" i="45"/>
  <c r="M8" i="45"/>
  <c r="L8" i="45"/>
  <c r="M74" i="44"/>
  <c r="L74" i="44"/>
  <c r="M72" i="44"/>
  <c r="L72" i="44"/>
  <c r="M70" i="44"/>
  <c r="L70" i="44"/>
  <c r="M68" i="44"/>
  <c r="L68" i="44"/>
  <c r="M66" i="44"/>
  <c r="L66" i="44"/>
  <c r="M64" i="44"/>
  <c r="L64" i="44"/>
  <c r="M62" i="44"/>
  <c r="L62" i="44"/>
  <c r="M60" i="44"/>
  <c r="L60" i="44"/>
  <c r="M58" i="44"/>
  <c r="L58" i="44"/>
  <c r="M56" i="44"/>
  <c r="L56" i="44"/>
  <c r="M54" i="44"/>
  <c r="L54" i="44"/>
  <c r="M52" i="44"/>
  <c r="L52" i="44"/>
  <c r="M49" i="44"/>
  <c r="L49" i="44"/>
  <c r="M47" i="44"/>
  <c r="L47" i="44"/>
  <c r="M45" i="44"/>
  <c r="L45" i="44"/>
  <c r="M43" i="44"/>
  <c r="L43" i="44"/>
  <c r="M41" i="44"/>
  <c r="L41" i="44"/>
  <c r="M39" i="44"/>
  <c r="L39" i="44"/>
  <c r="M37" i="44"/>
  <c r="L37" i="44"/>
  <c r="M35" i="44"/>
  <c r="L35" i="44"/>
  <c r="M33" i="44"/>
  <c r="L33" i="44"/>
  <c r="M31" i="44"/>
  <c r="L31" i="44"/>
  <c r="M29" i="44"/>
  <c r="L29" i="44"/>
  <c r="M27" i="44"/>
  <c r="L27" i="44"/>
  <c r="M25" i="44"/>
  <c r="L25" i="44"/>
  <c r="M23" i="44"/>
  <c r="L23" i="44"/>
  <c r="M21" i="44"/>
  <c r="L21" i="44"/>
  <c r="M19" i="44"/>
  <c r="L19" i="44"/>
  <c r="M17" i="44"/>
  <c r="L17" i="44"/>
  <c r="M15" i="44"/>
  <c r="L15" i="44"/>
  <c r="M13" i="44"/>
  <c r="L13" i="44"/>
  <c r="M11" i="44"/>
  <c r="L11" i="44"/>
  <c r="M9" i="44"/>
  <c r="L9" i="44"/>
  <c r="M75" i="43"/>
  <c r="L75" i="43"/>
  <c r="M73" i="43"/>
  <c r="L73" i="43"/>
  <c r="M71" i="43"/>
  <c r="L71" i="43"/>
  <c r="M69" i="43"/>
  <c r="L69" i="43"/>
  <c r="M67" i="43"/>
  <c r="L67" i="43"/>
  <c r="M65" i="43"/>
  <c r="L65" i="43"/>
  <c r="M63" i="43"/>
  <c r="L63" i="43"/>
  <c r="M61" i="43"/>
  <c r="L61" i="43"/>
  <c r="M59" i="43"/>
  <c r="L59" i="43"/>
  <c r="M57" i="43"/>
  <c r="L57" i="43"/>
  <c r="M55" i="43"/>
  <c r="L55" i="43"/>
  <c r="M53" i="43"/>
  <c r="L53" i="43"/>
  <c r="M51" i="43"/>
  <c r="L51" i="43"/>
  <c r="M49" i="43"/>
  <c r="L49" i="43"/>
  <c r="M47" i="43"/>
  <c r="L47" i="43"/>
  <c r="M45" i="43"/>
  <c r="L45" i="43"/>
  <c r="M43" i="43"/>
  <c r="L43" i="43"/>
  <c r="M41" i="43"/>
  <c r="L41" i="43"/>
  <c r="M39" i="43"/>
  <c r="L39" i="43"/>
  <c r="M37" i="43"/>
  <c r="L37" i="43"/>
  <c r="M35" i="43"/>
  <c r="L35" i="43"/>
  <c r="M33" i="43"/>
  <c r="L33" i="43"/>
  <c r="M31" i="43"/>
  <c r="L31" i="43"/>
  <c r="M29" i="43"/>
  <c r="L29" i="43"/>
  <c r="M27" i="43"/>
  <c r="L27" i="43"/>
  <c r="M25" i="43"/>
  <c r="L25" i="43"/>
  <c r="M23" i="43"/>
  <c r="L23" i="43"/>
  <c r="M21" i="43"/>
  <c r="L21" i="43"/>
  <c r="M19" i="43"/>
  <c r="L19" i="43"/>
  <c r="M17" i="43"/>
  <c r="L17" i="43"/>
  <c r="M15" i="43"/>
  <c r="L15" i="43"/>
  <c r="M13" i="43"/>
  <c r="L13" i="43"/>
  <c r="M11" i="43"/>
  <c r="L11" i="43"/>
  <c r="M9" i="43"/>
  <c r="L9" i="43"/>
  <c r="M75" i="42"/>
  <c r="L75" i="42"/>
  <c r="M73" i="42"/>
  <c r="L73" i="42"/>
  <c r="M71" i="42"/>
  <c r="L71" i="42"/>
  <c r="M69" i="42"/>
  <c r="L69" i="42"/>
  <c r="M67" i="42"/>
  <c r="L67" i="42"/>
  <c r="M65" i="42"/>
  <c r="L65" i="42"/>
  <c r="M63" i="42"/>
  <c r="L63" i="42"/>
  <c r="M61" i="42"/>
  <c r="L61" i="42"/>
  <c r="M59" i="42"/>
  <c r="L59" i="42"/>
  <c r="M57" i="42"/>
  <c r="L57" i="42"/>
  <c r="M55" i="42"/>
  <c r="L55" i="42"/>
  <c r="M53" i="42"/>
  <c r="L53" i="42"/>
  <c r="M51" i="42"/>
  <c r="L51" i="42"/>
  <c r="M49" i="42"/>
  <c r="L49" i="42"/>
  <c r="M47" i="42"/>
  <c r="L47" i="42"/>
  <c r="M45" i="42"/>
  <c r="L45" i="42"/>
  <c r="M43" i="42"/>
  <c r="L43" i="42"/>
  <c r="M41" i="42"/>
  <c r="L41" i="42"/>
  <c r="M39" i="42"/>
  <c r="L39" i="42"/>
  <c r="M37" i="42"/>
  <c r="L37" i="42"/>
  <c r="M35" i="42"/>
  <c r="L35" i="42"/>
  <c r="M33" i="42"/>
  <c r="L33" i="42"/>
  <c r="M31" i="42"/>
  <c r="L31" i="42"/>
  <c r="M29" i="42"/>
  <c r="L29" i="42"/>
  <c r="M27" i="42"/>
  <c r="L27" i="42"/>
  <c r="M25" i="42"/>
  <c r="L25" i="42"/>
  <c r="M23" i="42"/>
  <c r="L23" i="42"/>
  <c r="M21" i="42"/>
  <c r="L21" i="42"/>
  <c r="M19" i="42"/>
  <c r="L19" i="42"/>
  <c r="M17" i="42"/>
  <c r="L17" i="42"/>
  <c r="M15" i="42"/>
  <c r="L15" i="42"/>
  <c r="M13" i="42"/>
  <c r="L13" i="42"/>
  <c r="M11" i="42"/>
  <c r="L11" i="42"/>
  <c r="M9" i="42"/>
  <c r="L9" i="42"/>
  <c r="M75" i="41"/>
  <c r="L75" i="41"/>
  <c r="M73" i="41"/>
  <c r="L73" i="41"/>
  <c r="M71" i="41"/>
  <c r="L71" i="41"/>
  <c r="M69" i="41"/>
  <c r="L69" i="41"/>
  <c r="M67" i="41"/>
  <c r="L67" i="41"/>
  <c r="M65" i="41"/>
  <c r="L65" i="41"/>
  <c r="M63" i="41"/>
  <c r="L63" i="41"/>
  <c r="M61" i="41"/>
  <c r="L61" i="41"/>
  <c r="M59" i="41"/>
  <c r="L59" i="41"/>
  <c r="M57" i="41"/>
  <c r="L57" i="41"/>
  <c r="M55" i="41"/>
  <c r="L55" i="41"/>
  <c r="M53" i="41"/>
  <c r="L53" i="41"/>
  <c r="M51" i="41"/>
  <c r="L51" i="41"/>
  <c r="M49" i="41"/>
  <c r="L49" i="41"/>
  <c r="M47" i="41"/>
  <c r="L47" i="41"/>
  <c r="M45" i="41"/>
  <c r="L45" i="41"/>
  <c r="M43" i="41"/>
  <c r="L43" i="41"/>
  <c r="M41" i="41"/>
  <c r="L41" i="41"/>
  <c r="M39" i="41"/>
  <c r="L39" i="41"/>
  <c r="M37" i="41"/>
  <c r="L37" i="41"/>
  <c r="M35" i="41"/>
  <c r="L35" i="41"/>
  <c r="M33" i="41"/>
  <c r="L33" i="41"/>
  <c r="M31" i="41"/>
  <c r="L31" i="41"/>
  <c r="M29" i="41"/>
  <c r="L29" i="41"/>
  <c r="M27" i="41"/>
  <c r="L27" i="41"/>
  <c r="M25" i="41"/>
  <c r="L25" i="41"/>
  <c r="M23" i="41"/>
  <c r="L23" i="41"/>
  <c r="M21" i="41"/>
  <c r="L21" i="41"/>
  <c r="M19" i="41"/>
  <c r="L19" i="41"/>
  <c r="M17" i="41"/>
  <c r="L17" i="41"/>
  <c r="M15" i="41"/>
  <c r="L15" i="41"/>
  <c r="M13" i="41"/>
  <c r="L13" i="41"/>
  <c r="M11" i="41"/>
  <c r="L11" i="41"/>
  <c r="M9" i="41"/>
  <c r="L9" i="41"/>
  <c r="M75" i="40"/>
  <c r="L75" i="40"/>
  <c r="M73" i="40"/>
  <c r="L73" i="40"/>
  <c r="M71" i="40"/>
  <c r="L71" i="40"/>
  <c r="L76" i="31"/>
  <c r="M76" i="31"/>
  <c r="G118" i="28"/>
  <c r="F118" i="28"/>
  <c r="E82" i="28"/>
  <c r="G81" i="28"/>
  <c r="G82" i="28" s="1"/>
  <c r="F81" i="28"/>
  <c r="F82" i="28" s="1"/>
  <c r="G76" i="43"/>
  <c r="F76" i="43"/>
  <c r="K69" i="50"/>
  <c r="J69" i="50"/>
  <c r="K60" i="50"/>
  <c r="J60" i="50"/>
  <c r="K52" i="50"/>
  <c r="J52" i="50"/>
  <c r="K47" i="50"/>
  <c r="J47" i="50"/>
  <c r="K38" i="50"/>
  <c r="J38" i="50"/>
  <c r="K29" i="50"/>
  <c r="J29" i="50"/>
  <c r="K21" i="50"/>
  <c r="J21" i="50"/>
  <c r="K66" i="50"/>
  <c r="J66" i="50"/>
  <c r="K58" i="50"/>
  <c r="J58" i="50"/>
  <c r="K49" i="50"/>
  <c r="J49" i="50"/>
  <c r="K41" i="50"/>
  <c r="J41" i="50"/>
  <c r="J40" i="50"/>
  <c r="K40" i="50"/>
  <c r="K36" i="50"/>
  <c r="J36" i="50"/>
  <c r="K23" i="50"/>
  <c r="J23" i="50"/>
  <c r="K18" i="50"/>
  <c r="J18" i="50"/>
  <c r="K16" i="50"/>
  <c r="J16" i="50"/>
  <c r="M59" i="49"/>
  <c r="L59" i="49"/>
  <c r="M55" i="49"/>
  <c r="L55" i="49"/>
  <c r="M46" i="49"/>
  <c r="L46" i="49"/>
  <c r="L25" i="49"/>
  <c r="M25" i="49"/>
  <c r="M12" i="49"/>
  <c r="L12" i="49"/>
  <c r="J13" i="50"/>
  <c r="K13" i="50"/>
  <c r="J9" i="50"/>
  <c r="K9" i="50"/>
  <c r="L62" i="49"/>
  <c r="M62" i="49"/>
  <c r="M43" i="49"/>
  <c r="L43" i="49"/>
  <c r="M41" i="49"/>
  <c r="L41" i="49"/>
  <c r="M38" i="49"/>
  <c r="L38" i="49"/>
  <c r="M36" i="49"/>
  <c r="L36" i="49"/>
  <c r="L33" i="49"/>
  <c r="M33" i="49"/>
  <c r="L30" i="49"/>
  <c r="M30" i="49"/>
  <c r="L28" i="49"/>
  <c r="M28" i="49"/>
  <c r="L10" i="49"/>
  <c r="M10" i="49"/>
  <c r="M76" i="48"/>
  <c r="L76" i="48"/>
  <c r="K14" i="50"/>
  <c r="J14" i="50"/>
  <c r="K10" i="50"/>
  <c r="J10" i="50"/>
  <c r="M10" i="48"/>
  <c r="L10" i="48"/>
  <c r="K73" i="46"/>
  <c r="O73" i="46"/>
  <c r="J73" i="46"/>
  <c r="O58" i="46"/>
  <c r="J58" i="46"/>
  <c r="K58" i="46"/>
  <c r="O50" i="46"/>
  <c r="J50" i="46"/>
  <c r="K50" i="46"/>
  <c r="O45" i="46"/>
  <c r="J45" i="46"/>
  <c r="K45" i="46"/>
  <c r="P53" i="46"/>
  <c r="X53" i="46" s="1"/>
  <c r="W53" i="46"/>
  <c r="Q53" i="46"/>
  <c r="Y53" i="46" s="1"/>
  <c r="E76" i="46"/>
  <c r="C92" i="28" s="1"/>
  <c r="E92" i="28" s="1"/>
  <c r="K75" i="47"/>
  <c r="J75" i="47"/>
  <c r="K73" i="47"/>
  <c r="J73" i="47"/>
  <c r="K71" i="47"/>
  <c r="J71" i="47"/>
  <c r="K69" i="47"/>
  <c r="J69" i="47"/>
  <c r="K67" i="47"/>
  <c r="J67" i="47"/>
  <c r="K65" i="47"/>
  <c r="J65" i="47"/>
  <c r="K63" i="47"/>
  <c r="J63" i="47"/>
  <c r="K61" i="47"/>
  <c r="J61" i="47"/>
  <c r="K59" i="47"/>
  <c r="J59" i="47"/>
  <c r="K57" i="47"/>
  <c r="J57" i="47"/>
  <c r="K55" i="47"/>
  <c r="J55" i="47"/>
  <c r="K53" i="47"/>
  <c r="J53" i="47"/>
  <c r="K51" i="47"/>
  <c r="J51" i="47"/>
  <c r="K49" i="47"/>
  <c r="J49" i="47"/>
  <c r="K47" i="47"/>
  <c r="J47" i="47"/>
  <c r="K45" i="47"/>
  <c r="J45" i="47"/>
  <c r="K43" i="47"/>
  <c r="J43" i="47"/>
  <c r="K41" i="47"/>
  <c r="J41" i="47"/>
  <c r="K39" i="47"/>
  <c r="J39" i="47"/>
  <c r="K37" i="47"/>
  <c r="J37" i="47"/>
  <c r="K35" i="47"/>
  <c r="J35" i="47"/>
  <c r="K33" i="47"/>
  <c r="J33" i="47"/>
  <c r="K31" i="47"/>
  <c r="J31" i="47"/>
  <c r="K29" i="47"/>
  <c r="J29" i="47"/>
  <c r="K27" i="47"/>
  <c r="J27" i="47"/>
  <c r="K25" i="47"/>
  <c r="J25" i="47"/>
  <c r="K23" i="47"/>
  <c r="J23" i="47"/>
  <c r="K21" i="47"/>
  <c r="J21" i="47"/>
  <c r="K19" i="47"/>
  <c r="J19" i="47"/>
  <c r="K17" i="47"/>
  <c r="J17" i="47"/>
  <c r="K15" i="47"/>
  <c r="J15" i="47"/>
  <c r="K13" i="47"/>
  <c r="J13" i="47"/>
  <c r="K11" i="47"/>
  <c r="J11" i="47"/>
  <c r="K9" i="47"/>
  <c r="J9" i="47"/>
  <c r="W74" i="46"/>
  <c r="Q74" i="46"/>
  <c r="Y74" i="46" s="1"/>
  <c r="P74" i="46"/>
  <c r="X74" i="46" s="1"/>
  <c r="W70" i="46"/>
  <c r="Q70" i="46"/>
  <c r="Y70" i="46" s="1"/>
  <c r="P70" i="46"/>
  <c r="X70" i="46" s="1"/>
  <c r="P69" i="46"/>
  <c r="X69" i="46" s="1"/>
  <c r="W69" i="46"/>
  <c r="Q69" i="46"/>
  <c r="Y69" i="46" s="1"/>
  <c r="W68" i="46"/>
  <c r="Q68" i="46"/>
  <c r="P68" i="46"/>
  <c r="X68" i="46" s="1"/>
  <c r="P67" i="46"/>
  <c r="W67" i="46"/>
  <c r="Q67" i="46"/>
  <c r="Y67" i="46" s="1"/>
  <c r="W66" i="46"/>
  <c r="Q66" i="46"/>
  <c r="Y66" i="46" s="1"/>
  <c r="P66" i="46"/>
  <c r="X66" i="46" s="1"/>
  <c r="P65" i="46"/>
  <c r="W65" i="46"/>
  <c r="Q65" i="46"/>
  <c r="W64" i="46"/>
  <c r="Q64" i="46"/>
  <c r="Y64" i="46" s="1"/>
  <c r="P64" i="46"/>
  <c r="X64" i="46" s="1"/>
  <c r="P63" i="46"/>
  <c r="X63" i="46" s="1"/>
  <c r="W63" i="46"/>
  <c r="Q63" i="46"/>
  <c r="Y63" i="46" s="1"/>
  <c r="W62" i="46"/>
  <c r="Q62" i="46"/>
  <c r="Y62" i="46" s="1"/>
  <c r="P62" i="46"/>
  <c r="P61" i="46"/>
  <c r="X61" i="46" s="1"/>
  <c r="W61" i="46"/>
  <c r="Q61" i="46"/>
  <c r="Y61" i="46" s="1"/>
  <c r="Q60" i="46"/>
  <c r="P59" i="46"/>
  <c r="X59" i="46" s="1"/>
  <c r="W59" i="46"/>
  <c r="Q59" i="46"/>
  <c r="Y59" i="46" s="1"/>
  <c r="W56" i="46"/>
  <c r="Q56" i="46"/>
  <c r="Y56" i="46" s="1"/>
  <c r="P56" i="46"/>
  <c r="X56" i="46" s="1"/>
  <c r="P55" i="46"/>
  <c r="X55" i="46" s="1"/>
  <c r="W52" i="46"/>
  <c r="Q52" i="46"/>
  <c r="Y52" i="46" s="1"/>
  <c r="P52" i="46"/>
  <c r="X52" i="46" s="1"/>
  <c r="P51" i="46"/>
  <c r="X51" i="46" s="1"/>
  <c r="W51" i="46"/>
  <c r="Q51" i="46"/>
  <c r="Y51" i="46" s="1"/>
  <c r="W48" i="46"/>
  <c r="Q48" i="46"/>
  <c r="Y48" i="46" s="1"/>
  <c r="P48" i="46"/>
  <c r="X48" i="46" s="1"/>
  <c r="P47" i="46"/>
  <c r="X47" i="46" s="1"/>
  <c r="W47" i="46"/>
  <c r="Q47" i="46"/>
  <c r="Y47" i="46" s="1"/>
  <c r="K35" i="46"/>
  <c r="O35" i="46"/>
  <c r="J35" i="46"/>
  <c r="P43" i="46"/>
  <c r="X43" i="46" s="1"/>
  <c r="W43" i="46"/>
  <c r="Q43" i="46"/>
  <c r="Y43" i="46" s="1"/>
  <c r="W42" i="46"/>
  <c r="Q42" i="46"/>
  <c r="Y42" i="46" s="1"/>
  <c r="P42" i="46"/>
  <c r="P39" i="46"/>
  <c r="X39" i="46" s="1"/>
  <c r="W38" i="46"/>
  <c r="Q38" i="46"/>
  <c r="Y38" i="46" s="1"/>
  <c r="P38" i="46"/>
  <c r="K41" i="46"/>
  <c r="O41" i="46"/>
  <c r="J41" i="46"/>
  <c r="K7" i="41"/>
  <c r="F7" i="41"/>
  <c r="F76" i="41" s="1"/>
  <c r="E76" i="41"/>
  <c r="E78" i="41" s="1"/>
  <c r="G7" i="41"/>
  <c r="G76" i="41" s="1"/>
  <c r="K7" i="39"/>
  <c r="F7" i="39"/>
  <c r="F76" i="39" s="1"/>
  <c r="E76" i="39"/>
  <c r="E78" i="39" s="1"/>
  <c r="G7" i="39"/>
  <c r="G76" i="39" s="1"/>
  <c r="W40" i="46"/>
  <c r="Q40" i="46"/>
  <c r="Y40" i="46" s="1"/>
  <c r="P40" i="46"/>
  <c r="X40" i="46" s="1"/>
  <c r="P37" i="46"/>
  <c r="X37" i="46" s="1"/>
  <c r="W37" i="46"/>
  <c r="Q37" i="46"/>
  <c r="Y37" i="46" s="1"/>
  <c r="W36" i="46"/>
  <c r="Q36" i="46"/>
  <c r="Y36" i="46" s="1"/>
  <c r="P36" i="46"/>
  <c r="X36" i="46" s="1"/>
  <c r="P33" i="46"/>
  <c r="X33" i="46" s="1"/>
  <c r="W33" i="46"/>
  <c r="Q33" i="46"/>
  <c r="Y33" i="46" s="1"/>
  <c r="W32" i="46"/>
  <c r="Q32" i="46"/>
  <c r="P32" i="46"/>
  <c r="M75" i="45"/>
  <c r="L75" i="45"/>
  <c r="M73" i="45"/>
  <c r="L73" i="45"/>
  <c r="M71" i="45"/>
  <c r="L71" i="45"/>
  <c r="M69" i="45"/>
  <c r="L69" i="45"/>
  <c r="M67" i="45"/>
  <c r="L67" i="45"/>
  <c r="M65" i="45"/>
  <c r="L65" i="45"/>
  <c r="M63" i="45"/>
  <c r="L63" i="45"/>
  <c r="M61" i="45"/>
  <c r="L61" i="45"/>
  <c r="M59" i="45"/>
  <c r="L59" i="45"/>
  <c r="M57" i="45"/>
  <c r="L57" i="45"/>
  <c r="M55" i="45"/>
  <c r="L55" i="45"/>
  <c r="M53" i="45"/>
  <c r="L53" i="45"/>
  <c r="M51" i="45"/>
  <c r="L51" i="45"/>
  <c r="M49" i="45"/>
  <c r="L49" i="45"/>
  <c r="M47" i="45"/>
  <c r="L47" i="45"/>
  <c r="M45" i="45"/>
  <c r="L45" i="45"/>
  <c r="M43" i="45"/>
  <c r="L43" i="45"/>
  <c r="M41" i="45"/>
  <c r="L41" i="45"/>
  <c r="M39" i="45"/>
  <c r="L39" i="45"/>
  <c r="M37" i="45"/>
  <c r="L37" i="45"/>
  <c r="M35" i="45"/>
  <c r="L35" i="45"/>
  <c r="M33" i="45"/>
  <c r="L33" i="45"/>
  <c r="M31" i="45"/>
  <c r="L31" i="45"/>
  <c r="M29" i="45"/>
  <c r="L29" i="45"/>
  <c r="M27" i="45"/>
  <c r="L27" i="45"/>
  <c r="M25" i="45"/>
  <c r="L25" i="45"/>
  <c r="M23" i="45"/>
  <c r="L23" i="45"/>
  <c r="M21" i="45"/>
  <c r="L21" i="45"/>
  <c r="M19" i="45"/>
  <c r="L19" i="45"/>
  <c r="M17" i="45"/>
  <c r="L17" i="45"/>
  <c r="M15" i="45"/>
  <c r="L15" i="45"/>
  <c r="M13" i="45"/>
  <c r="L13" i="45"/>
  <c r="M11" i="45"/>
  <c r="L11" i="45"/>
  <c r="M9" i="45"/>
  <c r="L9" i="45"/>
  <c r="M75" i="44"/>
  <c r="L75" i="44"/>
  <c r="M73" i="44"/>
  <c r="L73" i="44"/>
  <c r="M71" i="44"/>
  <c r="L71" i="44"/>
  <c r="M69" i="44"/>
  <c r="L69" i="44"/>
  <c r="M67" i="44"/>
  <c r="L67" i="44"/>
  <c r="M65" i="44"/>
  <c r="L65" i="44"/>
  <c r="M63" i="44"/>
  <c r="L63" i="44"/>
  <c r="M61" i="44"/>
  <c r="L61" i="44"/>
  <c r="M59" i="44"/>
  <c r="L59" i="44"/>
  <c r="M57" i="44"/>
  <c r="L57" i="44"/>
  <c r="M55" i="44"/>
  <c r="L55" i="44"/>
  <c r="M53" i="44"/>
  <c r="L53" i="44"/>
  <c r="M51" i="44"/>
  <c r="L51" i="44"/>
  <c r="M50" i="44"/>
  <c r="L50" i="44"/>
  <c r="M48" i="44"/>
  <c r="L48" i="44"/>
  <c r="M46" i="44"/>
  <c r="L46" i="44"/>
  <c r="M44" i="44"/>
  <c r="L44" i="44"/>
  <c r="M42" i="44"/>
  <c r="L42" i="44"/>
  <c r="M40" i="44"/>
  <c r="L40" i="44"/>
  <c r="M38" i="44"/>
  <c r="L38" i="44"/>
  <c r="M36" i="44"/>
  <c r="L36" i="44"/>
  <c r="M34" i="44"/>
  <c r="L34" i="44"/>
  <c r="M32" i="44"/>
  <c r="L32" i="44"/>
  <c r="M30" i="44"/>
  <c r="L30" i="44"/>
  <c r="M28" i="44"/>
  <c r="L28" i="44"/>
  <c r="M26" i="44"/>
  <c r="L26" i="44"/>
  <c r="M24" i="44"/>
  <c r="L24" i="44"/>
  <c r="M22" i="44"/>
  <c r="L22" i="44"/>
  <c r="M20" i="44"/>
  <c r="L20" i="44"/>
  <c r="M18" i="44"/>
  <c r="L18" i="44"/>
  <c r="M16" i="44"/>
  <c r="L16" i="44"/>
  <c r="M14" i="44"/>
  <c r="L14" i="44"/>
  <c r="M12" i="44"/>
  <c r="L12" i="44"/>
  <c r="M10" i="44"/>
  <c r="L10" i="44"/>
  <c r="M8" i="44"/>
  <c r="L8" i="44"/>
  <c r="M74" i="43"/>
  <c r="L74" i="43"/>
  <c r="M72" i="43"/>
  <c r="L72" i="43"/>
  <c r="M70" i="43"/>
  <c r="L70" i="43"/>
  <c r="M68" i="43"/>
  <c r="L68" i="43"/>
  <c r="M66" i="43"/>
  <c r="L66" i="43"/>
  <c r="M64" i="43"/>
  <c r="L64" i="43"/>
  <c r="M62" i="43"/>
  <c r="L62" i="43"/>
  <c r="M60" i="43"/>
  <c r="L60" i="43"/>
  <c r="M58" i="43"/>
  <c r="L58" i="43"/>
  <c r="M56" i="43"/>
  <c r="L56" i="43"/>
  <c r="M54" i="43"/>
  <c r="L54" i="43"/>
  <c r="M52" i="43"/>
  <c r="L52" i="43"/>
  <c r="M50" i="43"/>
  <c r="L50" i="43"/>
  <c r="M48" i="43"/>
  <c r="L48" i="43"/>
  <c r="M46" i="43"/>
  <c r="L46" i="43"/>
  <c r="M44" i="43"/>
  <c r="L44" i="43"/>
  <c r="M42" i="43"/>
  <c r="L42" i="43"/>
  <c r="M40" i="43"/>
  <c r="L40" i="43"/>
  <c r="M38" i="43"/>
  <c r="L38" i="43"/>
  <c r="M36" i="43"/>
  <c r="L36" i="43"/>
  <c r="M34" i="43"/>
  <c r="L34" i="43"/>
  <c r="M32" i="43"/>
  <c r="L32" i="43"/>
  <c r="M30" i="43"/>
  <c r="L30" i="43"/>
  <c r="M28" i="43"/>
  <c r="L28" i="43"/>
  <c r="M26" i="43"/>
  <c r="L26" i="43"/>
  <c r="M24" i="43"/>
  <c r="L24" i="43"/>
  <c r="M22" i="43"/>
  <c r="L22" i="43"/>
  <c r="M20" i="43"/>
  <c r="L20" i="43"/>
  <c r="M18" i="43"/>
  <c r="L18" i="43"/>
  <c r="M16" i="43"/>
  <c r="L16" i="43"/>
  <c r="M14" i="43"/>
  <c r="L14" i="43"/>
  <c r="M12" i="43"/>
  <c r="L12" i="43"/>
  <c r="M10" i="43"/>
  <c r="L10" i="43"/>
  <c r="M8" i="43"/>
  <c r="L8" i="43"/>
  <c r="M74" i="42"/>
  <c r="L74" i="42"/>
  <c r="M72" i="42"/>
  <c r="L72" i="42"/>
  <c r="M70" i="42"/>
  <c r="L70" i="42"/>
  <c r="M68" i="42"/>
  <c r="L68" i="42"/>
  <c r="M66" i="42"/>
  <c r="L66" i="42"/>
  <c r="M64" i="42"/>
  <c r="L64" i="42"/>
  <c r="M62" i="42"/>
  <c r="L62" i="42"/>
  <c r="M60" i="42"/>
  <c r="L60" i="42"/>
  <c r="M58" i="42"/>
  <c r="L58" i="42"/>
  <c r="M56" i="42"/>
  <c r="L56" i="42"/>
  <c r="M54" i="42"/>
  <c r="L54" i="42"/>
  <c r="M52" i="42"/>
  <c r="L52" i="42"/>
  <c r="M50" i="42"/>
  <c r="L50" i="42"/>
  <c r="M48" i="42"/>
  <c r="L48" i="42"/>
  <c r="M46" i="42"/>
  <c r="L46" i="42"/>
  <c r="M44" i="42"/>
  <c r="L44" i="42"/>
  <c r="M42" i="42"/>
  <c r="L42" i="42"/>
  <c r="M40" i="42"/>
  <c r="L40" i="42"/>
  <c r="M38" i="42"/>
  <c r="L38" i="42"/>
  <c r="M36" i="42"/>
  <c r="L36" i="42"/>
  <c r="M34" i="42"/>
  <c r="L34" i="42"/>
  <c r="M32" i="42"/>
  <c r="L32" i="42"/>
  <c r="M30" i="42"/>
  <c r="L30" i="42"/>
  <c r="M28" i="42"/>
  <c r="L28" i="42"/>
  <c r="M26" i="42"/>
  <c r="L26" i="42"/>
  <c r="M24" i="42"/>
  <c r="L24" i="42"/>
  <c r="M22" i="42"/>
  <c r="L22" i="42"/>
  <c r="M20" i="42"/>
  <c r="L20" i="42"/>
  <c r="M18" i="42"/>
  <c r="L18" i="42"/>
  <c r="M16" i="42"/>
  <c r="L16" i="42"/>
  <c r="M14" i="42"/>
  <c r="L14" i="42"/>
  <c r="M12" i="42"/>
  <c r="L12" i="42"/>
  <c r="M10" i="42"/>
  <c r="L10" i="42"/>
  <c r="M8" i="42"/>
  <c r="L8" i="42"/>
  <c r="M74" i="41"/>
  <c r="L74" i="41"/>
  <c r="M72" i="41"/>
  <c r="L72" i="41"/>
  <c r="M70" i="41"/>
  <c r="L70" i="41"/>
  <c r="M68" i="41"/>
  <c r="L68" i="41"/>
  <c r="M66" i="41"/>
  <c r="L66" i="41"/>
  <c r="M64" i="41"/>
  <c r="L64" i="41"/>
  <c r="M62" i="41"/>
  <c r="L62" i="41"/>
  <c r="M60" i="41"/>
  <c r="L60" i="41"/>
  <c r="M58" i="41"/>
  <c r="L58" i="41"/>
  <c r="M56" i="41"/>
  <c r="L56" i="41"/>
  <c r="M54" i="41"/>
  <c r="L54" i="41"/>
  <c r="M52" i="41"/>
  <c r="L52" i="41"/>
  <c r="M50" i="41"/>
  <c r="L50" i="41"/>
  <c r="M48" i="41"/>
  <c r="L48" i="41"/>
  <c r="M46" i="41"/>
  <c r="L46" i="41"/>
  <c r="M44" i="41"/>
  <c r="L44" i="41"/>
  <c r="M42" i="41"/>
  <c r="L42" i="41"/>
  <c r="M40" i="41"/>
  <c r="L40" i="41"/>
  <c r="M38" i="41"/>
  <c r="L38" i="41"/>
  <c r="M36" i="41"/>
  <c r="L36" i="41"/>
  <c r="M34" i="41"/>
  <c r="L34" i="41"/>
  <c r="M32" i="41"/>
  <c r="L32" i="41"/>
  <c r="M30" i="41"/>
  <c r="L30" i="41"/>
  <c r="M28" i="41"/>
  <c r="L28" i="41"/>
  <c r="M26" i="41"/>
  <c r="L26" i="41"/>
  <c r="M24" i="41"/>
  <c r="L24" i="41"/>
  <c r="M22" i="41"/>
  <c r="L22" i="41"/>
  <c r="M20" i="41"/>
  <c r="L20" i="41"/>
  <c r="M18" i="41"/>
  <c r="L18" i="41"/>
  <c r="M16" i="41"/>
  <c r="L16" i="41"/>
  <c r="M14" i="41"/>
  <c r="L14" i="41"/>
  <c r="M12" i="41"/>
  <c r="L12" i="41"/>
  <c r="M10" i="41"/>
  <c r="L10" i="41"/>
  <c r="M8" i="41"/>
  <c r="L8" i="41"/>
  <c r="M74" i="40"/>
  <c r="L74" i="40"/>
  <c r="M72" i="40"/>
  <c r="L72" i="40"/>
  <c r="M70" i="40"/>
  <c r="L70" i="40"/>
  <c r="E76" i="35"/>
  <c r="F7" i="35"/>
  <c r="F76" i="35" s="1"/>
  <c r="G7" i="35"/>
  <c r="G76" i="35" s="1"/>
  <c r="M69" i="40"/>
  <c r="L69" i="40"/>
  <c r="M67" i="40"/>
  <c r="L67" i="40"/>
  <c r="M65" i="40"/>
  <c r="L65" i="40"/>
  <c r="M63" i="40"/>
  <c r="L63" i="40"/>
  <c r="M61" i="40"/>
  <c r="L61" i="40"/>
  <c r="M59" i="40"/>
  <c r="L59" i="40"/>
  <c r="M57" i="40"/>
  <c r="L57" i="40"/>
  <c r="M55" i="40"/>
  <c r="L55" i="40"/>
  <c r="M53" i="40"/>
  <c r="L53" i="40"/>
  <c r="M51" i="40"/>
  <c r="L51" i="40"/>
  <c r="M49" i="40"/>
  <c r="L49" i="40"/>
  <c r="M47" i="40"/>
  <c r="L47" i="40"/>
  <c r="M45" i="40"/>
  <c r="L45" i="40"/>
  <c r="M43" i="40"/>
  <c r="L43" i="40"/>
  <c r="M41" i="40"/>
  <c r="L41" i="40"/>
  <c r="M39" i="40"/>
  <c r="L39" i="40"/>
  <c r="M37" i="40"/>
  <c r="L37" i="40"/>
  <c r="M35" i="40"/>
  <c r="L35" i="40"/>
  <c r="M33" i="40"/>
  <c r="L33" i="40"/>
  <c r="M31" i="40"/>
  <c r="L31" i="40"/>
  <c r="M29" i="40"/>
  <c r="L29" i="40"/>
  <c r="M27" i="40"/>
  <c r="L27" i="40"/>
  <c r="M25" i="40"/>
  <c r="L25" i="40"/>
  <c r="M23" i="40"/>
  <c r="L23" i="40"/>
  <c r="M21" i="40"/>
  <c r="L21" i="40"/>
  <c r="M19" i="40"/>
  <c r="L19" i="40"/>
  <c r="M17" i="40"/>
  <c r="L17" i="40"/>
  <c r="M15" i="40"/>
  <c r="L15" i="40"/>
  <c r="M13" i="40"/>
  <c r="L13" i="40"/>
  <c r="M11" i="40"/>
  <c r="L11" i="40"/>
  <c r="M9" i="40"/>
  <c r="L9" i="40"/>
  <c r="M75" i="39"/>
  <c r="L75" i="39"/>
  <c r="M73" i="39"/>
  <c r="L73" i="39"/>
  <c r="M71" i="39"/>
  <c r="L71" i="39"/>
  <c r="M69" i="39"/>
  <c r="L69" i="39"/>
  <c r="M67" i="39"/>
  <c r="L67" i="39"/>
  <c r="M65" i="39"/>
  <c r="L65" i="39"/>
  <c r="M63" i="39"/>
  <c r="L63" i="39"/>
  <c r="M61" i="39"/>
  <c r="L61" i="39"/>
  <c r="M59" i="39"/>
  <c r="L59" i="39"/>
  <c r="M57" i="39"/>
  <c r="L57" i="39"/>
  <c r="M55" i="39"/>
  <c r="L55" i="39"/>
  <c r="M53" i="39"/>
  <c r="L53" i="39"/>
  <c r="M51" i="39"/>
  <c r="L51" i="39"/>
  <c r="M49" i="39"/>
  <c r="L49" i="39"/>
  <c r="M47" i="39"/>
  <c r="L47" i="39"/>
  <c r="M45" i="39"/>
  <c r="L45" i="39"/>
  <c r="M43" i="39"/>
  <c r="L43" i="39"/>
  <c r="M41" i="39"/>
  <c r="L41" i="39"/>
  <c r="M39" i="39"/>
  <c r="L39" i="39"/>
  <c r="M37" i="39"/>
  <c r="L37" i="39"/>
  <c r="M35" i="39"/>
  <c r="L35" i="39"/>
  <c r="M33" i="39"/>
  <c r="L33" i="39"/>
  <c r="M31" i="39"/>
  <c r="L31" i="39"/>
  <c r="M29" i="39"/>
  <c r="L29" i="39"/>
  <c r="M27" i="39"/>
  <c r="L27" i="39"/>
  <c r="M25" i="39"/>
  <c r="L25" i="39"/>
  <c r="M23" i="39"/>
  <c r="L23" i="39"/>
  <c r="M21" i="39"/>
  <c r="L21" i="39"/>
  <c r="M19" i="39"/>
  <c r="L19" i="39"/>
  <c r="M17" i="39"/>
  <c r="L17" i="39"/>
  <c r="M15" i="39"/>
  <c r="L15" i="39"/>
  <c r="M13" i="39"/>
  <c r="L13" i="39"/>
  <c r="M11" i="39"/>
  <c r="L11" i="39"/>
  <c r="M9" i="39"/>
  <c r="L9" i="39"/>
  <c r="E77" i="30"/>
  <c r="G7" i="30"/>
  <c r="G77" i="30" s="1"/>
  <c r="F7" i="30"/>
  <c r="F77" i="30" s="1"/>
  <c r="E186" i="28"/>
  <c r="G130" i="28"/>
  <c r="G186" i="28" s="1"/>
  <c r="F130" i="28"/>
  <c r="F186" i="28" s="1"/>
  <c r="E79" i="28"/>
  <c r="G77" i="28"/>
  <c r="G79" i="28" s="1"/>
  <c r="F77" i="28"/>
  <c r="F79" i="28" s="1"/>
  <c r="E76" i="29"/>
  <c r="F7" i="29"/>
  <c r="F76" i="29" s="1"/>
  <c r="G7" i="29"/>
  <c r="G76" i="29" s="1"/>
  <c r="F97" i="28"/>
  <c r="E99" i="28"/>
  <c r="G97" i="28"/>
  <c r="F84" i="28"/>
  <c r="F85" i="28" s="1"/>
  <c r="E85" i="28"/>
  <c r="G84" i="28"/>
  <c r="G85" i="28" s="1"/>
  <c r="C102" i="41"/>
  <c r="C102" i="40"/>
  <c r="F73" i="37"/>
  <c r="G73" i="37"/>
  <c r="G76" i="33"/>
  <c r="G7" i="32"/>
  <c r="F7" i="32"/>
  <c r="L76" i="21"/>
  <c r="M76" i="21"/>
  <c r="F225" i="1"/>
  <c r="F226" i="1" s="1"/>
  <c r="G225" i="1"/>
  <c r="G226" i="1" s="1"/>
  <c r="K11" i="24"/>
  <c r="J11" i="24"/>
  <c r="K19" i="24"/>
  <c r="J19" i="24"/>
  <c r="K28" i="24"/>
  <c r="J28" i="24"/>
  <c r="K36" i="24"/>
  <c r="J36" i="24"/>
  <c r="K44" i="24"/>
  <c r="J44" i="24"/>
  <c r="K48" i="24"/>
  <c r="J48" i="24"/>
  <c r="K52" i="24"/>
  <c r="J52" i="24"/>
  <c r="K56" i="24"/>
  <c r="J56" i="24"/>
  <c r="K60" i="24"/>
  <c r="J60" i="24"/>
  <c r="K64" i="24"/>
  <c r="J64" i="24"/>
  <c r="K68" i="24"/>
  <c r="J68" i="24"/>
  <c r="K72" i="24"/>
  <c r="J72" i="24"/>
  <c r="K9" i="23"/>
  <c r="J9" i="23"/>
  <c r="K13" i="23"/>
  <c r="J13" i="23"/>
  <c r="K21" i="23"/>
  <c r="J21" i="23"/>
  <c r="K25" i="23"/>
  <c r="J25" i="23"/>
  <c r="K29" i="23"/>
  <c r="J29" i="23"/>
  <c r="K34" i="23"/>
  <c r="J34" i="23"/>
  <c r="K38" i="23"/>
  <c r="J38" i="23"/>
  <c r="K43" i="23"/>
  <c r="J43" i="23"/>
  <c r="K47" i="23"/>
  <c r="J47" i="23"/>
  <c r="K51" i="23"/>
  <c r="J51" i="23"/>
  <c r="K54" i="23"/>
  <c r="J54" i="23"/>
  <c r="K58" i="23"/>
  <c r="J58" i="23"/>
  <c r="K62" i="23"/>
  <c r="J62" i="23"/>
  <c r="K66" i="23"/>
  <c r="J66" i="23"/>
  <c r="K69" i="23"/>
  <c r="J69" i="23"/>
  <c r="K73" i="23"/>
  <c r="J73" i="23"/>
  <c r="K75" i="23"/>
  <c r="J75" i="23"/>
  <c r="J8" i="23"/>
  <c r="K8" i="23"/>
  <c r="J12" i="23"/>
  <c r="K12" i="23"/>
  <c r="K17" i="23"/>
  <c r="J17" i="23"/>
  <c r="K19" i="23"/>
  <c r="J19" i="23"/>
  <c r="J8" i="24"/>
  <c r="K8" i="24"/>
  <c r="I76" i="24"/>
  <c r="J10" i="24"/>
  <c r="K10" i="24"/>
  <c r="J14" i="24"/>
  <c r="K14" i="24"/>
  <c r="J18" i="24"/>
  <c r="K18" i="24"/>
  <c r="J22" i="24"/>
  <c r="K22" i="24"/>
  <c r="J25" i="24"/>
  <c r="K25" i="24"/>
  <c r="J29" i="24"/>
  <c r="K29" i="24"/>
  <c r="J33" i="24"/>
  <c r="K33" i="24"/>
  <c r="J37" i="24"/>
  <c r="K37" i="24"/>
  <c r="J41" i="24"/>
  <c r="K41" i="24"/>
  <c r="J45" i="24"/>
  <c r="K45" i="24"/>
  <c r="J49" i="24"/>
  <c r="K49" i="24"/>
  <c r="J53" i="24"/>
  <c r="K53" i="24"/>
  <c r="J57" i="24"/>
  <c r="K57" i="24"/>
  <c r="J61" i="24"/>
  <c r="K61" i="24"/>
  <c r="J65" i="24"/>
  <c r="K65" i="24"/>
  <c r="J69" i="24"/>
  <c r="K69" i="24"/>
  <c r="J73" i="24"/>
  <c r="K73" i="24"/>
  <c r="K18" i="23"/>
  <c r="J18" i="23"/>
  <c r="J24" i="23"/>
  <c r="K24" i="23"/>
  <c r="J28" i="23"/>
  <c r="K28" i="23"/>
  <c r="J31" i="23"/>
  <c r="K31" i="23"/>
  <c r="J35" i="23"/>
  <c r="K35" i="23"/>
  <c r="J39" i="23"/>
  <c r="K39" i="23"/>
  <c r="J42" i="23"/>
  <c r="K42" i="23"/>
  <c r="J46" i="23"/>
  <c r="K46" i="23"/>
  <c r="J50" i="23"/>
  <c r="K50" i="23"/>
  <c r="J55" i="23"/>
  <c r="K55" i="23"/>
  <c r="J59" i="23"/>
  <c r="K59" i="23"/>
  <c r="J63" i="23"/>
  <c r="K63" i="23"/>
  <c r="J67" i="23"/>
  <c r="K67" i="23"/>
  <c r="J72" i="23"/>
  <c r="K72" i="23"/>
  <c r="M8" i="22"/>
  <c r="L8" i="22"/>
  <c r="M30" i="22"/>
  <c r="L30" i="22"/>
  <c r="M37" i="22"/>
  <c r="L37" i="22"/>
  <c r="M45" i="22"/>
  <c r="L45" i="22"/>
  <c r="M51" i="22"/>
  <c r="L51" i="22"/>
  <c r="M56" i="22"/>
  <c r="L56" i="22"/>
  <c r="M69" i="22"/>
  <c r="L69" i="22"/>
  <c r="L34" i="21"/>
  <c r="M34" i="21"/>
  <c r="L46" i="21"/>
  <c r="M46" i="21"/>
  <c r="Q8" i="19"/>
  <c r="Y8" i="19" s="1"/>
  <c r="U14" i="19"/>
  <c r="V14" i="19"/>
  <c r="U18" i="19"/>
  <c r="V18" i="19"/>
  <c r="U22" i="19"/>
  <c r="V22" i="19"/>
  <c r="U26" i="19"/>
  <c r="V26" i="19"/>
  <c r="U30" i="19"/>
  <c r="V30" i="19"/>
  <c r="U34" i="19"/>
  <c r="V34" i="19"/>
  <c r="U38" i="19"/>
  <c r="V38" i="19"/>
  <c r="U42" i="19"/>
  <c r="V42" i="19"/>
  <c r="U46" i="19"/>
  <c r="V46" i="19"/>
  <c r="U50" i="19"/>
  <c r="V50" i="19"/>
  <c r="U54" i="19"/>
  <c r="V54" i="19"/>
  <c r="U58" i="19"/>
  <c r="V58" i="19"/>
  <c r="U62" i="19"/>
  <c r="V62" i="19"/>
  <c r="I7" i="19"/>
  <c r="H76" i="19"/>
  <c r="D92" i="1" s="1"/>
  <c r="J9" i="19"/>
  <c r="O9" i="19"/>
  <c r="K9" i="19"/>
  <c r="L20" i="21"/>
  <c r="M20" i="21"/>
  <c r="M32" i="21"/>
  <c r="L40" i="21"/>
  <c r="M40" i="21"/>
  <c r="L68" i="21"/>
  <c r="M68" i="21"/>
  <c r="K33" i="19"/>
  <c r="J33" i="19"/>
  <c r="O33" i="19"/>
  <c r="K37" i="19"/>
  <c r="J37" i="19"/>
  <c r="O37" i="19"/>
  <c r="K41" i="19"/>
  <c r="J41" i="19"/>
  <c r="O41" i="19"/>
  <c r="K45" i="19"/>
  <c r="J45" i="19"/>
  <c r="O45" i="19"/>
  <c r="K49" i="19"/>
  <c r="J49" i="19"/>
  <c r="O49" i="19"/>
  <c r="K53" i="19"/>
  <c r="J53" i="19"/>
  <c r="O53" i="19"/>
  <c r="K57" i="19"/>
  <c r="J57" i="19"/>
  <c r="O57" i="19"/>
  <c r="K61" i="19"/>
  <c r="J61" i="19"/>
  <c r="O61" i="19"/>
  <c r="K65" i="19"/>
  <c r="J65" i="19"/>
  <c r="O65" i="19"/>
  <c r="K69" i="19"/>
  <c r="J69" i="19"/>
  <c r="O69" i="19"/>
  <c r="U73" i="19"/>
  <c r="V73" i="19"/>
  <c r="P11" i="19"/>
  <c r="Q11" i="19"/>
  <c r="Y11" i="19" s="1"/>
  <c r="W11" i="19"/>
  <c r="P15" i="19"/>
  <c r="X15" i="19" s="1"/>
  <c r="Q15" i="19"/>
  <c r="W15" i="19"/>
  <c r="P19" i="19"/>
  <c r="Q19" i="19"/>
  <c r="Y19" i="19" s="1"/>
  <c r="W19" i="19"/>
  <c r="P25" i="19"/>
  <c r="X25" i="19" s="1"/>
  <c r="Q25" i="19"/>
  <c r="W25" i="19"/>
  <c r="P29" i="19"/>
  <c r="X29" i="19" s="1"/>
  <c r="Q29" i="19"/>
  <c r="Y29" i="19" s="1"/>
  <c r="W29" i="19"/>
  <c r="L14" i="18"/>
  <c r="M14" i="18"/>
  <c r="L16" i="18"/>
  <c r="M16" i="18"/>
  <c r="L18" i="18"/>
  <c r="M18" i="18"/>
  <c r="L20" i="18"/>
  <c r="M20" i="18"/>
  <c r="K15" i="24"/>
  <c r="J15" i="24"/>
  <c r="K24" i="24"/>
  <c r="J24" i="24"/>
  <c r="K32" i="24"/>
  <c r="J32" i="24"/>
  <c r="K40" i="24"/>
  <c r="J40" i="24"/>
  <c r="K9" i="24"/>
  <c r="J9" i="24"/>
  <c r="K13" i="24"/>
  <c r="J13" i="24"/>
  <c r="K17" i="24"/>
  <c r="J17" i="24"/>
  <c r="K21" i="24"/>
  <c r="J21" i="24"/>
  <c r="K26" i="24"/>
  <c r="J26" i="24"/>
  <c r="K30" i="24"/>
  <c r="J30" i="24"/>
  <c r="K34" i="24"/>
  <c r="J34" i="24"/>
  <c r="K38" i="24"/>
  <c r="J38" i="24"/>
  <c r="K42" i="24"/>
  <c r="J42" i="24"/>
  <c r="K46" i="24"/>
  <c r="J46" i="24"/>
  <c r="K50" i="24"/>
  <c r="J50" i="24"/>
  <c r="K54" i="24"/>
  <c r="J54" i="24"/>
  <c r="K58" i="24"/>
  <c r="J58" i="24"/>
  <c r="K62" i="24"/>
  <c r="J62" i="24"/>
  <c r="K66" i="24"/>
  <c r="J66" i="24"/>
  <c r="K70" i="24"/>
  <c r="J70" i="24"/>
  <c r="K74" i="24"/>
  <c r="J74" i="24"/>
  <c r="K7" i="23"/>
  <c r="J7" i="23"/>
  <c r="K11" i="23"/>
  <c r="J11" i="23"/>
  <c r="K15" i="23"/>
  <c r="J15" i="23"/>
  <c r="K23" i="23"/>
  <c r="J23" i="23"/>
  <c r="K27" i="23"/>
  <c r="J27" i="23"/>
  <c r="K32" i="23"/>
  <c r="J32" i="23"/>
  <c r="K36" i="23"/>
  <c r="J36" i="23"/>
  <c r="K41" i="23"/>
  <c r="J41" i="23"/>
  <c r="K45" i="23"/>
  <c r="J45" i="23"/>
  <c r="K49" i="23"/>
  <c r="J49" i="23"/>
  <c r="K52" i="23"/>
  <c r="J52" i="23"/>
  <c r="K56" i="23"/>
  <c r="J56" i="23"/>
  <c r="K60" i="23"/>
  <c r="J60" i="23"/>
  <c r="K64" i="23"/>
  <c r="J64" i="23"/>
  <c r="K68" i="23"/>
  <c r="J68" i="23"/>
  <c r="K71" i="23"/>
  <c r="J71" i="23"/>
  <c r="K74" i="23"/>
  <c r="J74" i="23"/>
  <c r="J10" i="23"/>
  <c r="K10" i="23"/>
  <c r="J14" i="23"/>
  <c r="K14" i="23"/>
  <c r="J12" i="24"/>
  <c r="K12" i="24"/>
  <c r="J16" i="24"/>
  <c r="K16" i="24"/>
  <c r="J20" i="24"/>
  <c r="K20" i="24"/>
  <c r="J23" i="24"/>
  <c r="K23" i="24"/>
  <c r="J27" i="24"/>
  <c r="K27" i="24"/>
  <c r="J31" i="24"/>
  <c r="K31" i="24"/>
  <c r="J35" i="24"/>
  <c r="K35" i="24"/>
  <c r="J39" i="24"/>
  <c r="K39" i="24"/>
  <c r="J43" i="24"/>
  <c r="K43" i="24"/>
  <c r="J47" i="24"/>
  <c r="K47" i="24"/>
  <c r="J51" i="24"/>
  <c r="K51" i="24"/>
  <c r="J55" i="24"/>
  <c r="K55" i="24"/>
  <c r="J59" i="24"/>
  <c r="K59" i="24"/>
  <c r="J63" i="24"/>
  <c r="K63" i="24"/>
  <c r="J67" i="24"/>
  <c r="K67" i="24"/>
  <c r="J71" i="24"/>
  <c r="K71" i="24"/>
  <c r="J75" i="24"/>
  <c r="K75" i="24"/>
  <c r="J20" i="23"/>
  <c r="K20" i="23"/>
  <c r="J22" i="23"/>
  <c r="K22" i="23"/>
  <c r="J26" i="23"/>
  <c r="K26" i="23"/>
  <c r="J30" i="23"/>
  <c r="K30" i="23"/>
  <c r="J33" i="23"/>
  <c r="K33" i="23"/>
  <c r="J37" i="23"/>
  <c r="K37" i="23"/>
  <c r="J44" i="23"/>
  <c r="K44" i="23"/>
  <c r="J48" i="23"/>
  <c r="K48" i="23"/>
  <c r="J53" i="23"/>
  <c r="K53" i="23"/>
  <c r="J57" i="23"/>
  <c r="K57" i="23"/>
  <c r="J61" i="23"/>
  <c r="K61" i="23"/>
  <c r="J65" i="23"/>
  <c r="K65" i="23"/>
  <c r="J70" i="23"/>
  <c r="K70" i="23"/>
  <c r="J76" i="23"/>
  <c r="K76" i="23"/>
  <c r="M7" i="22"/>
  <c r="L7" i="22"/>
  <c r="M14" i="22"/>
  <c r="L14" i="22"/>
  <c r="M31" i="22"/>
  <c r="L31" i="22"/>
  <c r="M42" i="22"/>
  <c r="L42" i="22"/>
  <c r="M50" i="22"/>
  <c r="L50" i="22"/>
  <c r="M52" i="22"/>
  <c r="L52" i="22"/>
  <c r="M65" i="22"/>
  <c r="L65" i="22"/>
  <c r="L30" i="21"/>
  <c r="M30" i="21"/>
  <c r="L38" i="21"/>
  <c r="M38" i="21"/>
  <c r="P10" i="19"/>
  <c r="X10" i="19" s="1"/>
  <c r="Q10" i="19"/>
  <c r="Y10" i="19" s="1"/>
  <c r="W10" i="19"/>
  <c r="U12" i="19"/>
  <c r="V12" i="19"/>
  <c r="U16" i="19"/>
  <c r="V16" i="19"/>
  <c r="U20" i="19"/>
  <c r="V20" i="19"/>
  <c r="U24" i="19"/>
  <c r="V24" i="19"/>
  <c r="U28" i="19"/>
  <c r="V28" i="19"/>
  <c r="U32" i="19"/>
  <c r="V32" i="19"/>
  <c r="U36" i="19"/>
  <c r="V36" i="19"/>
  <c r="U40" i="19"/>
  <c r="V40" i="19"/>
  <c r="U44" i="19"/>
  <c r="V44" i="19"/>
  <c r="U48" i="19"/>
  <c r="V48" i="19"/>
  <c r="U52" i="19"/>
  <c r="V52" i="19"/>
  <c r="U56" i="19"/>
  <c r="V56" i="19"/>
  <c r="U60" i="19"/>
  <c r="V60" i="19"/>
  <c r="U64" i="19"/>
  <c r="V64" i="19"/>
  <c r="T7" i="19"/>
  <c r="U9" i="19"/>
  <c r="V9" i="19"/>
  <c r="L16" i="21"/>
  <c r="M16" i="21"/>
  <c r="L24" i="21"/>
  <c r="M24" i="21"/>
  <c r="L36" i="21"/>
  <c r="M36" i="21"/>
  <c r="L48" i="21"/>
  <c r="M48" i="21"/>
  <c r="L64" i="21"/>
  <c r="M64" i="21"/>
  <c r="L72" i="21"/>
  <c r="M72" i="21"/>
  <c r="K21" i="19"/>
  <c r="J21" i="19"/>
  <c r="O21" i="19"/>
  <c r="K35" i="19"/>
  <c r="J35" i="19"/>
  <c r="O35" i="19"/>
  <c r="K39" i="19"/>
  <c r="J39" i="19"/>
  <c r="O39" i="19"/>
  <c r="K43" i="19"/>
  <c r="J43" i="19"/>
  <c r="O43" i="19"/>
  <c r="K47" i="19"/>
  <c r="J47" i="19"/>
  <c r="O47" i="19"/>
  <c r="K51" i="19"/>
  <c r="J51" i="19"/>
  <c r="O51" i="19"/>
  <c r="K55" i="19"/>
  <c r="J55" i="19"/>
  <c r="O55" i="19"/>
  <c r="K59" i="19"/>
  <c r="J59" i="19"/>
  <c r="O59" i="19"/>
  <c r="K63" i="19"/>
  <c r="J63" i="19"/>
  <c r="O63" i="19"/>
  <c r="K67" i="19"/>
  <c r="J67" i="19"/>
  <c r="O67" i="19"/>
  <c r="K71" i="19"/>
  <c r="J71" i="19"/>
  <c r="O71" i="19"/>
  <c r="U75" i="19"/>
  <c r="V75" i="19"/>
  <c r="Q13" i="19"/>
  <c r="P17" i="19"/>
  <c r="X17" i="19" s="1"/>
  <c r="Q17" i="19"/>
  <c r="Y17" i="19" s="1"/>
  <c r="W17" i="19"/>
  <c r="P23" i="19"/>
  <c r="X23" i="19" s="1"/>
  <c r="Q23" i="19"/>
  <c r="Y23" i="19" s="1"/>
  <c r="W23" i="19"/>
  <c r="W27" i="19"/>
  <c r="P31" i="19"/>
  <c r="X31" i="19" s="1"/>
  <c r="Q31" i="19"/>
  <c r="Y31" i="19" s="1"/>
  <c r="W31" i="19"/>
  <c r="L15" i="18"/>
  <c r="M15" i="18"/>
  <c r="L17" i="18"/>
  <c r="M17" i="18"/>
  <c r="L19" i="18"/>
  <c r="M19" i="18"/>
  <c r="L21" i="18"/>
  <c r="M21" i="18"/>
  <c r="F77" i="23"/>
  <c r="L22" i="18"/>
  <c r="M22" i="18"/>
  <c r="L24" i="18"/>
  <c r="M24" i="18"/>
  <c r="L26" i="18"/>
  <c r="M26" i="18"/>
  <c r="L28" i="18"/>
  <c r="M28" i="18"/>
  <c r="L30" i="18"/>
  <c r="M30" i="18"/>
  <c r="L32" i="18"/>
  <c r="M32" i="18"/>
  <c r="L34" i="18"/>
  <c r="M34" i="18"/>
  <c r="L36" i="18"/>
  <c r="M36" i="18"/>
  <c r="L38" i="18"/>
  <c r="M38" i="18"/>
  <c r="L42" i="18"/>
  <c r="M42" i="18"/>
  <c r="L44" i="18"/>
  <c r="M44" i="18"/>
  <c r="L46" i="18"/>
  <c r="M46" i="18"/>
  <c r="L48" i="18"/>
  <c r="M48" i="18"/>
  <c r="L50" i="18"/>
  <c r="M50" i="18"/>
  <c r="L52" i="18"/>
  <c r="M52" i="18"/>
  <c r="L54" i="18"/>
  <c r="M54" i="18"/>
  <c r="L56" i="18"/>
  <c r="M56" i="18"/>
  <c r="L58" i="18"/>
  <c r="M58" i="18"/>
  <c r="L60" i="18"/>
  <c r="M60" i="18"/>
  <c r="L62" i="18"/>
  <c r="M62" i="18"/>
  <c r="L64" i="18"/>
  <c r="M64" i="18"/>
  <c r="L66" i="18"/>
  <c r="M66" i="18"/>
  <c r="L68" i="18"/>
  <c r="M68" i="18"/>
  <c r="L70" i="18"/>
  <c r="M70" i="18"/>
  <c r="L72" i="18"/>
  <c r="M72" i="18"/>
  <c r="L74" i="18"/>
  <c r="M74" i="18"/>
  <c r="L7" i="17"/>
  <c r="M7" i="17"/>
  <c r="L9" i="17"/>
  <c r="M9" i="17"/>
  <c r="L11" i="17"/>
  <c r="M11" i="17"/>
  <c r="L13" i="17"/>
  <c r="M13" i="17"/>
  <c r="L15" i="17"/>
  <c r="M15" i="17"/>
  <c r="L17" i="17"/>
  <c r="M17" i="17"/>
  <c r="L19" i="17"/>
  <c r="M19" i="17"/>
  <c r="L21" i="17"/>
  <c r="M21" i="17"/>
  <c r="L23" i="17"/>
  <c r="M23" i="17"/>
  <c r="L27" i="17"/>
  <c r="M27" i="17"/>
  <c r="L29" i="17"/>
  <c r="M29" i="17"/>
  <c r="M33" i="17"/>
  <c r="L35" i="17"/>
  <c r="M35" i="17"/>
  <c r="L39" i="17"/>
  <c r="M39" i="17"/>
  <c r="L41" i="17"/>
  <c r="M41" i="17"/>
  <c r="L43" i="17"/>
  <c r="L45" i="17"/>
  <c r="L47" i="17"/>
  <c r="M49" i="17"/>
  <c r="L51" i="17"/>
  <c r="M51" i="17"/>
  <c r="L55" i="17"/>
  <c r="M55" i="17"/>
  <c r="L57" i="17"/>
  <c r="M57" i="17"/>
  <c r="M65" i="17"/>
  <c r="L67" i="17"/>
  <c r="M67" i="17"/>
  <c r="L71" i="17"/>
  <c r="M71" i="17"/>
  <c r="L73" i="17"/>
  <c r="M73" i="17"/>
  <c r="L75" i="17"/>
  <c r="L8" i="16"/>
  <c r="L10" i="16"/>
  <c r="M10" i="16"/>
  <c r="L12" i="16"/>
  <c r="M12" i="16"/>
  <c r="L14" i="16"/>
  <c r="M14" i="16"/>
  <c r="L16" i="16"/>
  <c r="L18" i="16"/>
  <c r="M18" i="16"/>
  <c r="M20" i="16"/>
  <c r="L20" i="16"/>
  <c r="Q12" i="19"/>
  <c r="Y12" i="19" s="1"/>
  <c r="W12" i="19"/>
  <c r="P12" i="19"/>
  <c r="Q16" i="19"/>
  <c r="W16" i="19"/>
  <c r="P16" i="19"/>
  <c r="Q20" i="19"/>
  <c r="W20" i="19"/>
  <c r="P20" i="19"/>
  <c r="Q24" i="19"/>
  <c r="W24" i="19"/>
  <c r="P24" i="19"/>
  <c r="Q28" i="19"/>
  <c r="Y28" i="19" s="1"/>
  <c r="W28" i="19"/>
  <c r="P28" i="19"/>
  <c r="Q32" i="19"/>
  <c r="W32" i="19"/>
  <c r="P32" i="19"/>
  <c r="P36" i="19"/>
  <c r="Q40" i="19"/>
  <c r="W40" i="19"/>
  <c r="P40" i="19"/>
  <c r="Q48" i="19"/>
  <c r="W48" i="19"/>
  <c r="P48" i="19"/>
  <c r="Q52" i="19"/>
  <c r="W52" i="19"/>
  <c r="P52" i="19"/>
  <c r="Q56" i="19"/>
  <c r="Y56" i="19" s="1"/>
  <c r="W56" i="19"/>
  <c r="P56" i="19"/>
  <c r="Q60" i="19"/>
  <c r="W60" i="19"/>
  <c r="P60" i="19"/>
  <c r="W64" i="19"/>
  <c r="U66" i="19"/>
  <c r="V66" i="19"/>
  <c r="U68" i="19"/>
  <c r="V68" i="19"/>
  <c r="U70" i="19"/>
  <c r="V70" i="19"/>
  <c r="Q75" i="19"/>
  <c r="W75" i="19"/>
  <c r="P75" i="19"/>
  <c r="L8" i="18"/>
  <c r="M8" i="18"/>
  <c r="L12" i="18"/>
  <c r="M12" i="18"/>
  <c r="K74" i="19"/>
  <c r="J74" i="19"/>
  <c r="O74" i="19"/>
  <c r="L38" i="14"/>
  <c r="L40" i="14"/>
  <c r="M40" i="14"/>
  <c r="L42" i="14"/>
  <c r="L44" i="14"/>
  <c r="M44" i="14"/>
  <c r="L46" i="14"/>
  <c r="M46" i="14"/>
  <c r="L48" i="14"/>
  <c r="M48" i="14"/>
  <c r="L50" i="14"/>
  <c r="M50" i="14"/>
  <c r="L52" i="14"/>
  <c r="M52" i="14"/>
  <c r="L54" i="14"/>
  <c r="M54" i="14"/>
  <c r="L56" i="14"/>
  <c r="M56" i="14"/>
  <c r="L58" i="14"/>
  <c r="M58" i="14"/>
  <c r="L60" i="14"/>
  <c r="M60" i="14"/>
  <c r="L62" i="14"/>
  <c r="M62" i="14"/>
  <c r="L64" i="14"/>
  <c r="M64" i="14"/>
  <c r="L66" i="14"/>
  <c r="M66" i="14"/>
  <c r="L68" i="14"/>
  <c r="M68" i="14"/>
  <c r="L70" i="14"/>
  <c r="M70" i="14"/>
  <c r="L74" i="14"/>
  <c r="M74" i="14"/>
  <c r="L7" i="13"/>
  <c r="M7" i="13"/>
  <c r="L9" i="13"/>
  <c r="M9" i="13"/>
  <c r="L11" i="13"/>
  <c r="M11" i="13"/>
  <c r="L13" i="13"/>
  <c r="M13" i="13"/>
  <c r="L15" i="13"/>
  <c r="M15" i="13"/>
  <c r="L17" i="13"/>
  <c r="M17" i="13"/>
  <c r="L19" i="13"/>
  <c r="M19" i="13"/>
  <c r="L21" i="13"/>
  <c r="M21" i="13"/>
  <c r="L23" i="13"/>
  <c r="M23" i="13"/>
  <c r="L25" i="13"/>
  <c r="M25" i="13"/>
  <c r="L27" i="13"/>
  <c r="M27" i="13"/>
  <c r="L29" i="13"/>
  <c r="M29" i="13"/>
  <c r="L31" i="13"/>
  <c r="M31" i="13"/>
  <c r="L33" i="13"/>
  <c r="M33" i="13"/>
  <c r="L35" i="13"/>
  <c r="M35" i="13"/>
  <c r="L37" i="13"/>
  <c r="M37" i="13"/>
  <c r="L39" i="13"/>
  <c r="M39" i="13"/>
  <c r="L41" i="13"/>
  <c r="M41" i="13"/>
  <c r="L43" i="13"/>
  <c r="M43" i="13"/>
  <c r="L45" i="13"/>
  <c r="M45" i="13"/>
  <c r="L47" i="13"/>
  <c r="M47" i="13"/>
  <c r="L49" i="13"/>
  <c r="M49" i="13"/>
  <c r="L51" i="13"/>
  <c r="M51" i="13"/>
  <c r="L53" i="13"/>
  <c r="M53" i="13"/>
  <c r="L55" i="13"/>
  <c r="M55" i="13"/>
  <c r="L57" i="13"/>
  <c r="M57" i="13"/>
  <c r="L59" i="13"/>
  <c r="M59" i="13"/>
  <c r="L61" i="13"/>
  <c r="M61" i="13"/>
  <c r="L63" i="13"/>
  <c r="M63" i="13"/>
  <c r="L65" i="13"/>
  <c r="M65" i="13"/>
  <c r="L67" i="13"/>
  <c r="M67" i="13"/>
  <c r="L69" i="13"/>
  <c r="M69" i="13"/>
  <c r="L71" i="13"/>
  <c r="M71" i="13"/>
  <c r="L73" i="13"/>
  <c r="M73" i="13"/>
  <c r="L75" i="13"/>
  <c r="M75" i="13"/>
  <c r="L8" i="12"/>
  <c r="M8" i="12"/>
  <c r="L10" i="12"/>
  <c r="M10" i="12"/>
  <c r="L12" i="12"/>
  <c r="M12" i="12"/>
  <c r="L14" i="12"/>
  <c r="M14" i="12"/>
  <c r="L16" i="12"/>
  <c r="M16" i="12"/>
  <c r="L18" i="12"/>
  <c r="M18" i="12"/>
  <c r="L20" i="12"/>
  <c r="M20" i="12"/>
  <c r="L22" i="12"/>
  <c r="M22" i="12"/>
  <c r="L24" i="12"/>
  <c r="M24" i="12"/>
  <c r="L26" i="12"/>
  <c r="M26" i="12"/>
  <c r="L28" i="12"/>
  <c r="M28" i="12"/>
  <c r="L30" i="12"/>
  <c r="M30" i="12"/>
  <c r="L32" i="12"/>
  <c r="M32" i="12"/>
  <c r="L34" i="12"/>
  <c r="M34" i="12"/>
  <c r="M36" i="12"/>
  <c r="L38" i="12"/>
  <c r="M38" i="12"/>
  <c r="L40" i="12"/>
  <c r="M40" i="12"/>
  <c r="L42" i="12"/>
  <c r="M42" i="12"/>
  <c r="L44" i="12"/>
  <c r="M44" i="12"/>
  <c r="L46" i="12"/>
  <c r="M46" i="12"/>
  <c r="L48" i="12"/>
  <c r="M48" i="12"/>
  <c r="L50" i="12"/>
  <c r="M50" i="12"/>
  <c r="L52" i="12"/>
  <c r="M52" i="12"/>
  <c r="L54" i="12"/>
  <c r="M54" i="12"/>
  <c r="L56" i="12"/>
  <c r="M56" i="12"/>
  <c r="L58" i="12"/>
  <c r="M58" i="12"/>
  <c r="L60" i="12"/>
  <c r="M60" i="12"/>
  <c r="L62" i="12"/>
  <c r="M62" i="12"/>
  <c r="M64" i="12"/>
  <c r="L66" i="12"/>
  <c r="M66" i="12"/>
  <c r="L68" i="12"/>
  <c r="M68" i="12"/>
  <c r="L70" i="12"/>
  <c r="M70" i="12"/>
  <c r="L72" i="12"/>
  <c r="M72" i="12"/>
  <c r="L74" i="12"/>
  <c r="M74" i="12"/>
  <c r="D99" i="1"/>
  <c r="E97" i="1"/>
  <c r="E145" i="1"/>
  <c r="D146" i="1"/>
  <c r="L11" i="18"/>
  <c r="M11" i="18"/>
  <c r="M21" i="16"/>
  <c r="L21" i="16"/>
  <c r="M23" i="16"/>
  <c r="L23" i="16"/>
  <c r="M29" i="16"/>
  <c r="L29" i="16"/>
  <c r="M31" i="16"/>
  <c r="L31" i="16"/>
  <c r="M33" i="16"/>
  <c r="L33" i="16"/>
  <c r="M35" i="16"/>
  <c r="L35" i="16"/>
  <c r="L39" i="16"/>
  <c r="M41" i="16"/>
  <c r="L41" i="16"/>
  <c r="M43" i="16"/>
  <c r="L43" i="16"/>
  <c r="M45" i="16"/>
  <c r="L45" i="16"/>
  <c r="M47" i="16"/>
  <c r="L47" i="16"/>
  <c r="M49" i="16"/>
  <c r="L49" i="16"/>
  <c r="M51" i="16"/>
  <c r="L51" i="16"/>
  <c r="M53" i="16"/>
  <c r="L53" i="16"/>
  <c r="L57" i="16"/>
  <c r="M59" i="16"/>
  <c r="L59" i="16"/>
  <c r="M61" i="16"/>
  <c r="L61" i="16"/>
  <c r="M65" i="16"/>
  <c r="L65" i="16"/>
  <c r="M67" i="16"/>
  <c r="L67" i="16"/>
  <c r="M69" i="16"/>
  <c r="L69" i="16"/>
  <c r="M71" i="16"/>
  <c r="L71" i="16"/>
  <c r="L73" i="16"/>
  <c r="M75" i="16"/>
  <c r="L75" i="16"/>
  <c r="M8" i="15"/>
  <c r="L8" i="15"/>
  <c r="M10" i="15"/>
  <c r="L10" i="15"/>
  <c r="M12" i="15"/>
  <c r="L12" i="15"/>
  <c r="M14" i="15"/>
  <c r="L14" i="15"/>
  <c r="L16" i="15"/>
  <c r="M18" i="15"/>
  <c r="L18" i="15"/>
  <c r="M20" i="15"/>
  <c r="L20" i="15"/>
  <c r="M22" i="15"/>
  <c r="L22" i="15"/>
  <c r="M24" i="15"/>
  <c r="L24" i="15"/>
  <c r="M26" i="15"/>
  <c r="L26" i="15"/>
  <c r="M28" i="15"/>
  <c r="L28" i="15"/>
  <c r="M30" i="15"/>
  <c r="L30" i="15"/>
  <c r="M32" i="15"/>
  <c r="L32" i="15"/>
  <c r="M34" i="15"/>
  <c r="L34" i="15"/>
  <c r="M36" i="15"/>
  <c r="L36" i="15"/>
  <c r="M38" i="15"/>
  <c r="L38" i="15"/>
  <c r="M40" i="15"/>
  <c r="M42" i="15"/>
  <c r="L42" i="15"/>
  <c r="M44" i="15"/>
  <c r="L44" i="15"/>
  <c r="M46" i="15"/>
  <c r="L46" i="15"/>
  <c r="M48" i="15"/>
  <c r="L48" i="15"/>
  <c r="M50" i="15"/>
  <c r="M52" i="15"/>
  <c r="L52" i="15"/>
  <c r="M54" i="15"/>
  <c r="L54" i="15"/>
  <c r="M56" i="15"/>
  <c r="L56" i="15"/>
  <c r="M58" i="15"/>
  <c r="L58" i="15"/>
  <c r="M60" i="15"/>
  <c r="L60" i="15"/>
  <c r="M62" i="15"/>
  <c r="M64" i="15"/>
  <c r="L64" i="15"/>
  <c r="M68" i="15"/>
  <c r="L68" i="15"/>
  <c r="M70" i="15"/>
  <c r="L70" i="15"/>
  <c r="M72" i="15"/>
  <c r="L72" i="15"/>
  <c r="M74" i="15"/>
  <c r="L74" i="15"/>
  <c r="M7" i="14"/>
  <c r="L7" i="14"/>
  <c r="M9" i="14"/>
  <c r="L9" i="14"/>
  <c r="M11" i="14"/>
  <c r="L11" i="14"/>
  <c r="M13" i="14"/>
  <c r="L13" i="14"/>
  <c r="M15" i="14"/>
  <c r="L15" i="14"/>
  <c r="M17" i="14"/>
  <c r="L17" i="14"/>
  <c r="F76" i="18"/>
  <c r="L23" i="18"/>
  <c r="M23" i="18"/>
  <c r="L25" i="18"/>
  <c r="M25" i="18"/>
  <c r="L27" i="18"/>
  <c r="M27" i="18"/>
  <c r="L29" i="18"/>
  <c r="M29" i="18"/>
  <c r="L31" i="18"/>
  <c r="M31" i="18"/>
  <c r="L33" i="18"/>
  <c r="M33" i="18"/>
  <c r="L35" i="18"/>
  <c r="M35" i="18"/>
  <c r="L37" i="18"/>
  <c r="M37" i="18"/>
  <c r="L39" i="18"/>
  <c r="M39" i="18"/>
  <c r="L41" i="18"/>
  <c r="M41" i="18"/>
  <c r="L43" i="18"/>
  <c r="M43" i="18"/>
  <c r="L45" i="18"/>
  <c r="M45" i="18"/>
  <c r="L47" i="18"/>
  <c r="M47" i="18"/>
  <c r="L49" i="18"/>
  <c r="M49" i="18"/>
  <c r="L51" i="18"/>
  <c r="M51" i="18"/>
  <c r="L53" i="18"/>
  <c r="M53" i="18"/>
  <c r="L55" i="18"/>
  <c r="M55" i="18"/>
  <c r="M57" i="18"/>
  <c r="L59" i="18"/>
  <c r="M59" i="18"/>
  <c r="L61" i="18"/>
  <c r="M61" i="18"/>
  <c r="L63" i="18"/>
  <c r="M63" i="18"/>
  <c r="L65" i="18"/>
  <c r="M65" i="18"/>
  <c r="L67" i="18"/>
  <c r="M67" i="18"/>
  <c r="L69" i="18"/>
  <c r="M69" i="18"/>
  <c r="L71" i="18"/>
  <c r="M71" i="18"/>
  <c r="L73" i="18"/>
  <c r="M73" i="18"/>
  <c r="L75" i="18"/>
  <c r="M75" i="18"/>
  <c r="L8" i="17"/>
  <c r="L10" i="17"/>
  <c r="M10" i="17"/>
  <c r="L12" i="17"/>
  <c r="M12" i="17"/>
  <c r="L14" i="17"/>
  <c r="M14" i="17"/>
  <c r="L16" i="17"/>
  <c r="M16" i="17"/>
  <c r="L18" i="17"/>
  <c r="M18" i="17"/>
  <c r="L20" i="17"/>
  <c r="M20" i="17"/>
  <c r="L22" i="17"/>
  <c r="M22" i="17"/>
  <c r="L26" i="17"/>
  <c r="M26" i="17"/>
  <c r="L28" i="17"/>
  <c r="M28" i="17"/>
  <c r="L30" i="17"/>
  <c r="M30" i="17"/>
  <c r="L32" i="17"/>
  <c r="M32" i="17"/>
  <c r="L34" i="17"/>
  <c r="M34" i="17"/>
  <c r="L36" i="17"/>
  <c r="M36" i="17"/>
  <c r="L38" i="17"/>
  <c r="M38" i="17"/>
  <c r="L40" i="17"/>
  <c r="M40" i="17"/>
  <c r="L42" i="17"/>
  <c r="M42" i="17"/>
  <c r="L44" i="17"/>
  <c r="M44" i="17"/>
  <c r="L46" i="17"/>
  <c r="M46" i="17"/>
  <c r="L48" i="17"/>
  <c r="M48" i="17"/>
  <c r="L50" i="17"/>
  <c r="M50" i="17"/>
  <c r="L54" i="17"/>
  <c r="M54" i="17"/>
  <c r="L56" i="17"/>
  <c r="M56" i="17"/>
  <c r="L58" i="17"/>
  <c r="M58" i="17"/>
  <c r="L60" i="17"/>
  <c r="M60" i="17"/>
  <c r="L62" i="17"/>
  <c r="M62" i="17"/>
  <c r="L66" i="17"/>
  <c r="M66" i="17"/>
  <c r="L70" i="17"/>
  <c r="M70" i="17"/>
  <c r="L72" i="17"/>
  <c r="M72" i="17"/>
  <c r="L74" i="17"/>
  <c r="M74" i="17"/>
  <c r="L7" i="16"/>
  <c r="M7" i="16"/>
  <c r="L9" i="16"/>
  <c r="M9" i="16"/>
  <c r="L11" i="16"/>
  <c r="M11" i="16"/>
  <c r="L13" i="16"/>
  <c r="M13" i="16"/>
  <c r="L15" i="16"/>
  <c r="M15" i="16"/>
  <c r="L17" i="16"/>
  <c r="M17" i="16"/>
  <c r="L19" i="16"/>
  <c r="M19" i="16"/>
  <c r="Q14" i="19"/>
  <c r="Y14" i="19" s="1"/>
  <c r="W14" i="19"/>
  <c r="P14" i="19"/>
  <c r="Q18" i="19"/>
  <c r="W18" i="19"/>
  <c r="P18" i="19"/>
  <c r="X18" i="19" s="1"/>
  <c r="Q22" i="19"/>
  <c r="W22" i="19"/>
  <c r="P22" i="19"/>
  <c r="Q26" i="19"/>
  <c r="Y26" i="19" s="1"/>
  <c r="W30" i="19"/>
  <c r="P34" i="19"/>
  <c r="Q38" i="19"/>
  <c r="Y38" i="19" s="1"/>
  <c r="W38" i="19"/>
  <c r="P38" i="19"/>
  <c r="Q42" i="19"/>
  <c r="Y42" i="19" s="1"/>
  <c r="W42" i="19"/>
  <c r="P42" i="19"/>
  <c r="Q46" i="19"/>
  <c r="W46" i="19"/>
  <c r="P46" i="19"/>
  <c r="Q50" i="19"/>
  <c r="W50" i="19"/>
  <c r="P50" i="19"/>
  <c r="Q54" i="19"/>
  <c r="Y54" i="19" s="1"/>
  <c r="W54" i="19"/>
  <c r="P54" i="19"/>
  <c r="Q58" i="19"/>
  <c r="Y58" i="19" s="1"/>
  <c r="W58" i="19"/>
  <c r="P58" i="19"/>
  <c r="W62" i="19"/>
  <c r="J66" i="19"/>
  <c r="O66" i="19"/>
  <c r="K66" i="19"/>
  <c r="J68" i="19"/>
  <c r="O68" i="19"/>
  <c r="K68" i="19"/>
  <c r="J70" i="19"/>
  <c r="O70" i="19"/>
  <c r="K70" i="19"/>
  <c r="Q73" i="19"/>
  <c r="W73" i="19"/>
  <c r="P73" i="19"/>
  <c r="L10" i="18"/>
  <c r="M10" i="18"/>
  <c r="M22" i="16"/>
  <c r="M24" i="16"/>
  <c r="L24" i="16"/>
  <c r="M26" i="16"/>
  <c r="L26" i="16"/>
  <c r="M28" i="16"/>
  <c r="L28" i="16"/>
  <c r="M30" i="16"/>
  <c r="L30" i="16"/>
  <c r="M32" i="16"/>
  <c r="L32" i="16"/>
  <c r="M34" i="16"/>
  <c r="L34" i="16"/>
  <c r="M36" i="16"/>
  <c r="L36" i="16"/>
  <c r="M38" i="16"/>
  <c r="L38" i="16"/>
  <c r="M40" i="16"/>
  <c r="L40" i="16"/>
  <c r="M42" i="16"/>
  <c r="L42" i="16"/>
  <c r="M44" i="16"/>
  <c r="L44" i="16"/>
  <c r="M48" i="16"/>
  <c r="L48" i="16"/>
  <c r="M50" i="16"/>
  <c r="L50" i="16"/>
  <c r="M52" i="16"/>
  <c r="L52" i="16"/>
  <c r="M54" i="16"/>
  <c r="L54" i="16"/>
  <c r="M56" i="16"/>
  <c r="L56" i="16"/>
  <c r="M58" i="16"/>
  <c r="L58" i="16"/>
  <c r="M62" i="16"/>
  <c r="L62" i="16"/>
  <c r="M64" i="16"/>
  <c r="L64" i="16"/>
  <c r="M66" i="16"/>
  <c r="L66" i="16"/>
  <c r="M68" i="16"/>
  <c r="L68" i="16"/>
  <c r="M70" i="16"/>
  <c r="L70" i="16"/>
  <c r="M72" i="16"/>
  <c r="L72" i="16"/>
  <c r="M74" i="16"/>
  <c r="L74" i="16"/>
  <c r="M7" i="15"/>
  <c r="L7" i="15"/>
  <c r="M9" i="15"/>
  <c r="L9" i="15"/>
  <c r="M11" i="15"/>
  <c r="L11" i="15"/>
  <c r="M13" i="15"/>
  <c r="L13" i="15"/>
  <c r="M15" i="15"/>
  <c r="L15" i="15"/>
  <c r="M17" i="15"/>
  <c r="L17" i="15"/>
  <c r="M19" i="15"/>
  <c r="L19" i="15"/>
  <c r="M21" i="15"/>
  <c r="L21" i="15"/>
  <c r="M23" i="15"/>
  <c r="L23" i="15"/>
  <c r="M25" i="15"/>
  <c r="L25" i="15"/>
  <c r="M27" i="15"/>
  <c r="L27" i="15"/>
  <c r="M29" i="15"/>
  <c r="L29" i="15"/>
  <c r="M31" i="15"/>
  <c r="M33" i="15"/>
  <c r="L33" i="15"/>
  <c r="M35" i="15"/>
  <c r="L35" i="15"/>
  <c r="M37" i="15"/>
  <c r="M39" i="15"/>
  <c r="L39" i="15"/>
  <c r="M41" i="15"/>
  <c r="L41" i="15"/>
  <c r="M43" i="15"/>
  <c r="L43" i="15"/>
  <c r="M45" i="15"/>
  <c r="L45" i="15"/>
  <c r="M49" i="15"/>
  <c r="L49" i="15"/>
  <c r="M51" i="15"/>
  <c r="L51" i="15"/>
  <c r="M53" i="15"/>
  <c r="L53" i="15"/>
  <c r="M55" i="15"/>
  <c r="L55" i="15"/>
  <c r="M57" i="15"/>
  <c r="L57" i="15"/>
  <c r="M59" i="15"/>
  <c r="L59" i="15"/>
  <c r="M61" i="15"/>
  <c r="L61" i="15"/>
  <c r="M63" i="15"/>
  <c r="L63" i="15"/>
  <c r="M65" i="15"/>
  <c r="L65" i="15"/>
  <c r="M67" i="15"/>
  <c r="L67" i="15"/>
  <c r="M69" i="15"/>
  <c r="L69" i="15"/>
  <c r="M71" i="15"/>
  <c r="L71" i="15"/>
  <c r="M73" i="15"/>
  <c r="L73" i="15"/>
  <c r="M75" i="15"/>
  <c r="L75" i="15"/>
  <c r="M8" i="14"/>
  <c r="L8" i="14"/>
  <c r="M10" i="14"/>
  <c r="L10" i="14"/>
  <c r="M12" i="14"/>
  <c r="L12" i="14"/>
  <c r="M14" i="14"/>
  <c r="L14" i="14"/>
  <c r="M18" i="14"/>
  <c r="L18" i="14"/>
  <c r="M20" i="14"/>
  <c r="L20" i="14"/>
  <c r="M22" i="14"/>
  <c r="L22" i="14"/>
  <c r="M26" i="14"/>
  <c r="L26" i="14"/>
  <c r="M28" i="14"/>
  <c r="L28" i="14"/>
  <c r="M30" i="14"/>
  <c r="L30" i="14"/>
  <c r="M34" i="14"/>
  <c r="L34" i="14"/>
  <c r="M36" i="14"/>
  <c r="L36" i="14"/>
  <c r="K72" i="19"/>
  <c r="J72" i="19"/>
  <c r="O72" i="19"/>
  <c r="L39" i="14"/>
  <c r="M39" i="14"/>
  <c r="L41" i="14"/>
  <c r="M41" i="14"/>
  <c r="L43" i="14"/>
  <c r="M43" i="14"/>
  <c r="L45" i="14"/>
  <c r="M45" i="14"/>
  <c r="L47" i="14"/>
  <c r="M47" i="14"/>
  <c r="L49" i="14"/>
  <c r="M49" i="14"/>
  <c r="L51" i="14"/>
  <c r="M51" i="14"/>
  <c r="L53" i="14"/>
  <c r="M53" i="14"/>
  <c r="L55" i="14"/>
  <c r="M55" i="14"/>
  <c r="L57" i="14"/>
  <c r="M57" i="14"/>
  <c r="L59" i="14"/>
  <c r="M59" i="14"/>
  <c r="L61" i="14"/>
  <c r="M61" i="14"/>
  <c r="L63" i="14"/>
  <c r="M63" i="14"/>
  <c r="L65" i="14"/>
  <c r="M65" i="14"/>
  <c r="L67" i="14"/>
  <c r="M67" i="14"/>
  <c r="L69" i="14"/>
  <c r="M69" i="14"/>
  <c r="L71" i="14"/>
  <c r="M71" i="14"/>
  <c r="L73" i="14"/>
  <c r="M73" i="14"/>
  <c r="L75" i="14"/>
  <c r="M75" i="14"/>
  <c r="L8" i="13"/>
  <c r="M8" i="13"/>
  <c r="L10" i="13"/>
  <c r="M10" i="13"/>
  <c r="L12" i="13"/>
  <c r="M12" i="13"/>
  <c r="L14" i="13"/>
  <c r="M14" i="13"/>
  <c r="L16" i="13"/>
  <c r="M16" i="13"/>
  <c r="L18" i="13"/>
  <c r="M18" i="13"/>
  <c r="L20" i="13"/>
  <c r="M20" i="13"/>
  <c r="L22" i="13"/>
  <c r="M22" i="13"/>
  <c r="L24" i="13"/>
  <c r="M24" i="13"/>
  <c r="L26" i="13"/>
  <c r="M26" i="13"/>
  <c r="L28" i="13"/>
  <c r="M28" i="13"/>
  <c r="M30" i="13"/>
  <c r="L32" i="13"/>
  <c r="M32" i="13"/>
  <c r="L34" i="13"/>
  <c r="M34" i="13"/>
  <c r="L36" i="13"/>
  <c r="M36" i="13"/>
  <c r="L38" i="13"/>
  <c r="M38" i="13"/>
  <c r="L40" i="13"/>
  <c r="M40" i="13"/>
  <c r="L42" i="13"/>
  <c r="M42" i="13"/>
  <c r="L44" i="13"/>
  <c r="M44" i="13"/>
  <c r="L46" i="13"/>
  <c r="M46" i="13"/>
  <c r="L48" i="13"/>
  <c r="M48" i="13"/>
  <c r="L50" i="13"/>
  <c r="M50" i="13"/>
  <c r="L52" i="13"/>
  <c r="M52" i="13"/>
  <c r="L56" i="13"/>
  <c r="M56" i="13"/>
  <c r="L58" i="13"/>
  <c r="M58" i="13"/>
  <c r="L60" i="13"/>
  <c r="M60" i="13"/>
  <c r="M62" i="13"/>
  <c r="L64" i="13"/>
  <c r="M64" i="13"/>
  <c r="L66" i="13"/>
  <c r="M66" i="13"/>
  <c r="L68" i="13"/>
  <c r="M68" i="13"/>
  <c r="L72" i="13"/>
  <c r="M72" i="13"/>
  <c r="L74" i="13"/>
  <c r="M74" i="13"/>
  <c r="L7" i="12"/>
  <c r="M7" i="12"/>
  <c r="L9" i="12"/>
  <c r="M9" i="12"/>
  <c r="L15" i="12"/>
  <c r="M15" i="12"/>
  <c r="L23" i="12"/>
  <c r="M23" i="12"/>
  <c r="L25" i="12"/>
  <c r="M25" i="12"/>
  <c r="L29" i="12"/>
  <c r="L31" i="12"/>
  <c r="M31" i="12"/>
  <c r="L33" i="12"/>
  <c r="L35" i="12"/>
  <c r="L39" i="12"/>
  <c r="M39" i="12"/>
  <c r="L41" i="12"/>
  <c r="M41" i="12"/>
  <c r="L43" i="12"/>
  <c r="M43" i="12"/>
  <c r="M45" i="12"/>
  <c r="L47" i="12"/>
  <c r="M47" i="12"/>
  <c r="L49" i="12"/>
  <c r="M49" i="12"/>
  <c r="L55" i="12"/>
  <c r="M55" i="12"/>
  <c r="L57" i="12"/>
  <c r="M57" i="12"/>
  <c r="L61" i="12"/>
  <c r="L63" i="12"/>
  <c r="M63" i="12"/>
  <c r="M65" i="12"/>
  <c r="L71" i="12"/>
  <c r="M71" i="12"/>
  <c r="L73" i="12"/>
  <c r="M73" i="12"/>
  <c r="E148" i="1"/>
  <c r="D149" i="1"/>
  <c r="L7" i="18"/>
  <c r="M7" i="18"/>
  <c r="L9" i="18"/>
  <c r="M9" i="18"/>
  <c r="L13" i="18"/>
  <c r="M13" i="18"/>
  <c r="C102" i="17"/>
  <c r="M21" i="14"/>
  <c r="L21" i="14"/>
  <c r="M23" i="14"/>
  <c r="L23" i="14"/>
  <c r="M25" i="14"/>
  <c r="L25" i="14"/>
  <c r="M27" i="14"/>
  <c r="L27" i="14"/>
  <c r="M29" i="14"/>
  <c r="L29" i="14"/>
  <c r="M31" i="14"/>
  <c r="L31" i="14"/>
  <c r="M33" i="14"/>
  <c r="L33" i="14"/>
  <c r="M35" i="14"/>
  <c r="M37" i="14"/>
  <c r="L37" i="14"/>
  <c r="G151" i="1"/>
  <c r="F151" i="1"/>
  <c r="E162" i="1"/>
  <c r="C102" i="14"/>
  <c r="C102" i="13"/>
  <c r="C102" i="12"/>
  <c r="G76" i="8"/>
  <c r="F76" i="5"/>
  <c r="D245" i="1"/>
  <c r="E134" i="1"/>
  <c r="D138" i="1"/>
  <c r="I77" i="23" l="1"/>
  <c r="J49" i="51"/>
  <c r="J55" i="51"/>
  <c r="Y48" i="19"/>
  <c r="Y55" i="46"/>
  <c r="Y75" i="19"/>
  <c r="Y24" i="19"/>
  <c r="Y13" i="19"/>
  <c r="Y25" i="19"/>
  <c r="X19" i="19"/>
  <c r="X32" i="46"/>
  <c r="K25" i="51"/>
  <c r="J44" i="51"/>
  <c r="J54" i="51"/>
  <c r="Y73" i="19"/>
  <c r="X22" i="19"/>
  <c r="Y40" i="19"/>
  <c r="Y32" i="19"/>
  <c r="Y16" i="19"/>
  <c r="X38" i="46"/>
  <c r="X42" i="46"/>
  <c r="Y60" i="46"/>
  <c r="Y30" i="46"/>
  <c r="K67" i="51"/>
  <c r="J27" i="51"/>
  <c r="J40" i="51"/>
  <c r="J7" i="51"/>
  <c r="J74" i="51"/>
  <c r="K65" i="51"/>
  <c r="G77" i="3"/>
  <c r="F76" i="12"/>
  <c r="X54" i="19"/>
  <c r="Y46" i="19"/>
  <c r="X38" i="19"/>
  <c r="Y22" i="19"/>
  <c r="L68" i="17"/>
  <c r="L64" i="17"/>
  <c r="L52" i="17"/>
  <c r="L63" i="16"/>
  <c r="M55" i="16"/>
  <c r="M37" i="16"/>
  <c r="L72" i="14"/>
  <c r="Y60" i="19"/>
  <c r="X32" i="19"/>
  <c r="X16" i="19"/>
  <c r="L59" i="17"/>
  <c r="W13" i="19"/>
  <c r="L58" i="21"/>
  <c r="J40" i="23"/>
  <c r="J77" i="23" s="1"/>
  <c r="W8" i="19"/>
  <c r="L62" i="21"/>
  <c r="W39" i="46"/>
  <c r="W55" i="46"/>
  <c r="P60" i="46"/>
  <c r="X60" i="46" s="1"/>
  <c r="J36" i="51"/>
  <c r="G76" i="2"/>
  <c r="G77" i="31"/>
  <c r="G76" i="18"/>
  <c r="F73" i="10"/>
  <c r="M59" i="21"/>
  <c r="L59" i="21"/>
  <c r="M23" i="21"/>
  <c r="L23" i="21"/>
  <c r="M47" i="15"/>
  <c r="P44" i="19"/>
  <c r="M61" i="17"/>
  <c r="M25" i="17"/>
  <c r="X11" i="19"/>
  <c r="X12" i="46"/>
  <c r="Y44" i="46"/>
  <c r="J58" i="51"/>
  <c r="L70" i="21"/>
  <c r="L42" i="21"/>
  <c r="G73" i="10"/>
  <c r="F76" i="22"/>
  <c r="L9" i="22"/>
  <c r="L29" i="21"/>
  <c r="Y34" i="19"/>
  <c r="L69" i="21"/>
  <c r="M69" i="21"/>
  <c r="M37" i="12"/>
  <c r="X50" i="19"/>
  <c r="X34" i="19"/>
  <c r="L24" i="17"/>
  <c r="X48" i="19"/>
  <c r="Q44" i="19"/>
  <c r="Y44" i="19" s="1"/>
  <c r="K40" i="23"/>
  <c r="K77" i="23" s="1"/>
  <c r="K76" i="43"/>
  <c r="Y32" i="46"/>
  <c r="Y65" i="46"/>
  <c r="X67" i="46"/>
  <c r="G76" i="5"/>
  <c r="K76" i="22"/>
  <c r="C195" i="52" s="1"/>
  <c r="G76" i="7"/>
  <c r="F76" i="16"/>
  <c r="F76" i="17"/>
  <c r="Y62" i="19"/>
  <c r="X64" i="19"/>
  <c r="F76" i="14"/>
  <c r="G76" i="22"/>
  <c r="K29" i="51"/>
  <c r="J28" i="51"/>
  <c r="J60" i="51"/>
  <c r="K22" i="51"/>
  <c r="K53" i="51"/>
  <c r="P62" i="19"/>
  <c r="Q64" i="19"/>
  <c r="Y64" i="19" s="1"/>
  <c r="M40" i="18"/>
  <c r="L63" i="17"/>
  <c r="L31" i="17"/>
  <c r="M46" i="16"/>
  <c r="M25" i="16"/>
  <c r="L19" i="14"/>
  <c r="M54" i="13"/>
  <c r="L59" i="12"/>
  <c r="M69" i="12"/>
  <c r="M13" i="12"/>
  <c r="M53" i="12"/>
  <c r="M21" i="12"/>
  <c r="M51" i="12"/>
  <c r="M17" i="12"/>
  <c r="F76" i="20"/>
  <c r="G77" i="23"/>
  <c r="C251" i="1"/>
  <c r="G114" i="1"/>
  <c r="F107" i="1"/>
  <c r="E228" i="1"/>
  <c r="G228" i="1" s="1"/>
  <c r="F220" i="1"/>
  <c r="G220" i="1"/>
  <c r="F162" i="1"/>
  <c r="F75" i="1"/>
  <c r="G162" i="1"/>
  <c r="G107" i="1"/>
  <c r="L60" i="16"/>
  <c r="W34" i="19"/>
  <c r="W36" i="19"/>
  <c r="Q27" i="19"/>
  <c r="Y27" i="19" s="1"/>
  <c r="M52" i="21"/>
  <c r="X28" i="46"/>
  <c r="M75" i="12"/>
  <c r="M67" i="12"/>
  <c r="M27" i="12"/>
  <c r="M19" i="12"/>
  <c r="M11" i="12"/>
  <c r="L70" i="13"/>
  <c r="L32" i="14"/>
  <c r="L24" i="14"/>
  <c r="L16" i="14"/>
  <c r="X58" i="19"/>
  <c r="Y50" i="19"/>
  <c r="X42" i="19"/>
  <c r="P26" i="19"/>
  <c r="X26" i="19" s="1"/>
  <c r="Y18" i="19"/>
  <c r="L66" i="15"/>
  <c r="M27" i="16"/>
  <c r="L69" i="17"/>
  <c r="L53" i="17"/>
  <c r="L37" i="17"/>
  <c r="Y15" i="19"/>
  <c r="L7" i="43"/>
  <c r="L76" i="43" s="1"/>
  <c r="Y68" i="46"/>
  <c r="J37" i="51"/>
  <c r="K18" i="51"/>
  <c r="K39" i="51"/>
  <c r="J26" i="51"/>
  <c r="J38" i="51"/>
  <c r="J42" i="51"/>
  <c r="J68" i="51"/>
  <c r="F77" i="3"/>
  <c r="G76" i="6"/>
  <c r="L41" i="22"/>
  <c r="M41" i="22"/>
  <c r="M57" i="22"/>
  <c r="L57" i="22"/>
  <c r="M70" i="13"/>
  <c r="Q30" i="19"/>
  <c r="Y30" i="19" s="1"/>
  <c r="J72" i="50"/>
  <c r="G76" i="51"/>
  <c r="G76" i="17"/>
  <c r="M19" i="21"/>
  <c r="L19" i="21"/>
  <c r="M16" i="14"/>
  <c r="X73" i="19"/>
  <c r="M8" i="17"/>
  <c r="X62" i="46"/>
  <c r="Y57" i="46"/>
  <c r="G75" i="1"/>
  <c r="G73" i="11"/>
  <c r="F76" i="6"/>
  <c r="G76" i="13"/>
  <c r="M11" i="21"/>
  <c r="L11" i="21"/>
  <c r="M27" i="21"/>
  <c r="L27" i="21"/>
  <c r="V76" i="46"/>
  <c r="G77" i="50"/>
  <c r="K56" i="51"/>
  <c r="F77" i="21"/>
  <c r="G77" i="21"/>
  <c r="M25" i="21"/>
  <c r="L25" i="21"/>
  <c r="G130" i="1"/>
  <c r="L71" i="21"/>
  <c r="M71" i="21"/>
  <c r="F73" i="11"/>
  <c r="M15" i="21"/>
  <c r="L15" i="21"/>
  <c r="M29" i="22"/>
  <c r="L29" i="22"/>
  <c r="M39" i="22"/>
  <c r="L39" i="22"/>
  <c r="X52" i="19"/>
  <c r="X36" i="19"/>
  <c r="X20" i="19"/>
  <c r="Y14" i="46"/>
  <c r="K69" i="51"/>
  <c r="F77" i="50"/>
  <c r="F76" i="51"/>
  <c r="M16" i="22"/>
  <c r="L16" i="22"/>
  <c r="L76" i="22" s="1"/>
  <c r="L51" i="21"/>
  <c r="M51" i="21"/>
  <c r="G76" i="16"/>
  <c r="F76" i="32"/>
  <c r="X65" i="46"/>
  <c r="Y12" i="46"/>
  <c r="X26" i="46"/>
  <c r="U76" i="46"/>
  <c r="I76" i="51"/>
  <c r="F77" i="4"/>
  <c r="L35" i="21"/>
  <c r="M35" i="21"/>
  <c r="G76" i="32"/>
  <c r="D199" i="52"/>
  <c r="K77" i="21"/>
  <c r="M228" i="1" s="1"/>
  <c r="F230" i="1"/>
  <c r="G230" i="1"/>
  <c r="M67" i="21"/>
  <c r="L67" i="21"/>
  <c r="M10" i="21"/>
  <c r="L10" i="21"/>
  <c r="G116" i="1"/>
  <c r="G122" i="1" s="1"/>
  <c r="E122" i="1"/>
  <c r="F116" i="1"/>
  <c r="F122" i="1" s="1"/>
  <c r="X62" i="19"/>
  <c r="X46" i="19"/>
  <c r="X30" i="19"/>
  <c r="X14" i="19"/>
  <c r="X56" i="19"/>
  <c r="X40" i="19"/>
  <c r="X24" i="19"/>
  <c r="E194" i="28"/>
  <c r="C209" i="28"/>
  <c r="M7" i="21"/>
  <c r="L7" i="21"/>
  <c r="X75" i="19"/>
  <c r="X60" i="19"/>
  <c r="Y52" i="19"/>
  <c r="X44" i="19"/>
  <c r="Y36" i="19"/>
  <c r="X28" i="19"/>
  <c r="Y20" i="19"/>
  <c r="X12" i="19"/>
  <c r="M9" i="21"/>
  <c r="L9" i="21"/>
  <c r="G76" i="20"/>
  <c r="C95" i="28"/>
  <c r="C207" i="28" s="1"/>
  <c r="C212" i="28" s="1"/>
  <c r="F98" i="28"/>
  <c r="F99" i="28" s="1"/>
  <c r="G98" i="28"/>
  <c r="G99" i="28" s="1"/>
  <c r="K76" i="39"/>
  <c r="M7" i="39"/>
  <c r="M76" i="39" s="1"/>
  <c r="L7" i="39"/>
  <c r="L76" i="39" s="1"/>
  <c r="K76" i="41"/>
  <c r="M7" i="41"/>
  <c r="M76" i="41" s="1"/>
  <c r="L7" i="41"/>
  <c r="L76" i="41" s="1"/>
  <c r="P41" i="46"/>
  <c r="X41" i="46" s="1"/>
  <c r="W41" i="46"/>
  <c r="Q41" i="46"/>
  <c r="Y41" i="46" s="1"/>
  <c r="I76" i="46"/>
  <c r="I78" i="46" s="1"/>
  <c r="K7" i="46"/>
  <c r="K76" i="46" s="1"/>
  <c r="O7" i="46"/>
  <c r="J7" i="46"/>
  <c r="J76" i="46" s="1"/>
  <c r="W50" i="46"/>
  <c r="Q50" i="46"/>
  <c r="Y50" i="46" s="1"/>
  <c r="P50" i="46"/>
  <c r="X50" i="46" s="1"/>
  <c r="K76" i="40"/>
  <c r="M7" i="40"/>
  <c r="M76" i="40" s="1"/>
  <c r="L7" i="40"/>
  <c r="L76" i="40" s="1"/>
  <c r="P29" i="46"/>
  <c r="X29" i="46" s="1"/>
  <c r="W29" i="46"/>
  <c r="Q29" i="46"/>
  <c r="Y29" i="46" s="1"/>
  <c r="K76" i="44"/>
  <c r="M7" i="44"/>
  <c r="M76" i="44" s="1"/>
  <c r="L7" i="44"/>
  <c r="L76" i="44" s="1"/>
  <c r="K213" i="28"/>
  <c r="L200" i="28"/>
  <c r="W54" i="46"/>
  <c r="Q54" i="46"/>
  <c r="Y54" i="46" s="1"/>
  <c r="P54" i="46"/>
  <c r="X54" i="46" s="1"/>
  <c r="P71" i="46"/>
  <c r="X71" i="46" s="1"/>
  <c r="W71" i="46"/>
  <c r="Q71" i="46"/>
  <c r="Y71" i="46" s="1"/>
  <c r="I76" i="47"/>
  <c r="K198" i="28" s="1"/>
  <c r="D197" i="52" s="1"/>
  <c r="K7" i="47"/>
  <c r="K76" i="47" s="1"/>
  <c r="J7" i="47"/>
  <c r="J76" i="47" s="1"/>
  <c r="M76" i="43"/>
  <c r="C103" i="50"/>
  <c r="P35" i="46"/>
  <c r="X35" i="46" s="1"/>
  <c r="W35" i="46"/>
  <c r="Q35" i="46"/>
  <c r="Y35" i="46" s="1"/>
  <c r="W45" i="46"/>
  <c r="Q45" i="46"/>
  <c r="Y45" i="46" s="1"/>
  <c r="P45" i="46"/>
  <c r="X45" i="46" s="1"/>
  <c r="W58" i="46"/>
  <c r="Q58" i="46"/>
  <c r="Y58" i="46" s="1"/>
  <c r="P58" i="46"/>
  <c r="X58" i="46" s="1"/>
  <c r="P73" i="46"/>
  <c r="X73" i="46" s="1"/>
  <c r="W73" i="46"/>
  <c r="Q73" i="46"/>
  <c r="Y73" i="46" s="1"/>
  <c r="K76" i="42"/>
  <c r="M7" i="42"/>
  <c r="M76" i="42" s="1"/>
  <c r="L7" i="42"/>
  <c r="L76" i="42" s="1"/>
  <c r="K76" i="45"/>
  <c r="M7" i="45"/>
  <c r="M76" i="45" s="1"/>
  <c r="L7" i="45"/>
  <c r="L76" i="45" s="1"/>
  <c r="W46" i="46"/>
  <c r="Q46" i="46"/>
  <c r="Y46" i="46" s="1"/>
  <c r="P46" i="46"/>
  <c r="X46" i="46" s="1"/>
  <c r="P75" i="46"/>
  <c r="X75" i="46" s="1"/>
  <c r="W75" i="46"/>
  <c r="Q75" i="46"/>
  <c r="Y75" i="46" s="1"/>
  <c r="K76" i="49"/>
  <c r="D195" i="52" s="1"/>
  <c r="E195" i="52" s="1"/>
  <c r="L7" i="49"/>
  <c r="L76" i="49" s="1"/>
  <c r="M7" i="49"/>
  <c r="M76" i="49" s="1"/>
  <c r="K77" i="48"/>
  <c r="D193" i="52" s="1"/>
  <c r="L7" i="48"/>
  <c r="L77" i="48" s="1"/>
  <c r="M7" i="48"/>
  <c r="M77" i="48" s="1"/>
  <c r="I77" i="50"/>
  <c r="J7" i="50"/>
  <c r="K7" i="50"/>
  <c r="K77" i="50" s="1"/>
  <c r="D207" i="28"/>
  <c r="D212" i="28" s="1"/>
  <c r="G128" i="28"/>
  <c r="F128" i="28"/>
  <c r="G134" i="1"/>
  <c r="G138" i="1" s="1"/>
  <c r="F134" i="1"/>
  <c r="F138" i="1" s="1"/>
  <c r="E138" i="1"/>
  <c r="Q68" i="19"/>
  <c r="Y68" i="19" s="1"/>
  <c r="W68" i="19"/>
  <c r="P68" i="19"/>
  <c r="X68" i="19" s="1"/>
  <c r="F97" i="1"/>
  <c r="F99" i="1" s="1"/>
  <c r="G97" i="1"/>
  <c r="G99" i="1" s="1"/>
  <c r="E99" i="1"/>
  <c r="P71" i="19"/>
  <c r="X71" i="19" s="1"/>
  <c r="Q71" i="19"/>
  <c r="Y71" i="19" s="1"/>
  <c r="W71" i="19"/>
  <c r="P63" i="19"/>
  <c r="X63" i="19" s="1"/>
  <c r="Q63" i="19"/>
  <c r="Y63" i="19" s="1"/>
  <c r="W63" i="19"/>
  <c r="P55" i="19"/>
  <c r="X55" i="19" s="1"/>
  <c r="Q55" i="19"/>
  <c r="Y55" i="19" s="1"/>
  <c r="W55" i="19"/>
  <c r="P47" i="19"/>
  <c r="X47" i="19" s="1"/>
  <c r="Q47" i="19"/>
  <c r="Y47" i="19" s="1"/>
  <c r="W47" i="19"/>
  <c r="P39" i="19"/>
  <c r="X39" i="19" s="1"/>
  <c r="Q39" i="19"/>
  <c r="Y39" i="19" s="1"/>
  <c r="W39" i="19"/>
  <c r="P21" i="19"/>
  <c r="X21" i="19" s="1"/>
  <c r="Q21" i="19"/>
  <c r="Y21" i="19" s="1"/>
  <c r="W21" i="19"/>
  <c r="P65" i="19"/>
  <c r="X65" i="19" s="1"/>
  <c r="Q65" i="19"/>
  <c r="Y65" i="19" s="1"/>
  <c r="W65" i="19"/>
  <c r="P57" i="19"/>
  <c r="X57" i="19" s="1"/>
  <c r="Q57" i="19"/>
  <c r="Y57" i="19" s="1"/>
  <c r="W57" i="19"/>
  <c r="P49" i="19"/>
  <c r="X49" i="19" s="1"/>
  <c r="Q49" i="19"/>
  <c r="Y49" i="19" s="1"/>
  <c r="W49" i="19"/>
  <c r="P41" i="19"/>
  <c r="X41" i="19" s="1"/>
  <c r="Q41" i="19"/>
  <c r="Y41" i="19" s="1"/>
  <c r="W41" i="19"/>
  <c r="P33" i="19"/>
  <c r="X33" i="19" s="1"/>
  <c r="Q33" i="19"/>
  <c r="Y33" i="19" s="1"/>
  <c r="W33" i="19"/>
  <c r="Q9" i="19"/>
  <c r="Y9" i="19" s="1"/>
  <c r="W9" i="19"/>
  <c r="P9" i="19"/>
  <c r="X9" i="19" s="1"/>
  <c r="D95" i="1"/>
  <c r="D236" i="1" s="1"/>
  <c r="E92" i="1"/>
  <c r="K76" i="24"/>
  <c r="G148" i="1"/>
  <c r="G149" i="1" s="1"/>
  <c r="E149" i="1"/>
  <c r="F148" i="1"/>
  <c r="F149" i="1" s="1"/>
  <c r="P72" i="19"/>
  <c r="X72" i="19" s="1"/>
  <c r="Q72" i="19"/>
  <c r="Y72" i="19" s="1"/>
  <c r="W72" i="19"/>
  <c r="Q70" i="19"/>
  <c r="Y70" i="19" s="1"/>
  <c r="W70" i="19"/>
  <c r="P70" i="19"/>
  <c r="X70" i="19" s="1"/>
  <c r="Q66" i="19"/>
  <c r="Y66" i="19" s="1"/>
  <c r="W66" i="19"/>
  <c r="P66" i="19"/>
  <c r="X66" i="19" s="1"/>
  <c r="G145" i="1"/>
  <c r="G146" i="1" s="1"/>
  <c r="E146" i="1"/>
  <c r="F145" i="1"/>
  <c r="F146" i="1" s="1"/>
  <c r="P74" i="19"/>
  <c r="X74" i="19" s="1"/>
  <c r="Q74" i="19"/>
  <c r="Y74" i="19" s="1"/>
  <c r="W74" i="19"/>
  <c r="P67" i="19"/>
  <c r="X67" i="19" s="1"/>
  <c r="Q67" i="19"/>
  <c r="Y67" i="19" s="1"/>
  <c r="W67" i="19"/>
  <c r="P59" i="19"/>
  <c r="X59" i="19" s="1"/>
  <c r="Q59" i="19"/>
  <c r="Y59" i="19" s="1"/>
  <c r="W59" i="19"/>
  <c r="P51" i="19"/>
  <c r="X51" i="19" s="1"/>
  <c r="Q51" i="19"/>
  <c r="Y51" i="19" s="1"/>
  <c r="W51" i="19"/>
  <c r="P43" i="19"/>
  <c r="X43" i="19" s="1"/>
  <c r="Q43" i="19"/>
  <c r="Y43" i="19" s="1"/>
  <c r="W43" i="19"/>
  <c r="P35" i="19"/>
  <c r="X35" i="19" s="1"/>
  <c r="Q35" i="19"/>
  <c r="Y35" i="19" s="1"/>
  <c r="W35" i="19"/>
  <c r="U7" i="19"/>
  <c r="V7" i="19"/>
  <c r="C199" i="52"/>
  <c r="L230" i="1"/>
  <c r="M230" i="1"/>
  <c r="K249" i="1"/>
  <c r="P69" i="19"/>
  <c r="X69" i="19" s="1"/>
  <c r="Q69" i="19"/>
  <c r="Y69" i="19" s="1"/>
  <c r="W69" i="19"/>
  <c r="P61" i="19"/>
  <c r="X61" i="19" s="1"/>
  <c r="Q61" i="19"/>
  <c r="Y61" i="19" s="1"/>
  <c r="W61" i="19"/>
  <c r="P53" i="19"/>
  <c r="X53" i="19" s="1"/>
  <c r="Q53" i="19"/>
  <c r="Y53" i="19" s="1"/>
  <c r="W53" i="19"/>
  <c r="P45" i="19"/>
  <c r="X45" i="19" s="1"/>
  <c r="Q45" i="19"/>
  <c r="Y45" i="19" s="1"/>
  <c r="W45" i="19"/>
  <c r="P37" i="19"/>
  <c r="X37" i="19" s="1"/>
  <c r="Q37" i="19"/>
  <c r="Y37" i="19" s="1"/>
  <c r="W37" i="19"/>
  <c r="J7" i="19"/>
  <c r="J76" i="19" s="1"/>
  <c r="O7" i="19"/>
  <c r="K7" i="19"/>
  <c r="K76" i="19" s="1"/>
  <c r="I76" i="19"/>
  <c r="I78" i="19" s="1"/>
  <c r="J76" i="24"/>
  <c r="M76" i="22" l="1"/>
  <c r="K76" i="51"/>
  <c r="J76" i="51"/>
  <c r="L228" i="1"/>
  <c r="F228" i="1"/>
  <c r="D246" i="1"/>
  <c r="D251" i="1" s="1"/>
  <c r="M200" i="28"/>
  <c r="J77" i="50"/>
  <c r="L77" i="21"/>
  <c r="K248" i="1"/>
  <c r="M77" i="21"/>
  <c r="C193" i="52"/>
  <c r="E193" i="52" s="1"/>
  <c r="E199" i="52"/>
  <c r="G199" i="52" s="1"/>
  <c r="G194" i="28"/>
  <c r="F194" i="28"/>
  <c r="G195" i="52"/>
  <c r="F195" i="52"/>
  <c r="C202" i="28"/>
  <c r="L196" i="28"/>
  <c r="K210" i="28"/>
  <c r="M196" i="28"/>
  <c r="O76" i="46"/>
  <c r="P7" i="46"/>
  <c r="W7" i="46"/>
  <c r="W76" i="46" s="1"/>
  <c r="Q7" i="46"/>
  <c r="K209" i="28"/>
  <c r="L194" i="28"/>
  <c r="M194" i="28"/>
  <c r="F92" i="28"/>
  <c r="F95" i="28" s="1"/>
  <c r="G92" i="28"/>
  <c r="G95" i="28" s="1"/>
  <c r="G202" i="28" s="1"/>
  <c r="E95" i="28"/>
  <c r="E202" i="28" s="1"/>
  <c r="L198" i="28"/>
  <c r="K211" i="28"/>
  <c r="M198" i="28"/>
  <c r="Q7" i="19"/>
  <c r="W7" i="19"/>
  <c r="P7" i="19"/>
  <c r="M234" i="1"/>
  <c r="K252" i="1"/>
  <c r="L234" i="1"/>
  <c r="F92" i="1"/>
  <c r="F95" i="1" s="1"/>
  <c r="F236" i="1" s="1"/>
  <c r="G92" i="1"/>
  <c r="G95" i="1" s="1"/>
  <c r="G236" i="1" s="1"/>
  <c r="E95" i="1"/>
  <c r="E236" i="1" s="1"/>
  <c r="F193" i="52" l="1"/>
  <c r="G193" i="52"/>
  <c r="F199" i="52"/>
  <c r="F202" i="28"/>
  <c r="Q76" i="46"/>
  <c r="Y7" i="46"/>
  <c r="Y76" i="46" s="1"/>
  <c r="P76" i="46"/>
  <c r="X7" i="46"/>
  <c r="X76" i="46" s="1"/>
  <c r="X7" i="19"/>
  <c r="Y7" i="19"/>
  <c r="H45" i="3" l="1"/>
  <c r="H45" i="4"/>
  <c r="H45" i="5"/>
  <c r="H45" i="6"/>
  <c r="H45" i="7"/>
  <c r="H45" i="8"/>
  <c r="H45" i="9"/>
  <c r="H45" i="2"/>
  <c r="H44" i="1"/>
  <c r="H66" i="3"/>
  <c r="H66" i="4"/>
  <c r="H66" i="5"/>
  <c r="H66" i="6"/>
  <c r="H66" i="7"/>
  <c r="H66" i="8"/>
  <c r="H66" i="9"/>
  <c r="H66" i="2"/>
  <c r="H65" i="1"/>
  <c r="H11" i="3"/>
  <c r="H11" i="4"/>
  <c r="H11" i="5"/>
  <c r="H11" i="6"/>
  <c r="H11" i="7"/>
  <c r="H11" i="8"/>
  <c r="H11" i="9"/>
  <c r="H11" i="2"/>
  <c r="H10" i="1"/>
  <c r="H62" i="3"/>
  <c r="H62" i="4"/>
  <c r="H62" i="5"/>
  <c r="H62" i="6"/>
  <c r="H62" i="7"/>
  <c r="H62" i="8"/>
  <c r="H62" i="9"/>
  <c r="H62" i="2"/>
  <c r="H61" i="1"/>
  <c r="H13" i="3"/>
  <c r="H13" i="4"/>
  <c r="H13" i="5"/>
  <c r="H13" i="6"/>
  <c r="H13" i="7"/>
  <c r="H13" i="8"/>
  <c r="H13" i="9"/>
  <c r="H13" i="2"/>
  <c r="H12" i="1"/>
  <c r="H36" i="3"/>
  <c r="H36" i="4"/>
  <c r="H36" i="5"/>
  <c r="H36" i="6"/>
  <c r="H36" i="7"/>
  <c r="H36" i="8"/>
  <c r="H36" i="9"/>
  <c r="H36" i="2"/>
  <c r="H35" i="1"/>
  <c r="H68" i="3"/>
  <c r="H68" i="4"/>
  <c r="H68" i="5"/>
  <c r="H68" i="6"/>
  <c r="H68" i="7"/>
  <c r="H68" i="8"/>
  <c r="H68" i="9"/>
  <c r="H68" i="2"/>
  <c r="H67" i="1"/>
  <c r="H75" i="3"/>
  <c r="H75" i="4"/>
  <c r="H75" i="5"/>
  <c r="H75" i="6"/>
  <c r="H75" i="7"/>
  <c r="H75" i="8"/>
  <c r="H75" i="9"/>
  <c r="H75" i="2"/>
  <c r="H74" i="1"/>
  <c r="H35" i="3"/>
  <c r="H35" i="4"/>
  <c r="H35" i="5"/>
  <c r="H35" i="6"/>
  <c r="H35" i="7"/>
  <c r="H35" i="8"/>
  <c r="H35" i="9"/>
  <c r="H35" i="2"/>
  <c r="H34" i="1"/>
  <c r="H63" i="3"/>
  <c r="H63" i="4"/>
  <c r="H63" i="5"/>
  <c r="H63" i="6"/>
  <c r="H63" i="7"/>
  <c r="H63" i="8"/>
  <c r="H63" i="9"/>
  <c r="H63" i="2"/>
  <c r="H62" i="1"/>
  <c r="H72" i="3"/>
  <c r="H72" i="4"/>
  <c r="H72" i="5"/>
  <c r="H72" i="6"/>
  <c r="H72" i="7"/>
  <c r="H72" i="8"/>
  <c r="H72" i="9"/>
  <c r="H72" i="2"/>
  <c r="H71" i="1"/>
  <c r="H14" i="3"/>
  <c r="H14" i="4"/>
  <c r="H14" i="5"/>
  <c r="H14" i="6"/>
  <c r="H14" i="7"/>
  <c r="H14" i="8"/>
  <c r="H14" i="9"/>
  <c r="H14" i="2"/>
  <c r="H13" i="1"/>
  <c r="H37" i="3"/>
  <c r="H37" i="4"/>
  <c r="H37" i="5"/>
  <c r="H37" i="6"/>
  <c r="H37" i="7"/>
  <c r="H37" i="8"/>
  <c r="H37" i="9"/>
  <c r="H37" i="2"/>
  <c r="H36" i="1"/>
  <c r="H49" i="3"/>
  <c r="H49" i="4"/>
  <c r="H49" i="5"/>
  <c r="H49" i="6"/>
  <c r="H49" i="7"/>
  <c r="H49" i="8"/>
  <c r="H49" i="9"/>
  <c r="H49" i="2"/>
  <c r="H48" i="1"/>
  <c r="H50" i="3"/>
  <c r="H50" i="4"/>
  <c r="H50" i="5"/>
  <c r="H50" i="6"/>
  <c r="H50" i="7"/>
  <c r="H50" i="8"/>
  <c r="H50" i="9"/>
  <c r="H50" i="2"/>
  <c r="H49" i="1"/>
  <c r="H33" i="3"/>
  <c r="H33" i="4"/>
  <c r="H33" i="5"/>
  <c r="H33" i="6"/>
  <c r="H33" i="7"/>
  <c r="H33" i="8"/>
  <c r="H33" i="9"/>
  <c r="H33" i="2"/>
  <c r="H32" i="1"/>
  <c r="H74" i="3"/>
  <c r="H74" i="4"/>
  <c r="H74" i="5"/>
  <c r="H74" i="6"/>
  <c r="H74" i="7"/>
  <c r="H74" i="8"/>
  <c r="H74" i="9"/>
  <c r="H74" i="2"/>
  <c r="H73" i="1"/>
  <c r="H59" i="3"/>
  <c r="H59" i="4"/>
  <c r="H59" i="5"/>
  <c r="H59" i="6"/>
  <c r="H59" i="7"/>
  <c r="H59" i="8"/>
  <c r="H59" i="9"/>
  <c r="H59" i="2"/>
  <c r="H58" i="1"/>
  <c r="H55" i="3"/>
  <c r="H55" i="4"/>
  <c r="H55" i="5"/>
  <c r="H55" i="6"/>
  <c r="H55" i="7"/>
  <c r="H55" i="8"/>
  <c r="H55" i="9"/>
  <c r="H55" i="2"/>
  <c r="H54" i="1"/>
  <c r="H25" i="3"/>
  <c r="H25" i="4"/>
  <c r="H25" i="5"/>
  <c r="H25" i="6"/>
  <c r="H25" i="7"/>
  <c r="H25" i="8"/>
  <c r="H25" i="9"/>
  <c r="H25" i="2"/>
  <c r="H24" i="1"/>
  <c r="H47" i="3"/>
  <c r="H47" i="4"/>
  <c r="H47" i="5"/>
  <c r="H47" i="6"/>
  <c r="H47" i="7"/>
  <c r="H47" i="8"/>
  <c r="H47" i="9"/>
  <c r="H47" i="2"/>
  <c r="H46" i="1"/>
  <c r="H18" i="3"/>
  <c r="H18" i="4"/>
  <c r="H18" i="5"/>
  <c r="H18" i="6"/>
  <c r="H18" i="7"/>
  <c r="H18" i="8"/>
  <c r="H18" i="9"/>
  <c r="H18" i="2"/>
  <c r="H17" i="1"/>
  <c r="H73" i="3"/>
  <c r="H73" i="4"/>
  <c r="H73" i="5"/>
  <c r="H73" i="6"/>
  <c r="H73" i="7"/>
  <c r="H73" i="8"/>
  <c r="H73" i="9"/>
  <c r="H73" i="2"/>
  <c r="H72" i="1"/>
  <c r="H65" i="3"/>
  <c r="H65" i="4"/>
  <c r="H65" i="5"/>
  <c r="H65" i="6"/>
  <c r="H65" i="7"/>
  <c r="H65" i="8"/>
  <c r="H65" i="9"/>
  <c r="H65" i="2"/>
  <c r="H64" i="1"/>
  <c r="H21" i="3"/>
  <c r="H21" i="4"/>
  <c r="H21" i="5"/>
  <c r="H21" i="6"/>
  <c r="H21" i="7"/>
  <c r="H21" i="8"/>
  <c r="H21" i="9"/>
  <c r="H21" i="2"/>
  <c r="H20" i="1"/>
  <c r="H24" i="3"/>
  <c r="H24" i="4"/>
  <c r="H24" i="5"/>
  <c r="H24" i="6"/>
  <c r="H24" i="7"/>
  <c r="H24" i="8"/>
  <c r="H24" i="9"/>
  <c r="H24" i="2"/>
  <c r="H23" i="1"/>
  <c r="H38" i="3"/>
  <c r="H38" i="4"/>
  <c r="H38" i="5"/>
  <c r="H38" i="6"/>
  <c r="H38" i="7"/>
  <c r="H38" i="8"/>
  <c r="H38" i="9"/>
  <c r="H38" i="2"/>
  <c r="H37" i="1"/>
  <c r="H41" i="3"/>
  <c r="H41" i="4"/>
  <c r="H41" i="5"/>
  <c r="H41" i="6"/>
  <c r="H41" i="7"/>
  <c r="H41" i="8"/>
  <c r="H41" i="9"/>
  <c r="H41" i="2"/>
  <c r="H40" i="1"/>
  <c r="H52" i="3"/>
  <c r="H52" i="4"/>
  <c r="H52" i="5"/>
  <c r="H52" i="6"/>
  <c r="H52" i="7"/>
  <c r="H52" i="8"/>
  <c r="H52" i="9"/>
  <c r="H52" i="2"/>
  <c r="H51" i="1"/>
  <c r="H54" i="3"/>
  <c r="H54" i="4"/>
  <c r="H54" i="5"/>
  <c r="H54" i="6"/>
  <c r="H54" i="7"/>
  <c r="H54" i="8"/>
  <c r="H54" i="9"/>
  <c r="H54" i="2"/>
  <c r="H53" i="1"/>
  <c r="H46" i="3"/>
  <c r="H46" i="4"/>
  <c r="H46" i="5"/>
  <c r="H46" i="6"/>
  <c r="H46" i="7"/>
  <c r="H46" i="8"/>
  <c r="H46" i="9"/>
  <c r="H46" i="2"/>
  <c r="H45" i="1"/>
  <c r="H39" i="3"/>
  <c r="H39" i="4"/>
  <c r="H39" i="5"/>
  <c r="H39" i="6"/>
  <c r="H39" i="7"/>
  <c r="H39" i="8"/>
  <c r="H39" i="9"/>
  <c r="H39" i="2"/>
  <c r="H38" i="1"/>
  <c r="H17" i="3"/>
  <c r="H17" i="4"/>
  <c r="H17" i="5"/>
  <c r="H17" i="6"/>
  <c r="H17" i="7"/>
  <c r="H17" i="8"/>
  <c r="H17" i="9"/>
  <c r="H17" i="2"/>
  <c r="H16" i="1"/>
  <c r="H40" i="3"/>
  <c r="H40" i="4"/>
  <c r="H40" i="5"/>
  <c r="H40" i="6"/>
  <c r="H40" i="7"/>
  <c r="H40" i="8"/>
  <c r="H40" i="9"/>
  <c r="H40" i="2"/>
  <c r="H39" i="1"/>
  <c r="H10" i="3" l="1"/>
  <c r="H10" i="4"/>
  <c r="H10" i="5"/>
  <c r="H10" i="6"/>
  <c r="H10" i="7"/>
  <c r="H10" i="8"/>
  <c r="H10" i="9"/>
  <c r="H10" i="2"/>
  <c r="H9" i="1"/>
  <c r="H19" i="3"/>
  <c r="H19" i="4"/>
  <c r="H19" i="5"/>
  <c r="H19" i="6"/>
  <c r="H19" i="7"/>
  <c r="H19" i="8"/>
  <c r="H19" i="9"/>
  <c r="H19" i="2"/>
  <c r="H18" i="1"/>
  <c r="H71" i="3"/>
  <c r="H71" i="4"/>
  <c r="H71" i="5"/>
  <c r="H71" i="6"/>
  <c r="H71" i="7"/>
  <c r="H71" i="8"/>
  <c r="H71" i="9"/>
  <c r="H71" i="2"/>
  <c r="H70" i="1"/>
  <c r="H69" i="3"/>
  <c r="H69" i="4"/>
  <c r="H69" i="5"/>
  <c r="H69" i="6"/>
  <c r="H69" i="7"/>
  <c r="H69" i="8"/>
  <c r="H69" i="9"/>
  <c r="H69" i="2"/>
  <c r="H68" i="1"/>
  <c r="H44" i="3"/>
  <c r="H44" i="4"/>
  <c r="H44" i="5"/>
  <c r="H44" i="6"/>
  <c r="H44" i="7"/>
  <c r="H44" i="8"/>
  <c r="H44" i="9"/>
  <c r="H44" i="2"/>
  <c r="H43" i="1"/>
  <c r="H12" i="3"/>
  <c r="H12" i="4"/>
  <c r="H12" i="5"/>
  <c r="H12" i="6"/>
  <c r="H12" i="7"/>
  <c r="H12" i="8"/>
  <c r="H12" i="9"/>
  <c r="H12" i="2"/>
  <c r="H11" i="1"/>
  <c r="H20" i="3"/>
  <c r="H20" i="4"/>
  <c r="H20" i="5"/>
  <c r="H20" i="6"/>
  <c r="H20" i="7"/>
  <c r="H20" i="8"/>
  <c r="H20" i="9"/>
  <c r="H20" i="2"/>
  <c r="H19" i="1"/>
  <c r="H64" i="3"/>
  <c r="H64" i="4"/>
  <c r="H64" i="5"/>
  <c r="H64" i="6"/>
  <c r="H64" i="7"/>
  <c r="H64" i="8"/>
  <c r="H64" i="9"/>
  <c r="H64" i="2"/>
  <c r="H63" i="1"/>
  <c r="H23" i="3"/>
  <c r="H23" i="4"/>
  <c r="H23" i="5"/>
  <c r="H23" i="6"/>
  <c r="H23" i="7"/>
  <c r="H23" i="8"/>
  <c r="H23" i="9"/>
  <c r="H23" i="2"/>
  <c r="H22" i="1"/>
  <c r="H42" i="3"/>
  <c r="H42" i="4"/>
  <c r="H42" i="5"/>
  <c r="H42" i="6"/>
  <c r="H42" i="7"/>
  <c r="H42" i="8"/>
  <c r="H42" i="9"/>
  <c r="H42" i="2"/>
  <c r="H41" i="1"/>
  <c r="H34" i="3"/>
  <c r="H34" i="4"/>
  <c r="H34" i="5"/>
  <c r="H34" i="6"/>
  <c r="H34" i="7"/>
  <c r="H34" i="8"/>
  <c r="H34" i="9"/>
  <c r="H34" i="2"/>
  <c r="H33" i="1"/>
  <c r="H71" i="11"/>
  <c r="H30" i="11"/>
  <c r="H47" i="11"/>
  <c r="H49" i="10"/>
  <c r="H35" i="11"/>
  <c r="H21" i="10"/>
  <c r="H18" i="10"/>
  <c r="H18" i="11"/>
  <c r="H62" i="11"/>
  <c r="H70" i="11"/>
  <c r="H15" i="10"/>
  <c r="H15" i="11"/>
  <c r="H52" i="11"/>
  <c r="H10" i="10"/>
  <c r="H10" i="11"/>
  <c r="H59" i="11"/>
  <c r="H14" i="10"/>
  <c r="H14" i="11"/>
  <c r="H36" i="11"/>
  <c r="H51" i="11"/>
  <c r="H46" i="11"/>
  <c r="H11" i="10"/>
  <c r="H11" i="11"/>
  <c r="H32" i="11"/>
  <c r="H72" i="11"/>
  <c r="H8" i="10"/>
  <c r="H8" i="11"/>
  <c r="H63" i="11"/>
  <c r="H56" i="11"/>
  <c r="H43" i="11"/>
  <c r="H34" i="11"/>
  <c r="H37" i="10"/>
  <c r="H38" i="11"/>
  <c r="H44" i="11"/>
  <c r="H22" i="10"/>
  <c r="H22" i="11"/>
  <c r="H69" i="10"/>
  <c r="H60" i="11"/>
  <c r="H65" i="10"/>
  <c r="H33" i="10"/>
  <c r="H42" i="11"/>
  <c r="H39" i="28"/>
  <c r="J39" i="28" s="1"/>
  <c r="K39" i="28" s="1"/>
  <c r="J39" i="1"/>
  <c r="K39" i="1" s="1"/>
  <c r="H40" i="36"/>
  <c r="J40" i="36" s="1"/>
  <c r="K40" i="36" s="1"/>
  <c r="J40" i="9"/>
  <c r="K40" i="9" s="1"/>
  <c r="H40" i="34"/>
  <c r="J40" i="34" s="1"/>
  <c r="K40" i="34" s="1"/>
  <c r="J40" i="7"/>
  <c r="K40" i="7" s="1"/>
  <c r="H40" i="32"/>
  <c r="J40" i="32" s="1"/>
  <c r="K40" i="32" s="1"/>
  <c r="J40" i="5"/>
  <c r="K40" i="5" s="1"/>
  <c r="H40" i="30"/>
  <c r="J40" i="30" s="1"/>
  <c r="K40" i="30" s="1"/>
  <c r="J40" i="3"/>
  <c r="K40" i="3" s="1"/>
  <c r="H17" i="29"/>
  <c r="J17" i="29" s="1"/>
  <c r="K17" i="29" s="1"/>
  <c r="J17" i="2"/>
  <c r="K17" i="2" s="1"/>
  <c r="H17" i="35"/>
  <c r="J17" i="35" s="1"/>
  <c r="K17" i="35" s="1"/>
  <c r="J17" i="8"/>
  <c r="K17" i="8" s="1"/>
  <c r="H17" i="33"/>
  <c r="J17" i="33" s="1"/>
  <c r="K17" i="33" s="1"/>
  <c r="J17" i="6"/>
  <c r="K17" i="6" s="1"/>
  <c r="H17" i="31"/>
  <c r="J17" i="31" s="1"/>
  <c r="K17" i="31" s="1"/>
  <c r="J17" i="4"/>
  <c r="K17" i="4" s="1"/>
  <c r="H38" i="28"/>
  <c r="J38" i="28" s="1"/>
  <c r="K38" i="28" s="1"/>
  <c r="J38" i="1"/>
  <c r="K38" i="1" s="1"/>
  <c r="H39" i="36"/>
  <c r="J39" i="36" s="1"/>
  <c r="K39" i="36" s="1"/>
  <c r="J39" i="9"/>
  <c r="K39" i="9" s="1"/>
  <c r="H39" i="34"/>
  <c r="J39" i="34" s="1"/>
  <c r="K39" i="34" s="1"/>
  <c r="J39" i="7"/>
  <c r="K39" i="7" s="1"/>
  <c r="H39" i="32"/>
  <c r="J39" i="32" s="1"/>
  <c r="K39" i="32" s="1"/>
  <c r="J39" i="5"/>
  <c r="K39" i="5" s="1"/>
  <c r="H39" i="30"/>
  <c r="J39" i="30" s="1"/>
  <c r="K39" i="30" s="1"/>
  <c r="J39" i="3"/>
  <c r="K39" i="3" s="1"/>
  <c r="H46" i="29"/>
  <c r="J46" i="29" s="1"/>
  <c r="K46" i="29" s="1"/>
  <c r="J46" i="2"/>
  <c r="K46" i="2" s="1"/>
  <c r="H46" i="35"/>
  <c r="J46" i="35" s="1"/>
  <c r="K46" i="35" s="1"/>
  <c r="J46" i="8"/>
  <c r="K46" i="8" s="1"/>
  <c r="H46" i="33"/>
  <c r="J46" i="33" s="1"/>
  <c r="K46" i="33" s="1"/>
  <c r="J46" i="6"/>
  <c r="K46" i="6" s="1"/>
  <c r="H46" i="31"/>
  <c r="J46" i="31" s="1"/>
  <c r="K46" i="31" s="1"/>
  <c r="J46" i="4"/>
  <c r="K46" i="4" s="1"/>
  <c r="H53" i="28"/>
  <c r="J53" i="28" s="1"/>
  <c r="K53" i="28" s="1"/>
  <c r="J53" i="1"/>
  <c r="K53" i="1" s="1"/>
  <c r="H54" i="36"/>
  <c r="J54" i="36" s="1"/>
  <c r="K54" i="36" s="1"/>
  <c r="J54" i="9"/>
  <c r="K54" i="9" s="1"/>
  <c r="H54" i="34"/>
  <c r="J54" i="34" s="1"/>
  <c r="K54" i="34" s="1"/>
  <c r="J54" i="7"/>
  <c r="K54" i="7" s="1"/>
  <c r="H54" i="32"/>
  <c r="J54" i="32" s="1"/>
  <c r="K54" i="32" s="1"/>
  <c r="J54" i="5"/>
  <c r="K54" i="5" s="1"/>
  <c r="H54" i="30"/>
  <c r="J54" i="30" s="1"/>
  <c r="K54" i="30" s="1"/>
  <c r="J54" i="3"/>
  <c r="K54" i="3" s="1"/>
  <c r="H52" i="29"/>
  <c r="J52" i="29" s="1"/>
  <c r="K52" i="29" s="1"/>
  <c r="J52" i="2"/>
  <c r="K52" i="2" s="1"/>
  <c r="H52" i="35"/>
  <c r="J52" i="35" s="1"/>
  <c r="K52" i="35" s="1"/>
  <c r="J52" i="8"/>
  <c r="K52" i="8" s="1"/>
  <c r="H52" i="33"/>
  <c r="J52" i="33" s="1"/>
  <c r="K52" i="33" s="1"/>
  <c r="J52" i="6"/>
  <c r="K52" i="6" s="1"/>
  <c r="H52" i="31"/>
  <c r="J52" i="31" s="1"/>
  <c r="K52" i="31" s="1"/>
  <c r="J52" i="4"/>
  <c r="K52" i="4" s="1"/>
  <c r="H40" i="28"/>
  <c r="J40" i="28" s="1"/>
  <c r="K40" i="28" s="1"/>
  <c r="J40" i="1"/>
  <c r="K40" i="1" s="1"/>
  <c r="H41" i="36"/>
  <c r="J41" i="36" s="1"/>
  <c r="K41" i="36" s="1"/>
  <c r="J41" i="9"/>
  <c r="K41" i="9" s="1"/>
  <c r="H41" i="34"/>
  <c r="J41" i="34" s="1"/>
  <c r="K41" i="34" s="1"/>
  <c r="J41" i="7"/>
  <c r="K41" i="7" s="1"/>
  <c r="H41" i="32"/>
  <c r="J41" i="32" s="1"/>
  <c r="K41" i="32" s="1"/>
  <c r="J41" i="5"/>
  <c r="K41" i="5" s="1"/>
  <c r="H41" i="30"/>
  <c r="J41" i="30" s="1"/>
  <c r="K41" i="30" s="1"/>
  <c r="J41" i="3"/>
  <c r="K41" i="3" s="1"/>
  <c r="H38" i="29"/>
  <c r="J38" i="29" s="1"/>
  <c r="K38" i="29" s="1"/>
  <c r="J38" i="2"/>
  <c r="K38" i="2" s="1"/>
  <c r="H38" i="35"/>
  <c r="J38" i="35" s="1"/>
  <c r="K38" i="35" s="1"/>
  <c r="J38" i="8"/>
  <c r="K38" i="8" s="1"/>
  <c r="H38" i="33"/>
  <c r="J38" i="33" s="1"/>
  <c r="K38" i="33" s="1"/>
  <c r="J38" i="6"/>
  <c r="K38" i="6" s="1"/>
  <c r="H38" i="31"/>
  <c r="J38" i="31" s="1"/>
  <c r="K38" i="31" s="1"/>
  <c r="J38" i="4"/>
  <c r="K38" i="4" s="1"/>
  <c r="H23" i="28"/>
  <c r="J23" i="28" s="1"/>
  <c r="K23" i="28" s="1"/>
  <c r="J23" i="1"/>
  <c r="K23" i="1" s="1"/>
  <c r="H24" i="36"/>
  <c r="J24" i="36" s="1"/>
  <c r="K24" i="36" s="1"/>
  <c r="J24" i="9"/>
  <c r="K24" i="9" s="1"/>
  <c r="H24" i="34"/>
  <c r="J24" i="34" s="1"/>
  <c r="K24" i="34" s="1"/>
  <c r="J24" i="7"/>
  <c r="K24" i="7" s="1"/>
  <c r="H24" i="32"/>
  <c r="J24" i="32" s="1"/>
  <c r="K24" i="32" s="1"/>
  <c r="J24" i="5"/>
  <c r="K24" i="5" s="1"/>
  <c r="H24" i="30"/>
  <c r="J24" i="30" s="1"/>
  <c r="K24" i="30" s="1"/>
  <c r="J24" i="3"/>
  <c r="K24" i="3" s="1"/>
  <c r="H21" i="29"/>
  <c r="J21" i="29" s="1"/>
  <c r="K21" i="29" s="1"/>
  <c r="J21" i="2"/>
  <c r="K21" i="2" s="1"/>
  <c r="H21" i="35"/>
  <c r="J21" i="35" s="1"/>
  <c r="K21" i="35" s="1"/>
  <c r="J21" i="8"/>
  <c r="K21" i="8" s="1"/>
  <c r="H21" i="33"/>
  <c r="J21" i="33" s="1"/>
  <c r="K21" i="33" s="1"/>
  <c r="J21" i="6"/>
  <c r="K21" i="6" s="1"/>
  <c r="H21" i="31"/>
  <c r="J21" i="31" s="1"/>
  <c r="K21" i="31" s="1"/>
  <c r="J21" i="4"/>
  <c r="K21" i="4" s="1"/>
  <c r="H64" i="28"/>
  <c r="J64" i="28" s="1"/>
  <c r="K64" i="28" s="1"/>
  <c r="J64" i="1"/>
  <c r="K64" i="1" s="1"/>
  <c r="H65" i="36"/>
  <c r="J65" i="36" s="1"/>
  <c r="K65" i="36" s="1"/>
  <c r="J65" i="9"/>
  <c r="K65" i="9" s="1"/>
  <c r="H65" i="34"/>
  <c r="J65" i="34" s="1"/>
  <c r="K65" i="34" s="1"/>
  <c r="J65" i="7"/>
  <c r="K65" i="7" s="1"/>
  <c r="H65" i="32"/>
  <c r="J65" i="32" s="1"/>
  <c r="K65" i="32" s="1"/>
  <c r="J65" i="5"/>
  <c r="K65" i="5" s="1"/>
  <c r="H65" i="30"/>
  <c r="J65" i="30" s="1"/>
  <c r="K65" i="30" s="1"/>
  <c r="J65" i="3"/>
  <c r="K65" i="3" s="1"/>
  <c r="H73" i="29"/>
  <c r="J73" i="29" s="1"/>
  <c r="K73" i="29" s="1"/>
  <c r="J73" i="2"/>
  <c r="K73" i="2" s="1"/>
  <c r="H73" i="35"/>
  <c r="J73" i="35" s="1"/>
  <c r="K73" i="35" s="1"/>
  <c r="J73" i="8"/>
  <c r="K73" i="8" s="1"/>
  <c r="H73" i="33"/>
  <c r="J73" i="33" s="1"/>
  <c r="K73" i="33" s="1"/>
  <c r="J73" i="6"/>
  <c r="K73" i="6" s="1"/>
  <c r="H73" i="31"/>
  <c r="J73" i="31" s="1"/>
  <c r="K73" i="31" s="1"/>
  <c r="J73" i="4"/>
  <c r="K73" i="4" s="1"/>
  <c r="H17" i="28"/>
  <c r="J17" i="28" s="1"/>
  <c r="K17" i="28" s="1"/>
  <c r="J17" i="1"/>
  <c r="K17" i="1" s="1"/>
  <c r="H18" i="36"/>
  <c r="J18" i="36" s="1"/>
  <c r="K18" i="36" s="1"/>
  <c r="J18" i="9"/>
  <c r="K18" i="9" s="1"/>
  <c r="H18" i="34"/>
  <c r="J18" i="34" s="1"/>
  <c r="K18" i="34" s="1"/>
  <c r="J18" i="7"/>
  <c r="K18" i="7" s="1"/>
  <c r="H18" i="32"/>
  <c r="J18" i="32" s="1"/>
  <c r="K18" i="32" s="1"/>
  <c r="J18" i="5"/>
  <c r="K18" i="5" s="1"/>
  <c r="H18" i="30"/>
  <c r="J18" i="30" s="1"/>
  <c r="K18" i="30" s="1"/>
  <c r="J18" i="3"/>
  <c r="K18" i="3" s="1"/>
  <c r="H47" i="29"/>
  <c r="J47" i="29" s="1"/>
  <c r="K47" i="29" s="1"/>
  <c r="J47" i="2"/>
  <c r="K47" i="2" s="1"/>
  <c r="H47" i="35"/>
  <c r="J47" i="35" s="1"/>
  <c r="K47" i="35" s="1"/>
  <c r="J47" i="8"/>
  <c r="K47" i="8" s="1"/>
  <c r="H47" i="33"/>
  <c r="J47" i="33" s="1"/>
  <c r="K47" i="33" s="1"/>
  <c r="J47" i="6"/>
  <c r="K47" i="6" s="1"/>
  <c r="H47" i="31"/>
  <c r="J47" i="31" s="1"/>
  <c r="K47" i="31" s="1"/>
  <c r="J47" i="4"/>
  <c r="K47" i="4" s="1"/>
  <c r="H24" i="28"/>
  <c r="J24" i="28" s="1"/>
  <c r="K24" i="28" s="1"/>
  <c r="J24" i="1"/>
  <c r="K24" i="1" s="1"/>
  <c r="H25" i="36"/>
  <c r="J25" i="36" s="1"/>
  <c r="K25" i="36" s="1"/>
  <c r="J25" i="9"/>
  <c r="K25" i="9" s="1"/>
  <c r="H25" i="34"/>
  <c r="J25" i="34" s="1"/>
  <c r="K25" i="34" s="1"/>
  <c r="J25" i="7"/>
  <c r="K25" i="7" s="1"/>
  <c r="H25" i="32"/>
  <c r="J25" i="32" s="1"/>
  <c r="K25" i="32" s="1"/>
  <c r="J25" i="5"/>
  <c r="K25" i="5" s="1"/>
  <c r="H25" i="30"/>
  <c r="J25" i="30" s="1"/>
  <c r="K25" i="30" s="1"/>
  <c r="J25" i="3"/>
  <c r="K25" i="3" s="1"/>
  <c r="H55" i="29"/>
  <c r="J55" i="29" s="1"/>
  <c r="K55" i="29" s="1"/>
  <c r="J55" i="2"/>
  <c r="K55" i="2" s="1"/>
  <c r="H55" i="35"/>
  <c r="J55" i="35" s="1"/>
  <c r="K55" i="35" s="1"/>
  <c r="J55" i="8"/>
  <c r="K55" i="8" s="1"/>
  <c r="H55" i="33"/>
  <c r="J55" i="33" s="1"/>
  <c r="K55" i="33" s="1"/>
  <c r="J55" i="6"/>
  <c r="K55" i="6" s="1"/>
  <c r="H55" i="31"/>
  <c r="J55" i="31" s="1"/>
  <c r="K55" i="31" s="1"/>
  <c r="J55" i="4"/>
  <c r="K55" i="4" s="1"/>
  <c r="H58" i="28"/>
  <c r="J58" i="28" s="1"/>
  <c r="K58" i="28" s="1"/>
  <c r="J58" i="1"/>
  <c r="K58" i="1" s="1"/>
  <c r="H59" i="36"/>
  <c r="J59" i="36" s="1"/>
  <c r="K59" i="36" s="1"/>
  <c r="J59" i="9"/>
  <c r="K59" i="9" s="1"/>
  <c r="H59" i="34"/>
  <c r="J59" i="34" s="1"/>
  <c r="K59" i="34" s="1"/>
  <c r="J59" i="7"/>
  <c r="K59" i="7" s="1"/>
  <c r="H59" i="32"/>
  <c r="J59" i="32" s="1"/>
  <c r="K59" i="32" s="1"/>
  <c r="J59" i="5"/>
  <c r="K59" i="5" s="1"/>
  <c r="H59" i="30"/>
  <c r="J59" i="30" s="1"/>
  <c r="K59" i="30" s="1"/>
  <c r="J59" i="3"/>
  <c r="K59" i="3" s="1"/>
  <c r="H74" i="29"/>
  <c r="J74" i="29" s="1"/>
  <c r="K74" i="29" s="1"/>
  <c r="J74" i="2"/>
  <c r="K74" i="2" s="1"/>
  <c r="H74" i="35"/>
  <c r="J74" i="35" s="1"/>
  <c r="K74" i="35" s="1"/>
  <c r="J74" i="8"/>
  <c r="K74" i="8" s="1"/>
  <c r="H74" i="33"/>
  <c r="J74" i="33" s="1"/>
  <c r="K74" i="33" s="1"/>
  <c r="J74" i="6"/>
  <c r="K74" i="6" s="1"/>
  <c r="H74" i="31"/>
  <c r="J74" i="31" s="1"/>
  <c r="K74" i="31" s="1"/>
  <c r="J74" i="4"/>
  <c r="K74" i="4" s="1"/>
  <c r="H32" i="28"/>
  <c r="J32" i="28" s="1"/>
  <c r="K32" i="28" s="1"/>
  <c r="J32" i="1"/>
  <c r="K32" i="1" s="1"/>
  <c r="H33" i="36"/>
  <c r="J33" i="36" s="1"/>
  <c r="K33" i="36" s="1"/>
  <c r="J33" i="9"/>
  <c r="K33" i="9" s="1"/>
  <c r="H33" i="34"/>
  <c r="J33" i="34" s="1"/>
  <c r="K33" i="34" s="1"/>
  <c r="J33" i="7"/>
  <c r="K33" i="7" s="1"/>
  <c r="H33" i="32"/>
  <c r="J33" i="32" s="1"/>
  <c r="K33" i="32" s="1"/>
  <c r="J33" i="5"/>
  <c r="K33" i="5" s="1"/>
  <c r="H33" i="30"/>
  <c r="J33" i="30" s="1"/>
  <c r="K33" i="30" s="1"/>
  <c r="J33" i="3"/>
  <c r="K33" i="3" s="1"/>
  <c r="H50" i="29"/>
  <c r="J50" i="29" s="1"/>
  <c r="K50" i="29" s="1"/>
  <c r="J50" i="2"/>
  <c r="K50" i="2" s="1"/>
  <c r="H50" i="35"/>
  <c r="J50" i="35" s="1"/>
  <c r="K50" i="35" s="1"/>
  <c r="J50" i="8"/>
  <c r="K50" i="8" s="1"/>
  <c r="H50" i="33"/>
  <c r="J50" i="33" s="1"/>
  <c r="K50" i="33" s="1"/>
  <c r="J50" i="6"/>
  <c r="K50" i="6" s="1"/>
  <c r="H50" i="31"/>
  <c r="J50" i="31" s="1"/>
  <c r="K50" i="31" s="1"/>
  <c r="J50" i="4"/>
  <c r="K50" i="4" s="1"/>
  <c r="H48" i="28"/>
  <c r="J48" i="28" s="1"/>
  <c r="K48" i="28" s="1"/>
  <c r="J48" i="1"/>
  <c r="K48" i="1" s="1"/>
  <c r="H49" i="36"/>
  <c r="J49" i="36" s="1"/>
  <c r="K49" i="36" s="1"/>
  <c r="J49" i="9"/>
  <c r="K49" i="9" s="1"/>
  <c r="H49" i="34"/>
  <c r="J49" i="34" s="1"/>
  <c r="K49" i="34" s="1"/>
  <c r="J49" i="7"/>
  <c r="K49" i="7" s="1"/>
  <c r="H49" i="32"/>
  <c r="J49" i="32" s="1"/>
  <c r="K49" i="32" s="1"/>
  <c r="J49" i="5"/>
  <c r="K49" i="5" s="1"/>
  <c r="H49" i="30"/>
  <c r="J49" i="30" s="1"/>
  <c r="K49" i="30" s="1"/>
  <c r="J49" i="3"/>
  <c r="K49" i="3" s="1"/>
  <c r="H37" i="29"/>
  <c r="J37" i="29" s="1"/>
  <c r="K37" i="29" s="1"/>
  <c r="J37" i="2"/>
  <c r="K37" i="2" s="1"/>
  <c r="H37" i="35"/>
  <c r="J37" i="35" s="1"/>
  <c r="K37" i="35" s="1"/>
  <c r="J37" i="8"/>
  <c r="K37" i="8" s="1"/>
  <c r="H37" i="33"/>
  <c r="J37" i="33" s="1"/>
  <c r="K37" i="33" s="1"/>
  <c r="J37" i="6"/>
  <c r="K37" i="6" s="1"/>
  <c r="H37" i="31"/>
  <c r="J37" i="31" s="1"/>
  <c r="K37" i="31" s="1"/>
  <c r="J37" i="4"/>
  <c r="K37" i="4" s="1"/>
  <c r="H13" i="28"/>
  <c r="J13" i="28" s="1"/>
  <c r="K13" i="28" s="1"/>
  <c r="J13" i="1"/>
  <c r="K13" i="1" s="1"/>
  <c r="H14" i="36"/>
  <c r="J14" i="36" s="1"/>
  <c r="K14" i="36" s="1"/>
  <c r="J14" i="9"/>
  <c r="K14" i="9" s="1"/>
  <c r="H14" i="34"/>
  <c r="J14" i="34" s="1"/>
  <c r="K14" i="34" s="1"/>
  <c r="J14" i="7"/>
  <c r="K14" i="7" s="1"/>
  <c r="H14" i="32"/>
  <c r="J14" i="32" s="1"/>
  <c r="K14" i="32" s="1"/>
  <c r="J14" i="5"/>
  <c r="K14" i="5" s="1"/>
  <c r="H14" i="30"/>
  <c r="J14" i="30" s="1"/>
  <c r="K14" i="30" s="1"/>
  <c r="J14" i="3"/>
  <c r="K14" i="3" s="1"/>
  <c r="H72" i="29"/>
  <c r="J72" i="29" s="1"/>
  <c r="K72" i="29" s="1"/>
  <c r="J72" i="2"/>
  <c r="K72" i="2" s="1"/>
  <c r="H72" i="35"/>
  <c r="J72" i="35" s="1"/>
  <c r="K72" i="35" s="1"/>
  <c r="J72" i="8"/>
  <c r="K72" i="8" s="1"/>
  <c r="H72" i="33"/>
  <c r="J72" i="33" s="1"/>
  <c r="K72" i="33" s="1"/>
  <c r="J72" i="6"/>
  <c r="K72" i="6" s="1"/>
  <c r="H72" i="31"/>
  <c r="J72" i="31" s="1"/>
  <c r="K72" i="31" s="1"/>
  <c r="J72" i="4"/>
  <c r="K72" i="4" s="1"/>
  <c r="H62" i="28"/>
  <c r="J62" i="28" s="1"/>
  <c r="K62" i="28" s="1"/>
  <c r="J62" i="1"/>
  <c r="K62" i="1" s="1"/>
  <c r="H63" i="36"/>
  <c r="J63" i="36" s="1"/>
  <c r="K63" i="36" s="1"/>
  <c r="J63" i="9"/>
  <c r="K63" i="9" s="1"/>
  <c r="H63" i="34"/>
  <c r="J63" i="34" s="1"/>
  <c r="K63" i="34" s="1"/>
  <c r="J63" i="7"/>
  <c r="K63" i="7" s="1"/>
  <c r="H63" i="32"/>
  <c r="J63" i="32" s="1"/>
  <c r="K63" i="32" s="1"/>
  <c r="J63" i="5"/>
  <c r="K63" i="5" s="1"/>
  <c r="H63" i="30"/>
  <c r="J63" i="30" s="1"/>
  <c r="K63" i="30" s="1"/>
  <c r="J63" i="3"/>
  <c r="K63" i="3" s="1"/>
  <c r="H35" i="29"/>
  <c r="J35" i="29" s="1"/>
  <c r="K35" i="29" s="1"/>
  <c r="J35" i="2"/>
  <c r="K35" i="2" s="1"/>
  <c r="H35" i="35"/>
  <c r="J35" i="35" s="1"/>
  <c r="K35" i="35" s="1"/>
  <c r="J35" i="8"/>
  <c r="K35" i="8" s="1"/>
  <c r="H35" i="33"/>
  <c r="J35" i="33" s="1"/>
  <c r="K35" i="33" s="1"/>
  <c r="J35" i="6"/>
  <c r="K35" i="6" s="1"/>
  <c r="H35" i="31"/>
  <c r="J35" i="31" s="1"/>
  <c r="K35" i="31" s="1"/>
  <c r="J35" i="4"/>
  <c r="K35" i="4" s="1"/>
  <c r="H74" i="28"/>
  <c r="J74" i="28" s="1"/>
  <c r="K74" i="28" s="1"/>
  <c r="J74" i="1"/>
  <c r="K74" i="1" s="1"/>
  <c r="H75" i="36"/>
  <c r="J75" i="36" s="1"/>
  <c r="K75" i="36" s="1"/>
  <c r="J75" i="9"/>
  <c r="K75" i="9" s="1"/>
  <c r="H75" i="34"/>
  <c r="J75" i="34" s="1"/>
  <c r="K75" i="34" s="1"/>
  <c r="J75" i="7"/>
  <c r="K75" i="7" s="1"/>
  <c r="H75" i="32"/>
  <c r="J75" i="32" s="1"/>
  <c r="K75" i="32" s="1"/>
  <c r="J75" i="5"/>
  <c r="K75" i="5" s="1"/>
  <c r="H75" i="30"/>
  <c r="J75" i="30" s="1"/>
  <c r="K75" i="30" s="1"/>
  <c r="J75" i="3"/>
  <c r="K75" i="3" s="1"/>
  <c r="H68" i="29"/>
  <c r="J68" i="29" s="1"/>
  <c r="K68" i="29" s="1"/>
  <c r="J68" i="2"/>
  <c r="K68" i="2" s="1"/>
  <c r="H68" i="35"/>
  <c r="J68" i="35" s="1"/>
  <c r="K68" i="35" s="1"/>
  <c r="J68" i="8"/>
  <c r="K68" i="8" s="1"/>
  <c r="H68" i="33"/>
  <c r="J68" i="33" s="1"/>
  <c r="K68" i="33" s="1"/>
  <c r="J68" i="6"/>
  <c r="K68" i="6" s="1"/>
  <c r="H68" i="31"/>
  <c r="J68" i="31" s="1"/>
  <c r="K68" i="31" s="1"/>
  <c r="J68" i="4"/>
  <c r="K68" i="4" s="1"/>
  <c r="H35" i="28"/>
  <c r="J35" i="28" s="1"/>
  <c r="K35" i="28" s="1"/>
  <c r="J35" i="1"/>
  <c r="K35" i="1" s="1"/>
  <c r="H36" i="36"/>
  <c r="J36" i="36" s="1"/>
  <c r="K36" i="36" s="1"/>
  <c r="J36" i="9"/>
  <c r="K36" i="9" s="1"/>
  <c r="H36" i="34"/>
  <c r="J36" i="34" s="1"/>
  <c r="K36" i="34" s="1"/>
  <c r="J36" i="7"/>
  <c r="K36" i="7" s="1"/>
  <c r="H36" i="32"/>
  <c r="J36" i="32" s="1"/>
  <c r="K36" i="32" s="1"/>
  <c r="J36" i="5"/>
  <c r="K36" i="5" s="1"/>
  <c r="H36" i="30"/>
  <c r="J36" i="30" s="1"/>
  <c r="K36" i="30" s="1"/>
  <c r="J36" i="3"/>
  <c r="K36" i="3" s="1"/>
  <c r="H13" i="29"/>
  <c r="J13" i="29" s="1"/>
  <c r="K13" i="29" s="1"/>
  <c r="J13" i="2"/>
  <c r="K13" i="2" s="1"/>
  <c r="H13" i="35"/>
  <c r="J13" i="35" s="1"/>
  <c r="K13" i="35" s="1"/>
  <c r="J13" i="8"/>
  <c r="K13" i="8" s="1"/>
  <c r="H13" i="33"/>
  <c r="J13" i="33" s="1"/>
  <c r="K13" i="33" s="1"/>
  <c r="J13" i="6"/>
  <c r="K13" i="6" s="1"/>
  <c r="H13" i="31"/>
  <c r="J13" i="31" s="1"/>
  <c r="K13" i="31" s="1"/>
  <c r="J13" i="4"/>
  <c r="K13" i="4" s="1"/>
  <c r="H61" i="28"/>
  <c r="J61" i="28" s="1"/>
  <c r="K61" i="28" s="1"/>
  <c r="J61" i="1"/>
  <c r="K61" i="1" s="1"/>
  <c r="H62" i="36"/>
  <c r="J62" i="36" s="1"/>
  <c r="K62" i="36" s="1"/>
  <c r="J62" i="9"/>
  <c r="K62" i="9" s="1"/>
  <c r="H62" i="34"/>
  <c r="J62" i="34" s="1"/>
  <c r="K62" i="34" s="1"/>
  <c r="J62" i="7"/>
  <c r="K62" i="7" s="1"/>
  <c r="H62" i="32"/>
  <c r="J62" i="32" s="1"/>
  <c r="K62" i="32" s="1"/>
  <c r="J62" i="5"/>
  <c r="K62" i="5" s="1"/>
  <c r="H76" i="3"/>
  <c r="H62" i="30"/>
  <c r="J62" i="30" s="1"/>
  <c r="K62" i="30" s="1"/>
  <c r="J62" i="3"/>
  <c r="K62" i="3" s="1"/>
  <c r="H11" i="29"/>
  <c r="J11" i="29" s="1"/>
  <c r="K11" i="29" s="1"/>
  <c r="J11" i="2"/>
  <c r="K11" i="2" s="1"/>
  <c r="H11" i="35"/>
  <c r="J11" i="35" s="1"/>
  <c r="K11" i="35" s="1"/>
  <c r="J11" i="8"/>
  <c r="K11" i="8" s="1"/>
  <c r="H11" i="33"/>
  <c r="J11" i="33" s="1"/>
  <c r="K11" i="33" s="1"/>
  <c r="J11" i="6"/>
  <c r="K11" i="6" s="1"/>
  <c r="H11" i="31"/>
  <c r="J11" i="31" s="1"/>
  <c r="K11" i="31" s="1"/>
  <c r="J11" i="4"/>
  <c r="K11" i="4" s="1"/>
  <c r="H65" i="28"/>
  <c r="J65" i="28" s="1"/>
  <c r="K65" i="28" s="1"/>
  <c r="J65" i="1"/>
  <c r="K65" i="1" s="1"/>
  <c r="H66" i="36"/>
  <c r="J66" i="36" s="1"/>
  <c r="K66" i="36" s="1"/>
  <c r="J66" i="9"/>
  <c r="K66" i="9" s="1"/>
  <c r="H66" i="34"/>
  <c r="J66" i="34" s="1"/>
  <c r="K66" i="34" s="1"/>
  <c r="J66" i="7"/>
  <c r="K66" i="7" s="1"/>
  <c r="H66" i="32"/>
  <c r="J66" i="32" s="1"/>
  <c r="K66" i="32" s="1"/>
  <c r="J66" i="5"/>
  <c r="K66" i="5" s="1"/>
  <c r="H66" i="30"/>
  <c r="J66" i="30" s="1"/>
  <c r="K66" i="30" s="1"/>
  <c r="J66" i="3"/>
  <c r="K66" i="3" s="1"/>
  <c r="H45" i="29"/>
  <c r="J45" i="29" s="1"/>
  <c r="K45" i="29" s="1"/>
  <c r="J45" i="2"/>
  <c r="K45" i="2" s="1"/>
  <c r="H45" i="35"/>
  <c r="J45" i="35" s="1"/>
  <c r="K45" i="35" s="1"/>
  <c r="J45" i="8"/>
  <c r="K45" i="8" s="1"/>
  <c r="H45" i="33"/>
  <c r="J45" i="33" s="1"/>
  <c r="K45" i="33" s="1"/>
  <c r="J45" i="6"/>
  <c r="K45" i="6" s="1"/>
  <c r="H45" i="31"/>
  <c r="J45" i="31" s="1"/>
  <c r="K45" i="31" s="1"/>
  <c r="J45" i="4"/>
  <c r="K45" i="4" s="1"/>
  <c r="H67" i="3"/>
  <c r="H67" i="4"/>
  <c r="H67" i="5"/>
  <c r="H67" i="6"/>
  <c r="H67" i="7"/>
  <c r="H67" i="8"/>
  <c r="H67" i="9"/>
  <c r="H67" i="2"/>
  <c r="H66" i="1"/>
  <c r="H48" i="3"/>
  <c r="H48" i="4"/>
  <c r="H48" i="5"/>
  <c r="H48" i="6"/>
  <c r="H48" i="7"/>
  <c r="H48" i="8"/>
  <c r="H48" i="9"/>
  <c r="H48" i="2"/>
  <c r="H47" i="1"/>
  <c r="H61" i="3"/>
  <c r="H61" i="4"/>
  <c r="H61" i="5"/>
  <c r="H61" i="6"/>
  <c r="H61" i="7"/>
  <c r="H61" i="8"/>
  <c r="H61" i="9"/>
  <c r="H61" i="2"/>
  <c r="H60" i="1"/>
  <c r="H43" i="3"/>
  <c r="H43" i="4"/>
  <c r="H43" i="5"/>
  <c r="H43" i="6"/>
  <c r="H43" i="7"/>
  <c r="H43" i="8"/>
  <c r="H43" i="9"/>
  <c r="H43" i="2"/>
  <c r="H42" i="1"/>
  <c r="H27" i="3"/>
  <c r="H27" i="4"/>
  <c r="H27" i="5"/>
  <c r="H27" i="6"/>
  <c r="H27" i="7"/>
  <c r="H27" i="8"/>
  <c r="H27" i="9"/>
  <c r="H27" i="2"/>
  <c r="H26" i="1"/>
  <c r="H30" i="3"/>
  <c r="H30" i="4"/>
  <c r="H30" i="5"/>
  <c r="H30" i="6"/>
  <c r="H30" i="7"/>
  <c r="H30" i="8"/>
  <c r="H30" i="9"/>
  <c r="H30" i="2"/>
  <c r="H29" i="1"/>
  <c r="H60" i="3"/>
  <c r="H60" i="4"/>
  <c r="H60" i="5"/>
  <c r="H60" i="6"/>
  <c r="H60" i="7"/>
  <c r="H60" i="8"/>
  <c r="H60" i="9"/>
  <c r="H60" i="2"/>
  <c r="H59" i="1"/>
  <c r="H51" i="3"/>
  <c r="H51" i="4"/>
  <c r="H51" i="5"/>
  <c r="H51" i="6"/>
  <c r="H51" i="7"/>
  <c r="H51" i="8"/>
  <c r="H51" i="9"/>
  <c r="H51" i="2"/>
  <c r="H50" i="1"/>
  <c r="H58" i="3"/>
  <c r="H58" i="4"/>
  <c r="H58" i="5"/>
  <c r="H58" i="6"/>
  <c r="H58" i="7"/>
  <c r="H58" i="8"/>
  <c r="H58" i="9"/>
  <c r="H58" i="2"/>
  <c r="H57" i="1"/>
  <c r="H56" i="3"/>
  <c r="H56" i="4"/>
  <c r="H56" i="5"/>
  <c r="H56" i="6"/>
  <c r="H56" i="7"/>
  <c r="H56" i="8"/>
  <c r="H56" i="9"/>
  <c r="H56" i="2"/>
  <c r="H55" i="1"/>
  <c r="H16" i="3"/>
  <c r="H16" i="4"/>
  <c r="H16" i="5"/>
  <c r="H16" i="6"/>
  <c r="H16" i="7"/>
  <c r="H16" i="8"/>
  <c r="H16" i="9"/>
  <c r="H16" i="2"/>
  <c r="H15" i="1"/>
  <c r="H57" i="3"/>
  <c r="H57" i="4"/>
  <c r="H57" i="5"/>
  <c r="H57" i="6"/>
  <c r="H57" i="7"/>
  <c r="H57" i="8"/>
  <c r="H57" i="9"/>
  <c r="H57" i="2"/>
  <c r="H56" i="1"/>
  <c r="H29" i="3"/>
  <c r="H29" i="4"/>
  <c r="H29" i="5"/>
  <c r="H29" i="6"/>
  <c r="H29" i="7"/>
  <c r="H29" i="8"/>
  <c r="H29" i="9"/>
  <c r="H29" i="2"/>
  <c r="H28" i="1"/>
  <c r="H32" i="3"/>
  <c r="H32" i="4"/>
  <c r="H32" i="5"/>
  <c r="H32" i="6"/>
  <c r="H32" i="7"/>
  <c r="H32" i="8"/>
  <c r="H32" i="9"/>
  <c r="H32" i="2"/>
  <c r="H31" i="1"/>
  <c r="H31" i="3"/>
  <c r="H31" i="4"/>
  <c r="H31" i="5"/>
  <c r="H31" i="6"/>
  <c r="H31" i="7"/>
  <c r="H31" i="8"/>
  <c r="H31" i="9"/>
  <c r="H31" i="2"/>
  <c r="H30" i="1"/>
  <c r="H53" i="3"/>
  <c r="H53" i="4"/>
  <c r="H53" i="5"/>
  <c r="H53" i="6"/>
  <c r="H53" i="7"/>
  <c r="H53" i="8"/>
  <c r="H53" i="9"/>
  <c r="H53" i="2"/>
  <c r="H52" i="1"/>
  <c r="H28" i="3"/>
  <c r="H28" i="4"/>
  <c r="H28" i="5"/>
  <c r="H28" i="6"/>
  <c r="H28" i="7"/>
  <c r="H28" i="8"/>
  <c r="H28" i="9"/>
  <c r="H28" i="2"/>
  <c r="H27" i="1"/>
  <c r="H22" i="3"/>
  <c r="H22" i="4"/>
  <c r="H22" i="5"/>
  <c r="H22" i="6"/>
  <c r="H22" i="7"/>
  <c r="H22" i="8"/>
  <c r="H22" i="9"/>
  <c r="H22" i="2"/>
  <c r="H21" i="1"/>
  <c r="H9" i="3"/>
  <c r="H9" i="4"/>
  <c r="H9" i="5"/>
  <c r="H9" i="6"/>
  <c r="H9" i="7"/>
  <c r="H9" i="8"/>
  <c r="H9" i="9"/>
  <c r="H9" i="2"/>
  <c r="H8" i="1"/>
  <c r="H70" i="3"/>
  <c r="H70" i="4"/>
  <c r="H70" i="5"/>
  <c r="H70" i="6"/>
  <c r="H70" i="7"/>
  <c r="H70" i="8"/>
  <c r="H70" i="9"/>
  <c r="H70" i="2"/>
  <c r="H69" i="1"/>
  <c r="H8" i="3"/>
  <c r="H8" i="4"/>
  <c r="H8" i="5"/>
  <c r="H8" i="6"/>
  <c r="H8" i="7"/>
  <c r="H8" i="8"/>
  <c r="H8" i="9"/>
  <c r="H8" i="2"/>
  <c r="H7" i="1"/>
  <c r="H26" i="3"/>
  <c r="H26" i="4"/>
  <c r="H26" i="5"/>
  <c r="H26" i="6"/>
  <c r="H26" i="7"/>
  <c r="H26" i="8"/>
  <c r="H26" i="9"/>
  <c r="H26" i="2"/>
  <c r="H25" i="1"/>
  <c r="H71" i="10"/>
  <c r="H30" i="10"/>
  <c r="H47" i="10"/>
  <c r="H49" i="11"/>
  <c r="H35" i="10"/>
  <c r="H21" i="11"/>
  <c r="H62" i="10"/>
  <c r="H70" i="10"/>
  <c r="H52" i="10"/>
  <c r="H59" i="10"/>
  <c r="H36" i="10"/>
  <c r="H51" i="10"/>
  <c r="H46" i="10"/>
  <c r="H32" i="10"/>
  <c r="H72" i="10"/>
  <c r="H63" i="10"/>
  <c r="H56" i="10"/>
  <c r="H43" i="10"/>
  <c r="H34" i="10"/>
  <c r="H37" i="11"/>
  <c r="H38" i="10"/>
  <c r="H44" i="10"/>
  <c r="H69" i="11"/>
  <c r="H60" i="10"/>
  <c r="H65" i="11"/>
  <c r="H33" i="11"/>
  <c r="H42" i="10"/>
  <c r="H40" i="29"/>
  <c r="J40" i="29" s="1"/>
  <c r="K40" i="29" s="1"/>
  <c r="J40" i="2"/>
  <c r="K40" i="2" s="1"/>
  <c r="H40" i="35"/>
  <c r="J40" i="35" s="1"/>
  <c r="K40" i="35" s="1"/>
  <c r="J40" i="8"/>
  <c r="K40" i="8" s="1"/>
  <c r="H40" i="33"/>
  <c r="J40" i="33" s="1"/>
  <c r="K40" i="33" s="1"/>
  <c r="J40" i="6"/>
  <c r="K40" i="6" s="1"/>
  <c r="H40" i="31"/>
  <c r="J40" i="31" s="1"/>
  <c r="K40" i="31" s="1"/>
  <c r="J40" i="4"/>
  <c r="K40" i="4" s="1"/>
  <c r="H16" i="28"/>
  <c r="J16" i="28" s="1"/>
  <c r="K16" i="28" s="1"/>
  <c r="J16" i="1"/>
  <c r="K16" i="1" s="1"/>
  <c r="H17" i="36"/>
  <c r="J17" i="36" s="1"/>
  <c r="K17" i="36" s="1"/>
  <c r="J17" i="9"/>
  <c r="K17" i="9" s="1"/>
  <c r="H17" i="34"/>
  <c r="J17" i="34" s="1"/>
  <c r="K17" i="34" s="1"/>
  <c r="J17" i="7"/>
  <c r="K17" i="7" s="1"/>
  <c r="H17" i="32"/>
  <c r="J17" i="32" s="1"/>
  <c r="K17" i="32" s="1"/>
  <c r="J17" i="5"/>
  <c r="K17" i="5" s="1"/>
  <c r="H17" i="30"/>
  <c r="J17" i="30" s="1"/>
  <c r="K17" i="30" s="1"/>
  <c r="J17" i="3"/>
  <c r="K17" i="3" s="1"/>
  <c r="H39" i="29"/>
  <c r="J39" i="29" s="1"/>
  <c r="K39" i="29" s="1"/>
  <c r="J39" i="2"/>
  <c r="K39" i="2" s="1"/>
  <c r="H39" i="35"/>
  <c r="J39" i="35" s="1"/>
  <c r="K39" i="35" s="1"/>
  <c r="J39" i="8"/>
  <c r="K39" i="8" s="1"/>
  <c r="H39" i="33"/>
  <c r="J39" i="33" s="1"/>
  <c r="K39" i="33" s="1"/>
  <c r="J39" i="6"/>
  <c r="K39" i="6" s="1"/>
  <c r="H39" i="31"/>
  <c r="J39" i="31" s="1"/>
  <c r="K39" i="31" s="1"/>
  <c r="J39" i="4"/>
  <c r="K39" i="4" s="1"/>
  <c r="H45" i="28"/>
  <c r="J45" i="28" s="1"/>
  <c r="K45" i="28" s="1"/>
  <c r="J45" i="1"/>
  <c r="K45" i="1" s="1"/>
  <c r="H46" i="36"/>
  <c r="J46" i="36" s="1"/>
  <c r="K46" i="36" s="1"/>
  <c r="J46" i="9"/>
  <c r="K46" i="9" s="1"/>
  <c r="H46" i="34"/>
  <c r="J46" i="34" s="1"/>
  <c r="K46" i="34" s="1"/>
  <c r="J46" i="7"/>
  <c r="K46" i="7" s="1"/>
  <c r="H46" i="32"/>
  <c r="J46" i="32" s="1"/>
  <c r="K46" i="32" s="1"/>
  <c r="J46" i="5"/>
  <c r="K46" i="5" s="1"/>
  <c r="H46" i="30"/>
  <c r="J46" i="30" s="1"/>
  <c r="K46" i="30" s="1"/>
  <c r="J46" i="3"/>
  <c r="K46" i="3" s="1"/>
  <c r="H54" i="29"/>
  <c r="J54" i="29" s="1"/>
  <c r="K54" i="29" s="1"/>
  <c r="J54" i="2"/>
  <c r="K54" i="2" s="1"/>
  <c r="H54" i="35"/>
  <c r="J54" i="35" s="1"/>
  <c r="K54" i="35" s="1"/>
  <c r="J54" i="8"/>
  <c r="K54" i="8" s="1"/>
  <c r="H54" i="33"/>
  <c r="J54" i="33" s="1"/>
  <c r="K54" i="33" s="1"/>
  <c r="J54" i="6"/>
  <c r="K54" i="6" s="1"/>
  <c r="H54" i="31"/>
  <c r="J54" i="31" s="1"/>
  <c r="K54" i="31" s="1"/>
  <c r="J54" i="4"/>
  <c r="K54" i="4" s="1"/>
  <c r="H51" i="28"/>
  <c r="J51" i="28" s="1"/>
  <c r="K51" i="28" s="1"/>
  <c r="H152" i="1"/>
  <c r="J51" i="1"/>
  <c r="K51" i="1" s="1"/>
  <c r="H52" i="36"/>
  <c r="J52" i="36" s="1"/>
  <c r="K52" i="36" s="1"/>
  <c r="J52" i="9"/>
  <c r="K52" i="9" s="1"/>
  <c r="H52" i="34"/>
  <c r="J52" i="34" s="1"/>
  <c r="K52" i="34" s="1"/>
  <c r="J52" i="7"/>
  <c r="K52" i="7" s="1"/>
  <c r="H52" i="32"/>
  <c r="J52" i="32" s="1"/>
  <c r="K52" i="32" s="1"/>
  <c r="J52" i="5"/>
  <c r="K52" i="5" s="1"/>
  <c r="H52" i="30"/>
  <c r="J52" i="30" s="1"/>
  <c r="K52" i="30" s="1"/>
  <c r="J52" i="3"/>
  <c r="K52" i="3" s="1"/>
  <c r="H41" i="29"/>
  <c r="J41" i="29" s="1"/>
  <c r="K41" i="29" s="1"/>
  <c r="J41" i="2"/>
  <c r="K41" i="2" s="1"/>
  <c r="H41" i="35"/>
  <c r="J41" i="35" s="1"/>
  <c r="K41" i="35" s="1"/>
  <c r="J41" i="8"/>
  <c r="K41" i="8" s="1"/>
  <c r="H41" i="33"/>
  <c r="J41" i="33" s="1"/>
  <c r="K41" i="33" s="1"/>
  <c r="J41" i="6"/>
  <c r="K41" i="6" s="1"/>
  <c r="H41" i="31"/>
  <c r="J41" i="31" s="1"/>
  <c r="K41" i="31" s="1"/>
  <c r="J41" i="4"/>
  <c r="K41" i="4" s="1"/>
  <c r="H37" i="28"/>
  <c r="J37" i="28" s="1"/>
  <c r="K37" i="28" s="1"/>
  <c r="J37" i="1"/>
  <c r="K37" i="1" s="1"/>
  <c r="H38" i="36"/>
  <c r="J38" i="36" s="1"/>
  <c r="K38" i="36" s="1"/>
  <c r="J38" i="9"/>
  <c r="K38" i="9" s="1"/>
  <c r="H38" i="34"/>
  <c r="J38" i="34" s="1"/>
  <c r="K38" i="34" s="1"/>
  <c r="J38" i="7"/>
  <c r="K38" i="7" s="1"/>
  <c r="H38" i="32"/>
  <c r="J38" i="32" s="1"/>
  <c r="K38" i="32" s="1"/>
  <c r="J38" i="5"/>
  <c r="K38" i="5" s="1"/>
  <c r="H38" i="30"/>
  <c r="J38" i="30" s="1"/>
  <c r="K38" i="30" s="1"/>
  <c r="J38" i="3"/>
  <c r="K38" i="3" s="1"/>
  <c r="H24" i="29"/>
  <c r="J24" i="29" s="1"/>
  <c r="K24" i="29" s="1"/>
  <c r="J24" i="2"/>
  <c r="K24" i="2" s="1"/>
  <c r="H24" i="35"/>
  <c r="J24" i="35" s="1"/>
  <c r="K24" i="35" s="1"/>
  <c r="J24" i="8"/>
  <c r="K24" i="8" s="1"/>
  <c r="H24" i="33"/>
  <c r="J24" i="33" s="1"/>
  <c r="K24" i="33" s="1"/>
  <c r="J24" i="6"/>
  <c r="K24" i="6" s="1"/>
  <c r="H24" i="31"/>
  <c r="J24" i="31" s="1"/>
  <c r="K24" i="31" s="1"/>
  <c r="J24" i="4"/>
  <c r="K24" i="4" s="1"/>
  <c r="H20" i="28"/>
  <c r="J20" i="28" s="1"/>
  <c r="K20" i="28" s="1"/>
  <c r="J20" i="1"/>
  <c r="K20" i="1" s="1"/>
  <c r="H21" i="36"/>
  <c r="J21" i="36" s="1"/>
  <c r="K21" i="36" s="1"/>
  <c r="J21" i="9"/>
  <c r="K21" i="9" s="1"/>
  <c r="H21" i="34"/>
  <c r="J21" i="34" s="1"/>
  <c r="K21" i="34" s="1"/>
  <c r="J21" i="7"/>
  <c r="K21" i="7" s="1"/>
  <c r="H21" i="32"/>
  <c r="J21" i="32" s="1"/>
  <c r="K21" i="32" s="1"/>
  <c r="J21" i="5"/>
  <c r="K21" i="5" s="1"/>
  <c r="H21" i="30"/>
  <c r="J21" i="30" s="1"/>
  <c r="K21" i="30" s="1"/>
  <c r="J21" i="3"/>
  <c r="K21" i="3" s="1"/>
  <c r="H65" i="29"/>
  <c r="J65" i="29" s="1"/>
  <c r="K65" i="29" s="1"/>
  <c r="J65" i="2"/>
  <c r="K65" i="2" s="1"/>
  <c r="H65" i="35"/>
  <c r="J65" i="35" s="1"/>
  <c r="K65" i="35" s="1"/>
  <c r="J65" i="8"/>
  <c r="K65" i="8" s="1"/>
  <c r="H65" i="33"/>
  <c r="J65" i="33" s="1"/>
  <c r="K65" i="33" s="1"/>
  <c r="J65" i="6"/>
  <c r="K65" i="6" s="1"/>
  <c r="H65" i="31"/>
  <c r="J65" i="31" s="1"/>
  <c r="K65" i="31" s="1"/>
  <c r="J65" i="4"/>
  <c r="K65" i="4" s="1"/>
  <c r="H72" i="28"/>
  <c r="J72" i="28" s="1"/>
  <c r="K72" i="28" s="1"/>
  <c r="J72" i="1"/>
  <c r="K72" i="1" s="1"/>
  <c r="H73" i="36"/>
  <c r="J73" i="36" s="1"/>
  <c r="K73" i="36" s="1"/>
  <c r="J73" i="9"/>
  <c r="K73" i="9" s="1"/>
  <c r="H73" i="34"/>
  <c r="J73" i="34" s="1"/>
  <c r="K73" i="34" s="1"/>
  <c r="J73" i="7"/>
  <c r="K73" i="7" s="1"/>
  <c r="H73" i="32"/>
  <c r="J73" i="32" s="1"/>
  <c r="K73" i="32" s="1"/>
  <c r="J73" i="5"/>
  <c r="K73" i="5" s="1"/>
  <c r="H73" i="30"/>
  <c r="J73" i="30" s="1"/>
  <c r="K73" i="30" s="1"/>
  <c r="J73" i="3"/>
  <c r="K73" i="3" s="1"/>
  <c r="H18" i="29"/>
  <c r="J18" i="29" s="1"/>
  <c r="K18" i="29" s="1"/>
  <c r="J18" i="2"/>
  <c r="K18" i="2" s="1"/>
  <c r="H18" i="35"/>
  <c r="J18" i="35" s="1"/>
  <c r="K18" i="35" s="1"/>
  <c r="J18" i="8"/>
  <c r="K18" i="8" s="1"/>
  <c r="H18" i="33"/>
  <c r="J18" i="33" s="1"/>
  <c r="K18" i="33" s="1"/>
  <c r="J18" i="6"/>
  <c r="K18" i="6" s="1"/>
  <c r="H18" i="31"/>
  <c r="J18" i="31" s="1"/>
  <c r="K18" i="31" s="1"/>
  <c r="J18" i="4"/>
  <c r="K18" i="4" s="1"/>
  <c r="H46" i="28"/>
  <c r="J46" i="28" s="1"/>
  <c r="K46" i="28" s="1"/>
  <c r="J46" i="1"/>
  <c r="K46" i="1" s="1"/>
  <c r="H47" i="36"/>
  <c r="J47" i="36" s="1"/>
  <c r="K47" i="36" s="1"/>
  <c r="J47" i="9"/>
  <c r="K47" i="9" s="1"/>
  <c r="H47" i="34"/>
  <c r="J47" i="34" s="1"/>
  <c r="K47" i="34" s="1"/>
  <c r="J47" i="7"/>
  <c r="K47" i="7" s="1"/>
  <c r="H47" i="32"/>
  <c r="J47" i="32" s="1"/>
  <c r="K47" i="32" s="1"/>
  <c r="J47" i="5"/>
  <c r="K47" i="5" s="1"/>
  <c r="H47" i="30"/>
  <c r="J47" i="30" s="1"/>
  <c r="K47" i="30" s="1"/>
  <c r="J47" i="3"/>
  <c r="K47" i="3" s="1"/>
  <c r="H25" i="29"/>
  <c r="J25" i="29" s="1"/>
  <c r="K25" i="29" s="1"/>
  <c r="J25" i="2"/>
  <c r="K25" i="2" s="1"/>
  <c r="H25" i="35"/>
  <c r="J25" i="35" s="1"/>
  <c r="K25" i="35" s="1"/>
  <c r="J25" i="8"/>
  <c r="K25" i="8" s="1"/>
  <c r="H25" i="33"/>
  <c r="J25" i="33" s="1"/>
  <c r="K25" i="33" s="1"/>
  <c r="J25" i="6"/>
  <c r="K25" i="6" s="1"/>
  <c r="H25" i="31"/>
  <c r="J25" i="31" s="1"/>
  <c r="K25" i="31" s="1"/>
  <c r="J25" i="4"/>
  <c r="K25" i="4" s="1"/>
  <c r="H54" i="28"/>
  <c r="J54" i="28" s="1"/>
  <c r="K54" i="28" s="1"/>
  <c r="J54" i="1"/>
  <c r="K54" i="1" s="1"/>
  <c r="H55" i="36"/>
  <c r="J55" i="36" s="1"/>
  <c r="K55" i="36" s="1"/>
  <c r="J55" i="9"/>
  <c r="K55" i="9" s="1"/>
  <c r="H55" i="34"/>
  <c r="J55" i="34" s="1"/>
  <c r="K55" i="34" s="1"/>
  <c r="J55" i="7"/>
  <c r="K55" i="7" s="1"/>
  <c r="H55" i="32"/>
  <c r="J55" i="32" s="1"/>
  <c r="K55" i="32" s="1"/>
  <c r="J55" i="5"/>
  <c r="K55" i="5" s="1"/>
  <c r="H55" i="30"/>
  <c r="J55" i="30" s="1"/>
  <c r="K55" i="30" s="1"/>
  <c r="J55" i="3"/>
  <c r="K55" i="3" s="1"/>
  <c r="H59" i="29"/>
  <c r="J59" i="29" s="1"/>
  <c r="K59" i="29" s="1"/>
  <c r="J59" i="2"/>
  <c r="K59" i="2" s="1"/>
  <c r="H59" i="35"/>
  <c r="J59" i="35" s="1"/>
  <c r="K59" i="35" s="1"/>
  <c r="J59" i="8"/>
  <c r="K59" i="8" s="1"/>
  <c r="H59" i="33"/>
  <c r="J59" i="33" s="1"/>
  <c r="K59" i="33" s="1"/>
  <c r="J59" i="6"/>
  <c r="K59" i="6" s="1"/>
  <c r="H59" i="31"/>
  <c r="J59" i="31" s="1"/>
  <c r="K59" i="31" s="1"/>
  <c r="J59" i="4"/>
  <c r="K59" i="4" s="1"/>
  <c r="H73" i="28"/>
  <c r="J73" i="28" s="1"/>
  <c r="K73" i="28" s="1"/>
  <c r="J73" i="1"/>
  <c r="K73" i="1" s="1"/>
  <c r="H74" i="36"/>
  <c r="J74" i="36" s="1"/>
  <c r="K74" i="36" s="1"/>
  <c r="J74" i="9"/>
  <c r="K74" i="9" s="1"/>
  <c r="H74" i="34"/>
  <c r="J74" i="34" s="1"/>
  <c r="K74" i="34" s="1"/>
  <c r="J74" i="7"/>
  <c r="K74" i="7" s="1"/>
  <c r="H74" i="32"/>
  <c r="J74" i="32" s="1"/>
  <c r="K74" i="32" s="1"/>
  <c r="J74" i="5"/>
  <c r="K74" i="5" s="1"/>
  <c r="H74" i="30"/>
  <c r="J74" i="30" s="1"/>
  <c r="K74" i="30" s="1"/>
  <c r="J74" i="3"/>
  <c r="K74" i="3" s="1"/>
  <c r="H33" i="29"/>
  <c r="J33" i="29" s="1"/>
  <c r="K33" i="29" s="1"/>
  <c r="J33" i="2"/>
  <c r="K33" i="2" s="1"/>
  <c r="H33" i="35"/>
  <c r="J33" i="35" s="1"/>
  <c r="K33" i="35" s="1"/>
  <c r="J33" i="8"/>
  <c r="K33" i="8" s="1"/>
  <c r="H33" i="33"/>
  <c r="J33" i="33" s="1"/>
  <c r="K33" i="33" s="1"/>
  <c r="J33" i="6"/>
  <c r="K33" i="6" s="1"/>
  <c r="H33" i="31"/>
  <c r="J33" i="31" s="1"/>
  <c r="K33" i="31" s="1"/>
  <c r="J33" i="4"/>
  <c r="K33" i="4" s="1"/>
  <c r="H49" i="28"/>
  <c r="J49" i="28" s="1"/>
  <c r="K49" i="28" s="1"/>
  <c r="J49" i="1"/>
  <c r="K49" i="1" s="1"/>
  <c r="H50" i="36"/>
  <c r="J50" i="36" s="1"/>
  <c r="K50" i="36" s="1"/>
  <c r="J50" i="9"/>
  <c r="K50" i="9" s="1"/>
  <c r="H50" i="34"/>
  <c r="J50" i="34" s="1"/>
  <c r="K50" i="34" s="1"/>
  <c r="J50" i="7"/>
  <c r="K50" i="7" s="1"/>
  <c r="H50" i="32"/>
  <c r="J50" i="32" s="1"/>
  <c r="K50" i="32" s="1"/>
  <c r="J50" i="5"/>
  <c r="K50" i="5" s="1"/>
  <c r="H50" i="30"/>
  <c r="J50" i="30" s="1"/>
  <c r="K50" i="30" s="1"/>
  <c r="J50" i="3"/>
  <c r="K50" i="3" s="1"/>
  <c r="H49" i="29"/>
  <c r="J49" i="29" s="1"/>
  <c r="K49" i="29" s="1"/>
  <c r="J49" i="2"/>
  <c r="K49" i="2" s="1"/>
  <c r="H49" i="35"/>
  <c r="J49" i="35" s="1"/>
  <c r="K49" i="35" s="1"/>
  <c r="J49" i="8"/>
  <c r="K49" i="8" s="1"/>
  <c r="H49" i="33"/>
  <c r="J49" i="33" s="1"/>
  <c r="K49" i="33" s="1"/>
  <c r="J49" i="6"/>
  <c r="K49" i="6" s="1"/>
  <c r="H49" i="31"/>
  <c r="J49" i="31" s="1"/>
  <c r="K49" i="31" s="1"/>
  <c r="J49" i="4"/>
  <c r="K49" i="4" s="1"/>
  <c r="H36" i="28"/>
  <c r="J36" i="28" s="1"/>
  <c r="K36" i="28" s="1"/>
  <c r="J36" i="1"/>
  <c r="K36" i="1" s="1"/>
  <c r="H37" i="36"/>
  <c r="J37" i="36" s="1"/>
  <c r="K37" i="36" s="1"/>
  <c r="J37" i="9"/>
  <c r="K37" i="9" s="1"/>
  <c r="H37" i="34"/>
  <c r="J37" i="34" s="1"/>
  <c r="K37" i="34" s="1"/>
  <c r="J37" i="7"/>
  <c r="K37" i="7" s="1"/>
  <c r="H37" i="32"/>
  <c r="J37" i="32" s="1"/>
  <c r="K37" i="32" s="1"/>
  <c r="J37" i="5"/>
  <c r="K37" i="5" s="1"/>
  <c r="H37" i="30"/>
  <c r="J37" i="30" s="1"/>
  <c r="K37" i="30" s="1"/>
  <c r="J37" i="3"/>
  <c r="K37" i="3" s="1"/>
  <c r="H14" i="29"/>
  <c r="J14" i="29" s="1"/>
  <c r="K14" i="29" s="1"/>
  <c r="J14" i="2"/>
  <c r="K14" i="2" s="1"/>
  <c r="H14" i="35"/>
  <c r="J14" i="35" s="1"/>
  <c r="K14" i="35" s="1"/>
  <c r="J14" i="8"/>
  <c r="K14" i="8" s="1"/>
  <c r="H14" i="33"/>
  <c r="J14" i="33" s="1"/>
  <c r="K14" i="33" s="1"/>
  <c r="J14" i="6"/>
  <c r="K14" i="6" s="1"/>
  <c r="H14" i="31"/>
  <c r="J14" i="31" s="1"/>
  <c r="K14" i="31" s="1"/>
  <c r="J14" i="4"/>
  <c r="K14" i="4" s="1"/>
  <c r="H71" i="28"/>
  <c r="J71" i="28" s="1"/>
  <c r="K71" i="28" s="1"/>
  <c r="J71" i="1"/>
  <c r="K71" i="1" s="1"/>
  <c r="H72" i="36"/>
  <c r="J72" i="36" s="1"/>
  <c r="K72" i="36" s="1"/>
  <c r="J72" i="9"/>
  <c r="K72" i="9" s="1"/>
  <c r="H72" i="34"/>
  <c r="J72" i="34" s="1"/>
  <c r="K72" i="34" s="1"/>
  <c r="J72" i="7"/>
  <c r="K72" i="7" s="1"/>
  <c r="H72" i="32"/>
  <c r="J72" i="32" s="1"/>
  <c r="K72" i="32" s="1"/>
  <c r="J72" i="5"/>
  <c r="K72" i="5" s="1"/>
  <c r="H72" i="30"/>
  <c r="J72" i="30" s="1"/>
  <c r="K72" i="30" s="1"/>
  <c r="J72" i="3"/>
  <c r="K72" i="3" s="1"/>
  <c r="H63" i="29"/>
  <c r="J63" i="29" s="1"/>
  <c r="K63" i="29" s="1"/>
  <c r="J63" i="2"/>
  <c r="K63" i="2" s="1"/>
  <c r="H63" i="35"/>
  <c r="J63" i="35" s="1"/>
  <c r="K63" i="35" s="1"/>
  <c r="J63" i="8"/>
  <c r="K63" i="8" s="1"/>
  <c r="H63" i="33"/>
  <c r="J63" i="33" s="1"/>
  <c r="K63" i="33" s="1"/>
  <c r="J63" i="6"/>
  <c r="K63" i="6" s="1"/>
  <c r="H63" i="31"/>
  <c r="J63" i="31" s="1"/>
  <c r="K63" i="31" s="1"/>
  <c r="J63" i="4"/>
  <c r="K63" i="4" s="1"/>
  <c r="H34" i="28"/>
  <c r="J34" i="28" s="1"/>
  <c r="K34" i="28" s="1"/>
  <c r="J34" i="1"/>
  <c r="K34" i="1" s="1"/>
  <c r="H35" i="36"/>
  <c r="J35" i="36" s="1"/>
  <c r="K35" i="36" s="1"/>
  <c r="J35" i="9"/>
  <c r="K35" i="9" s="1"/>
  <c r="H35" i="34"/>
  <c r="J35" i="34" s="1"/>
  <c r="K35" i="34" s="1"/>
  <c r="J35" i="7"/>
  <c r="K35" i="7" s="1"/>
  <c r="H35" i="32"/>
  <c r="J35" i="32" s="1"/>
  <c r="K35" i="32" s="1"/>
  <c r="J35" i="5"/>
  <c r="K35" i="5" s="1"/>
  <c r="H35" i="30"/>
  <c r="J35" i="30" s="1"/>
  <c r="K35" i="30" s="1"/>
  <c r="J35" i="3"/>
  <c r="K35" i="3" s="1"/>
  <c r="H75" i="29"/>
  <c r="J75" i="29" s="1"/>
  <c r="K75" i="29" s="1"/>
  <c r="J75" i="2"/>
  <c r="K75" i="2" s="1"/>
  <c r="H75" i="35"/>
  <c r="J75" i="35" s="1"/>
  <c r="K75" i="35" s="1"/>
  <c r="J75" i="8"/>
  <c r="K75" i="8" s="1"/>
  <c r="H75" i="33"/>
  <c r="J75" i="33" s="1"/>
  <c r="K75" i="33" s="1"/>
  <c r="J75" i="6"/>
  <c r="K75" i="6" s="1"/>
  <c r="H75" i="31"/>
  <c r="J75" i="31" s="1"/>
  <c r="K75" i="31" s="1"/>
  <c r="J75" i="4"/>
  <c r="K75" i="4" s="1"/>
  <c r="H67" i="28"/>
  <c r="J67" i="28" s="1"/>
  <c r="K67" i="28" s="1"/>
  <c r="J67" i="1"/>
  <c r="K67" i="1" s="1"/>
  <c r="H68" i="36"/>
  <c r="J68" i="36" s="1"/>
  <c r="K68" i="36" s="1"/>
  <c r="J68" i="9"/>
  <c r="K68" i="9" s="1"/>
  <c r="H68" i="34"/>
  <c r="J68" i="34" s="1"/>
  <c r="K68" i="34" s="1"/>
  <c r="J68" i="7"/>
  <c r="K68" i="7" s="1"/>
  <c r="H68" i="32"/>
  <c r="J68" i="32" s="1"/>
  <c r="K68" i="32" s="1"/>
  <c r="J68" i="5"/>
  <c r="K68" i="5" s="1"/>
  <c r="H68" i="30"/>
  <c r="J68" i="30" s="1"/>
  <c r="K68" i="30" s="1"/>
  <c r="J68" i="3"/>
  <c r="K68" i="3" s="1"/>
  <c r="H36" i="29"/>
  <c r="J36" i="29" s="1"/>
  <c r="K36" i="29" s="1"/>
  <c r="J36" i="2"/>
  <c r="K36" i="2" s="1"/>
  <c r="H36" i="35"/>
  <c r="J36" i="35" s="1"/>
  <c r="K36" i="35" s="1"/>
  <c r="J36" i="8"/>
  <c r="K36" i="8" s="1"/>
  <c r="H36" i="33"/>
  <c r="J36" i="33" s="1"/>
  <c r="K36" i="33" s="1"/>
  <c r="J36" i="6"/>
  <c r="K36" i="6" s="1"/>
  <c r="H36" i="31"/>
  <c r="J36" i="31" s="1"/>
  <c r="K36" i="31" s="1"/>
  <c r="J36" i="4"/>
  <c r="K36" i="4" s="1"/>
  <c r="H12" i="28"/>
  <c r="J12" i="28" s="1"/>
  <c r="K12" i="28" s="1"/>
  <c r="J12" i="1"/>
  <c r="K12" i="1" s="1"/>
  <c r="H13" i="36"/>
  <c r="J13" i="36" s="1"/>
  <c r="K13" i="36" s="1"/>
  <c r="J13" i="9"/>
  <c r="K13" i="9" s="1"/>
  <c r="H13" i="34"/>
  <c r="J13" i="34" s="1"/>
  <c r="K13" i="34" s="1"/>
  <c r="J13" i="7"/>
  <c r="K13" i="7" s="1"/>
  <c r="H13" i="32"/>
  <c r="J13" i="32" s="1"/>
  <c r="K13" i="32" s="1"/>
  <c r="J13" i="5"/>
  <c r="K13" i="5" s="1"/>
  <c r="H13" i="30"/>
  <c r="J13" i="30" s="1"/>
  <c r="K13" i="30" s="1"/>
  <c r="J13" i="3"/>
  <c r="K13" i="3" s="1"/>
  <c r="H62" i="29"/>
  <c r="J62" i="29" s="1"/>
  <c r="K62" i="29" s="1"/>
  <c r="J62" i="2"/>
  <c r="K62" i="2" s="1"/>
  <c r="H62" i="35"/>
  <c r="J62" i="35" s="1"/>
  <c r="K62" i="35" s="1"/>
  <c r="J62" i="8"/>
  <c r="K62" i="8" s="1"/>
  <c r="H62" i="33"/>
  <c r="J62" i="33" s="1"/>
  <c r="K62" i="33" s="1"/>
  <c r="J62" i="6"/>
  <c r="K62" i="6" s="1"/>
  <c r="H62" i="31"/>
  <c r="J62" i="31" s="1"/>
  <c r="K62" i="31" s="1"/>
  <c r="J62" i="4"/>
  <c r="K62" i="4" s="1"/>
  <c r="H10" i="28"/>
  <c r="J10" i="28" s="1"/>
  <c r="K10" i="28" s="1"/>
  <c r="J10" i="1"/>
  <c r="K10" i="1" s="1"/>
  <c r="H11" i="36"/>
  <c r="J11" i="36" s="1"/>
  <c r="K11" i="36" s="1"/>
  <c r="J11" i="9"/>
  <c r="K11" i="9" s="1"/>
  <c r="H11" i="34"/>
  <c r="J11" i="34" s="1"/>
  <c r="K11" i="34" s="1"/>
  <c r="J11" i="7"/>
  <c r="K11" i="7" s="1"/>
  <c r="H11" i="32"/>
  <c r="J11" i="32" s="1"/>
  <c r="K11" i="32" s="1"/>
  <c r="J11" i="5"/>
  <c r="K11" i="5" s="1"/>
  <c r="H11" i="30"/>
  <c r="J11" i="30" s="1"/>
  <c r="K11" i="30" s="1"/>
  <c r="J11" i="3"/>
  <c r="K11" i="3" s="1"/>
  <c r="H66" i="29"/>
  <c r="J66" i="29" s="1"/>
  <c r="K66" i="29" s="1"/>
  <c r="J66" i="2"/>
  <c r="K66" i="2" s="1"/>
  <c r="H66" i="35"/>
  <c r="J66" i="35" s="1"/>
  <c r="K66" i="35" s="1"/>
  <c r="J66" i="8"/>
  <c r="K66" i="8" s="1"/>
  <c r="H66" i="33"/>
  <c r="J66" i="33" s="1"/>
  <c r="K66" i="33" s="1"/>
  <c r="J66" i="6"/>
  <c r="K66" i="6" s="1"/>
  <c r="H66" i="31"/>
  <c r="J66" i="31" s="1"/>
  <c r="K66" i="31" s="1"/>
  <c r="J66" i="4"/>
  <c r="K66" i="4" s="1"/>
  <c r="H158" i="1"/>
  <c r="H44" i="28"/>
  <c r="J44" i="28" s="1"/>
  <c r="K44" i="28" s="1"/>
  <c r="J44" i="1"/>
  <c r="K44" i="1" s="1"/>
  <c r="H45" i="36"/>
  <c r="J45" i="36" s="1"/>
  <c r="K45" i="36" s="1"/>
  <c r="J45" i="9"/>
  <c r="K45" i="9" s="1"/>
  <c r="H45" i="34"/>
  <c r="J45" i="34" s="1"/>
  <c r="K45" i="34" s="1"/>
  <c r="J45" i="7"/>
  <c r="K45" i="7" s="1"/>
  <c r="H45" i="32"/>
  <c r="J45" i="32" s="1"/>
  <c r="K45" i="32" s="1"/>
  <c r="J45" i="5"/>
  <c r="K45" i="5" s="1"/>
  <c r="H45" i="30"/>
  <c r="J45" i="30" s="1"/>
  <c r="K45" i="30" s="1"/>
  <c r="J45" i="3"/>
  <c r="K45" i="3" s="1"/>
  <c r="H48" i="10" l="1"/>
  <c r="H57" i="11"/>
  <c r="H24" i="10"/>
  <c r="H40" i="10"/>
  <c r="H9" i="11"/>
  <c r="H41" i="11"/>
  <c r="H66" i="10"/>
  <c r="H45" i="11"/>
  <c r="H68" i="10"/>
  <c r="H64" i="10"/>
  <c r="H67" i="10"/>
  <c r="H17" i="11"/>
  <c r="H31" i="10"/>
  <c r="H39" i="11"/>
  <c r="H19" i="10"/>
  <c r="H19" i="11"/>
  <c r="H28" i="11"/>
  <c r="H53" i="10"/>
  <c r="H27" i="11"/>
  <c r="H6" i="10"/>
  <c r="H6" i="11"/>
  <c r="H16" i="10"/>
  <c r="H16" i="11"/>
  <c r="H55" i="11"/>
  <c r="H5" i="10"/>
  <c r="H61" i="11"/>
  <c r="H25" i="11"/>
  <c r="H50" i="10"/>
  <c r="H29" i="11"/>
  <c r="H54" i="10"/>
  <c r="H13" i="11"/>
  <c r="H58" i="10"/>
  <c r="M45" i="3"/>
  <c r="L45" i="3"/>
  <c r="M45" i="5"/>
  <c r="L45" i="5"/>
  <c r="M45" i="7"/>
  <c r="L45" i="7"/>
  <c r="L45" i="9"/>
  <c r="M45" i="9"/>
  <c r="C43" i="52"/>
  <c r="O44" i="1"/>
  <c r="P44" i="1" s="1"/>
  <c r="M44" i="1"/>
  <c r="L44" i="1"/>
  <c r="H124" i="28"/>
  <c r="J124" i="28" s="1"/>
  <c r="K124" i="28" s="1"/>
  <c r="J158" i="1"/>
  <c r="K158" i="1" s="1"/>
  <c r="M66" i="31"/>
  <c r="L66" i="31"/>
  <c r="M66" i="33"/>
  <c r="L66" i="33"/>
  <c r="M66" i="35"/>
  <c r="L66" i="35"/>
  <c r="L66" i="29"/>
  <c r="M66" i="29"/>
  <c r="L11" i="30"/>
  <c r="M11" i="30"/>
  <c r="M11" i="32"/>
  <c r="L11" i="32"/>
  <c r="M11" i="34"/>
  <c r="L11" i="34"/>
  <c r="M11" i="36"/>
  <c r="L11" i="36"/>
  <c r="D9" i="52"/>
  <c r="L10" i="28"/>
  <c r="M10" i="28"/>
  <c r="M62" i="31"/>
  <c r="L62" i="31"/>
  <c r="M62" i="33"/>
  <c r="L62" i="33"/>
  <c r="M62" i="35"/>
  <c r="L62" i="35"/>
  <c r="L62" i="29"/>
  <c r="M62" i="29"/>
  <c r="L13" i="30"/>
  <c r="M13" i="30"/>
  <c r="M13" i="32"/>
  <c r="L13" i="32"/>
  <c r="L13" i="34"/>
  <c r="M13" i="34"/>
  <c r="M13" i="36"/>
  <c r="L13" i="36"/>
  <c r="D11" i="52"/>
  <c r="M12" i="28"/>
  <c r="L12" i="28"/>
  <c r="M36" i="31"/>
  <c r="L36" i="31"/>
  <c r="L36" i="33"/>
  <c r="M36" i="33"/>
  <c r="M36" i="35"/>
  <c r="L36" i="35"/>
  <c r="L36" i="29"/>
  <c r="M36" i="29"/>
  <c r="M68" i="30"/>
  <c r="L68" i="30"/>
  <c r="L68" i="32"/>
  <c r="M68" i="32"/>
  <c r="L68" i="34"/>
  <c r="M68" i="34"/>
  <c r="L68" i="36"/>
  <c r="M68" i="36"/>
  <c r="D66" i="52"/>
  <c r="L67" i="28"/>
  <c r="M67" i="28"/>
  <c r="L75" i="31"/>
  <c r="M75" i="31"/>
  <c r="L75" i="33"/>
  <c r="M75" i="33"/>
  <c r="M75" i="35"/>
  <c r="L75" i="35"/>
  <c r="M75" i="29"/>
  <c r="L75" i="29"/>
  <c r="L35" i="30"/>
  <c r="M35" i="30"/>
  <c r="M35" i="32"/>
  <c r="L35" i="32"/>
  <c r="M35" i="34"/>
  <c r="L35" i="34"/>
  <c r="M35" i="36"/>
  <c r="L35" i="36"/>
  <c r="D33" i="52"/>
  <c r="L34" i="28"/>
  <c r="M34" i="28"/>
  <c r="L63" i="31"/>
  <c r="M63" i="31"/>
  <c r="L63" i="33"/>
  <c r="M63" i="33"/>
  <c r="M63" i="35"/>
  <c r="L63" i="35"/>
  <c r="M63" i="29"/>
  <c r="L63" i="29"/>
  <c r="M72" i="30"/>
  <c r="L72" i="30"/>
  <c r="L72" i="32"/>
  <c r="M72" i="32"/>
  <c r="L72" i="34"/>
  <c r="M72" i="34"/>
  <c r="L72" i="36"/>
  <c r="M72" i="36"/>
  <c r="D70" i="52"/>
  <c r="L71" i="28"/>
  <c r="M71" i="28"/>
  <c r="M14" i="31"/>
  <c r="L14" i="31"/>
  <c r="M14" i="33"/>
  <c r="L14" i="33"/>
  <c r="M14" i="35"/>
  <c r="L14" i="35"/>
  <c r="L14" i="29"/>
  <c r="M14" i="29"/>
  <c r="L37" i="30"/>
  <c r="M37" i="30"/>
  <c r="M37" i="32"/>
  <c r="L37" i="32"/>
  <c r="L37" i="34"/>
  <c r="M37" i="34"/>
  <c r="M37" i="36"/>
  <c r="L37" i="36"/>
  <c r="D35" i="52"/>
  <c r="M36" i="28"/>
  <c r="L36" i="28"/>
  <c r="L49" i="31"/>
  <c r="M49" i="31"/>
  <c r="L49" i="33"/>
  <c r="M49" i="33"/>
  <c r="L49" i="35"/>
  <c r="M49" i="35"/>
  <c r="M49" i="29"/>
  <c r="L49" i="29"/>
  <c r="M50" i="30"/>
  <c r="L50" i="30"/>
  <c r="M50" i="32"/>
  <c r="L50" i="32"/>
  <c r="L50" i="34"/>
  <c r="M50" i="34"/>
  <c r="M50" i="36"/>
  <c r="L50" i="36"/>
  <c r="D48" i="52"/>
  <c r="L49" i="28"/>
  <c r="M49" i="28"/>
  <c r="L33" i="31"/>
  <c r="M33" i="31"/>
  <c r="L33" i="33"/>
  <c r="M33" i="33"/>
  <c r="L33" i="35"/>
  <c r="M33" i="35"/>
  <c r="M33" i="29"/>
  <c r="L33" i="29"/>
  <c r="M74" i="30"/>
  <c r="L74" i="30"/>
  <c r="M74" i="32"/>
  <c r="L74" i="32"/>
  <c r="L74" i="34"/>
  <c r="M74" i="34"/>
  <c r="M74" i="36"/>
  <c r="L74" i="36"/>
  <c r="D72" i="52"/>
  <c r="L73" i="28"/>
  <c r="M73" i="28"/>
  <c r="L59" i="31"/>
  <c r="M59" i="31"/>
  <c r="L59" i="33"/>
  <c r="M59" i="33"/>
  <c r="M59" i="35"/>
  <c r="L59" i="35"/>
  <c r="M59" i="29"/>
  <c r="L59" i="29"/>
  <c r="L55" i="30"/>
  <c r="M55" i="30"/>
  <c r="M55" i="32"/>
  <c r="L55" i="32"/>
  <c r="M55" i="34"/>
  <c r="L55" i="34"/>
  <c r="M55" i="36"/>
  <c r="L55" i="36"/>
  <c r="D53" i="52"/>
  <c r="L54" i="28"/>
  <c r="M54" i="28"/>
  <c r="M25" i="31"/>
  <c r="L25" i="31"/>
  <c r="L25" i="33"/>
  <c r="M25" i="33"/>
  <c r="L25" i="35"/>
  <c r="M25" i="35"/>
  <c r="M25" i="29"/>
  <c r="L25" i="29"/>
  <c r="L47" i="30"/>
  <c r="M47" i="30"/>
  <c r="M47" i="32"/>
  <c r="L47" i="32"/>
  <c r="M47" i="34"/>
  <c r="L47" i="34"/>
  <c r="M47" i="36"/>
  <c r="L47" i="36"/>
  <c r="D45" i="52"/>
  <c r="L46" i="28"/>
  <c r="M46" i="28"/>
  <c r="M18" i="31"/>
  <c r="L18" i="31"/>
  <c r="M18" i="33"/>
  <c r="L18" i="33"/>
  <c r="M18" i="35"/>
  <c r="L18" i="35"/>
  <c r="L18" i="29"/>
  <c r="M18" i="29"/>
  <c r="L73" i="30"/>
  <c r="M73" i="30"/>
  <c r="M73" i="32"/>
  <c r="L73" i="32"/>
  <c r="L73" i="34"/>
  <c r="M73" i="34"/>
  <c r="M73" i="36"/>
  <c r="L73" i="36"/>
  <c r="D71" i="52"/>
  <c r="M72" i="28"/>
  <c r="L72" i="28"/>
  <c r="L65" i="31"/>
  <c r="M65" i="31"/>
  <c r="L65" i="33"/>
  <c r="M65" i="33"/>
  <c r="L65" i="35"/>
  <c r="M65" i="35"/>
  <c r="M65" i="29"/>
  <c r="L65" i="29"/>
  <c r="L21" i="30"/>
  <c r="M21" i="30"/>
  <c r="M21" i="32"/>
  <c r="L21" i="32"/>
  <c r="L21" i="34"/>
  <c r="M21" i="34"/>
  <c r="M21" i="36"/>
  <c r="L21" i="36"/>
  <c r="D19" i="52"/>
  <c r="M20" i="28"/>
  <c r="L20" i="28"/>
  <c r="M24" i="31"/>
  <c r="L24" i="31"/>
  <c r="L24" i="33"/>
  <c r="M24" i="33"/>
  <c r="M24" i="35"/>
  <c r="L24" i="35"/>
  <c r="L24" i="29"/>
  <c r="M24" i="29"/>
  <c r="M38" i="30"/>
  <c r="L38" i="30"/>
  <c r="M38" i="32"/>
  <c r="L38" i="32"/>
  <c r="L38" i="34"/>
  <c r="M38" i="34"/>
  <c r="M38" i="36"/>
  <c r="L38" i="36"/>
  <c r="D36" i="52"/>
  <c r="L37" i="28"/>
  <c r="M37" i="28"/>
  <c r="L41" i="31"/>
  <c r="M41" i="31"/>
  <c r="L41" i="33"/>
  <c r="M41" i="33"/>
  <c r="L41" i="35"/>
  <c r="M41" i="35"/>
  <c r="M41" i="29"/>
  <c r="L41" i="29"/>
  <c r="M52" i="30"/>
  <c r="L52" i="30"/>
  <c r="L52" i="32"/>
  <c r="M52" i="32"/>
  <c r="L52" i="34"/>
  <c r="M52" i="34"/>
  <c r="L52" i="36"/>
  <c r="M52" i="36"/>
  <c r="H118" i="28"/>
  <c r="J118" i="28" s="1"/>
  <c r="K118" i="28" s="1"/>
  <c r="J152" i="1"/>
  <c r="K152" i="1" s="1"/>
  <c r="L54" i="4"/>
  <c r="K120" i="1"/>
  <c r="M54" i="4"/>
  <c r="L54" i="6"/>
  <c r="M54" i="6"/>
  <c r="M54" i="8"/>
  <c r="L54" i="8"/>
  <c r="M54" i="2"/>
  <c r="L54" i="2"/>
  <c r="M46" i="3"/>
  <c r="L46" i="3"/>
  <c r="M46" i="5"/>
  <c r="L46" i="5"/>
  <c r="M46" i="7"/>
  <c r="L46" i="7"/>
  <c r="M46" i="9"/>
  <c r="L46" i="9"/>
  <c r="O45" i="1"/>
  <c r="P45" i="1" s="1"/>
  <c r="L45" i="1"/>
  <c r="M45" i="1"/>
  <c r="C44" i="52"/>
  <c r="M39" i="4"/>
  <c r="L39" i="4"/>
  <c r="L39" i="6"/>
  <c r="M39" i="6"/>
  <c r="L39" i="8"/>
  <c r="M39" i="8"/>
  <c r="M39" i="2"/>
  <c r="L39" i="2"/>
  <c r="M17" i="3"/>
  <c r="L17" i="3"/>
  <c r="M17" i="5"/>
  <c r="L17" i="5"/>
  <c r="M17" i="7"/>
  <c r="L17" i="7"/>
  <c r="L17" i="9"/>
  <c r="M17" i="9"/>
  <c r="L16" i="1"/>
  <c r="M16" i="1"/>
  <c r="O16" i="1"/>
  <c r="P16" i="1" s="1"/>
  <c r="C15" i="52"/>
  <c r="L40" i="4"/>
  <c r="M40" i="4"/>
  <c r="M40" i="6"/>
  <c r="L40" i="6"/>
  <c r="L40" i="8"/>
  <c r="M40" i="8"/>
  <c r="L40" i="2"/>
  <c r="M40" i="2"/>
  <c r="H42" i="37"/>
  <c r="J42" i="37" s="1"/>
  <c r="K42" i="37" s="1"/>
  <c r="J42" i="10"/>
  <c r="K42" i="10" s="1"/>
  <c r="H33" i="38"/>
  <c r="J33" i="38" s="1"/>
  <c r="K33" i="38" s="1"/>
  <c r="J33" i="11"/>
  <c r="K33" i="11" s="1"/>
  <c r="H65" i="38"/>
  <c r="J65" i="38" s="1"/>
  <c r="K65" i="38" s="1"/>
  <c r="J65" i="11"/>
  <c r="K65" i="11" s="1"/>
  <c r="H60" i="37"/>
  <c r="J60" i="37" s="1"/>
  <c r="K60" i="37" s="1"/>
  <c r="J60" i="10"/>
  <c r="K60" i="10" s="1"/>
  <c r="H69" i="38"/>
  <c r="J69" i="38" s="1"/>
  <c r="K69" i="38" s="1"/>
  <c r="J69" i="11"/>
  <c r="K69" i="11" s="1"/>
  <c r="H44" i="37"/>
  <c r="J44" i="37" s="1"/>
  <c r="K44" i="37" s="1"/>
  <c r="J44" i="10"/>
  <c r="K44" i="10" s="1"/>
  <c r="H38" i="37"/>
  <c r="J38" i="37" s="1"/>
  <c r="K38" i="37" s="1"/>
  <c r="J38" i="10"/>
  <c r="K38" i="10" s="1"/>
  <c r="H37" i="38"/>
  <c r="J37" i="38" s="1"/>
  <c r="K37" i="38" s="1"/>
  <c r="J37" i="11"/>
  <c r="K37" i="11" s="1"/>
  <c r="H34" i="37"/>
  <c r="J34" i="37" s="1"/>
  <c r="K34" i="37" s="1"/>
  <c r="J34" i="10"/>
  <c r="K34" i="10" s="1"/>
  <c r="H43" i="37"/>
  <c r="J43" i="37" s="1"/>
  <c r="K43" i="37" s="1"/>
  <c r="J43" i="10"/>
  <c r="K43" i="10" s="1"/>
  <c r="H56" i="37"/>
  <c r="J56" i="37" s="1"/>
  <c r="K56" i="37" s="1"/>
  <c r="J56" i="10"/>
  <c r="K56" i="10" s="1"/>
  <c r="H63" i="37"/>
  <c r="J63" i="37" s="1"/>
  <c r="K63" i="37" s="1"/>
  <c r="J63" i="10"/>
  <c r="K63" i="10" s="1"/>
  <c r="H72" i="37"/>
  <c r="J72" i="37" s="1"/>
  <c r="K72" i="37" s="1"/>
  <c r="J72" i="10"/>
  <c r="K72" i="10" s="1"/>
  <c r="H32" i="37"/>
  <c r="J32" i="37" s="1"/>
  <c r="K32" i="37" s="1"/>
  <c r="J32" i="10"/>
  <c r="K32" i="10" s="1"/>
  <c r="H46" i="37"/>
  <c r="J46" i="37" s="1"/>
  <c r="K46" i="37" s="1"/>
  <c r="J46" i="10"/>
  <c r="K46" i="10" s="1"/>
  <c r="H51" i="37"/>
  <c r="J51" i="37" s="1"/>
  <c r="K51" i="37" s="1"/>
  <c r="J51" i="10"/>
  <c r="K51" i="10" s="1"/>
  <c r="H36" i="37"/>
  <c r="J36" i="37" s="1"/>
  <c r="K36" i="37" s="1"/>
  <c r="J36" i="10"/>
  <c r="K36" i="10" s="1"/>
  <c r="H59" i="37"/>
  <c r="J59" i="37" s="1"/>
  <c r="K59" i="37" s="1"/>
  <c r="J59" i="10"/>
  <c r="K59" i="10" s="1"/>
  <c r="H52" i="37"/>
  <c r="J52" i="37" s="1"/>
  <c r="K52" i="37" s="1"/>
  <c r="J52" i="10"/>
  <c r="K52" i="10" s="1"/>
  <c r="H70" i="37"/>
  <c r="J70" i="37" s="1"/>
  <c r="K70" i="37" s="1"/>
  <c r="J70" i="10"/>
  <c r="K70" i="10" s="1"/>
  <c r="H62" i="37"/>
  <c r="J62" i="37" s="1"/>
  <c r="K62" i="37" s="1"/>
  <c r="J62" i="10"/>
  <c r="K62" i="10" s="1"/>
  <c r="H21" i="38"/>
  <c r="J21" i="38" s="1"/>
  <c r="K21" i="38" s="1"/>
  <c r="J21" i="11"/>
  <c r="K21" i="11" s="1"/>
  <c r="H35" i="37"/>
  <c r="J35" i="37" s="1"/>
  <c r="K35" i="37" s="1"/>
  <c r="J35" i="10"/>
  <c r="K35" i="10" s="1"/>
  <c r="H49" i="38"/>
  <c r="J49" i="38" s="1"/>
  <c r="K49" i="38" s="1"/>
  <c r="J49" i="11"/>
  <c r="K49" i="11" s="1"/>
  <c r="H47" i="37"/>
  <c r="J47" i="37" s="1"/>
  <c r="K47" i="37" s="1"/>
  <c r="J47" i="10"/>
  <c r="K47" i="10" s="1"/>
  <c r="H30" i="37"/>
  <c r="J30" i="37" s="1"/>
  <c r="K30" i="37" s="1"/>
  <c r="J30" i="10"/>
  <c r="K30" i="10" s="1"/>
  <c r="H71" i="37"/>
  <c r="J71" i="37" s="1"/>
  <c r="K71" i="37" s="1"/>
  <c r="J71" i="10"/>
  <c r="K71" i="10" s="1"/>
  <c r="H25" i="28"/>
  <c r="J25" i="28" s="1"/>
  <c r="K25" i="28" s="1"/>
  <c r="J25" i="1"/>
  <c r="K25" i="1" s="1"/>
  <c r="H26" i="36"/>
  <c r="J26" i="36" s="1"/>
  <c r="K26" i="36" s="1"/>
  <c r="J26" i="9"/>
  <c r="K26" i="9" s="1"/>
  <c r="H26" i="34"/>
  <c r="J26" i="34" s="1"/>
  <c r="K26" i="34" s="1"/>
  <c r="J26" i="7"/>
  <c r="K26" i="7" s="1"/>
  <c r="H26" i="32"/>
  <c r="J26" i="32" s="1"/>
  <c r="K26" i="32" s="1"/>
  <c r="J26" i="5"/>
  <c r="K26" i="5" s="1"/>
  <c r="H26" i="30"/>
  <c r="J26" i="30" s="1"/>
  <c r="K26" i="30" s="1"/>
  <c r="J26" i="3"/>
  <c r="K26" i="3" s="1"/>
  <c r="H8" i="29"/>
  <c r="J8" i="29" s="1"/>
  <c r="K8" i="29" s="1"/>
  <c r="J8" i="2"/>
  <c r="K8" i="2" s="1"/>
  <c r="H8" i="35"/>
  <c r="J8" i="35" s="1"/>
  <c r="K8" i="35" s="1"/>
  <c r="J8" i="8"/>
  <c r="K8" i="8" s="1"/>
  <c r="H8" i="33"/>
  <c r="J8" i="33" s="1"/>
  <c r="K8" i="33" s="1"/>
  <c r="J8" i="6"/>
  <c r="K8" i="6" s="1"/>
  <c r="H8" i="31"/>
  <c r="J8" i="31" s="1"/>
  <c r="K8" i="31" s="1"/>
  <c r="J8" i="4"/>
  <c r="K8" i="4" s="1"/>
  <c r="H69" i="28"/>
  <c r="J69" i="28" s="1"/>
  <c r="K69" i="28" s="1"/>
  <c r="J69" i="1"/>
  <c r="K69" i="1" s="1"/>
  <c r="H70" i="36"/>
  <c r="J70" i="36" s="1"/>
  <c r="K70" i="36" s="1"/>
  <c r="J70" i="9"/>
  <c r="K70" i="9" s="1"/>
  <c r="H70" i="34"/>
  <c r="J70" i="34" s="1"/>
  <c r="K70" i="34" s="1"/>
  <c r="J70" i="7"/>
  <c r="K70" i="7" s="1"/>
  <c r="H70" i="32"/>
  <c r="J70" i="32" s="1"/>
  <c r="K70" i="32" s="1"/>
  <c r="J70" i="5"/>
  <c r="K70" i="5" s="1"/>
  <c r="H70" i="30"/>
  <c r="J70" i="30" s="1"/>
  <c r="K70" i="30" s="1"/>
  <c r="J70" i="3"/>
  <c r="K70" i="3" s="1"/>
  <c r="H9" i="29"/>
  <c r="J9" i="29" s="1"/>
  <c r="K9" i="29" s="1"/>
  <c r="J9" i="2"/>
  <c r="K9" i="2" s="1"/>
  <c r="H9" i="35"/>
  <c r="J9" i="35" s="1"/>
  <c r="K9" i="35" s="1"/>
  <c r="J9" i="8"/>
  <c r="K9" i="8" s="1"/>
  <c r="H9" i="33"/>
  <c r="J9" i="33" s="1"/>
  <c r="K9" i="33" s="1"/>
  <c r="J9" i="6"/>
  <c r="K9" i="6" s="1"/>
  <c r="H9" i="31"/>
  <c r="J9" i="31" s="1"/>
  <c r="K9" i="31" s="1"/>
  <c r="J9" i="4"/>
  <c r="K9" i="4" s="1"/>
  <c r="H21" i="28"/>
  <c r="J21" i="28" s="1"/>
  <c r="K21" i="28" s="1"/>
  <c r="J21" i="1"/>
  <c r="K21" i="1" s="1"/>
  <c r="H22" i="36"/>
  <c r="J22" i="36" s="1"/>
  <c r="K22" i="36" s="1"/>
  <c r="J22" i="9"/>
  <c r="K22" i="9" s="1"/>
  <c r="H22" i="34"/>
  <c r="J22" i="34" s="1"/>
  <c r="K22" i="34" s="1"/>
  <c r="J22" i="7"/>
  <c r="K22" i="7" s="1"/>
  <c r="H22" i="32"/>
  <c r="J22" i="32" s="1"/>
  <c r="K22" i="32" s="1"/>
  <c r="J22" i="5"/>
  <c r="K22" i="5" s="1"/>
  <c r="H22" i="30"/>
  <c r="J22" i="30" s="1"/>
  <c r="K22" i="30" s="1"/>
  <c r="J22" i="3"/>
  <c r="K22" i="3" s="1"/>
  <c r="H28" i="29"/>
  <c r="J28" i="29" s="1"/>
  <c r="K28" i="29" s="1"/>
  <c r="J28" i="2"/>
  <c r="K28" i="2" s="1"/>
  <c r="H28" i="35"/>
  <c r="J28" i="35" s="1"/>
  <c r="K28" i="35" s="1"/>
  <c r="J28" i="8"/>
  <c r="K28" i="8" s="1"/>
  <c r="H28" i="33"/>
  <c r="J28" i="33" s="1"/>
  <c r="K28" i="33" s="1"/>
  <c r="J28" i="6"/>
  <c r="K28" i="6" s="1"/>
  <c r="H28" i="31"/>
  <c r="J28" i="31" s="1"/>
  <c r="K28" i="31" s="1"/>
  <c r="J28" i="4"/>
  <c r="K28" i="4" s="1"/>
  <c r="H52" i="28"/>
  <c r="J52" i="28" s="1"/>
  <c r="K52" i="28" s="1"/>
  <c r="J52" i="1"/>
  <c r="K52" i="1" s="1"/>
  <c r="H53" i="36"/>
  <c r="J53" i="36" s="1"/>
  <c r="K53" i="36" s="1"/>
  <c r="J53" i="9"/>
  <c r="K53" i="9" s="1"/>
  <c r="H53" i="34"/>
  <c r="J53" i="34" s="1"/>
  <c r="K53" i="34" s="1"/>
  <c r="J53" i="7"/>
  <c r="K53" i="7" s="1"/>
  <c r="H53" i="32"/>
  <c r="J53" i="32" s="1"/>
  <c r="K53" i="32" s="1"/>
  <c r="J53" i="5"/>
  <c r="K53" i="5" s="1"/>
  <c r="H53" i="30"/>
  <c r="J53" i="30" s="1"/>
  <c r="K53" i="30" s="1"/>
  <c r="J53" i="3"/>
  <c r="K53" i="3" s="1"/>
  <c r="H31" i="29"/>
  <c r="J31" i="29" s="1"/>
  <c r="K31" i="29" s="1"/>
  <c r="J31" i="2"/>
  <c r="K31" i="2" s="1"/>
  <c r="H31" i="35"/>
  <c r="J31" i="35" s="1"/>
  <c r="K31" i="35" s="1"/>
  <c r="J31" i="8"/>
  <c r="K31" i="8" s="1"/>
  <c r="H31" i="33"/>
  <c r="J31" i="33" s="1"/>
  <c r="K31" i="33" s="1"/>
  <c r="J31" i="6"/>
  <c r="K31" i="6" s="1"/>
  <c r="H31" i="31"/>
  <c r="J31" i="31" s="1"/>
  <c r="K31" i="31" s="1"/>
  <c r="J31" i="4"/>
  <c r="K31" i="4" s="1"/>
  <c r="H31" i="28"/>
  <c r="J31" i="28" s="1"/>
  <c r="K31" i="28" s="1"/>
  <c r="J31" i="1"/>
  <c r="K31" i="1" s="1"/>
  <c r="H32" i="36"/>
  <c r="J32" i="36" s="1"/>
  <c r="K32" i="36" s="1"/>
  <c r="J32" i="9"/>
  <c r="K32" i="9" s="1"/>
  <c r="H32" i="34"/>
  <c r="J32" i="34" s="1"/>
  <c r="K32" i="34" s="1"/>
  <c r="J32" i="7"/>
  <c r="K32" i="7" s="1"/>
  <c r="H32" i="32"/>
  <c r="J32" i="32" s="1"/>
  <c r="K32" i="32" s="1"/>
  <c r="J32" i="5"/>
  <c r="K32" i="5" s="1"/>
  <c r="H32" i="30"/>
  <c r="J32" i="30" s="1"/>
  <c r="K32" i="30" s="1"/>
  <c r="J32" i="3"/>
  <c r="K32" i="3" s="1"/>
  <c r="H29" i="29"/>
  <c r="J29" i="29" s="1"/>
  <c r="K29" i="29" s="1"/>
  <c r="J29" i="2"/>
  <c r="K29" i="2" s="1"/>
  <c r="H29" i="35"/>
  <c r="J29" i="35" s="1"/>
  <c r="K29" i="35" s="1"/>
  <c r="J29" i="8"/>
  <c r="K29" i="8" s="1"/>
  <c r="H29" i="33"/>
  <c r="J29" i="33" s="1"/>
  <c r="K29" i="33" s="1"/>
  <c r="J29" i="6"/>
  <c r="K29" i="6" s="1"/>
  <c r="H29" i="31"/>
  <c r="J29" i="31" s="1"/>
  <c r="K29" i="31" s="1"/>
  <c r="J29" i="4"/>
  <c r="K29" i="4" s="1"/>
  <c r="H56" i="28"/>
  <c r="J56" i="28" s="1"/>
  <c r="K56" i="28" s="1"/>
  <c r="J56" i="1"/>
  <c r="K56" i="1" s="1"/>
  <c r="H57" i="36"/>
  <c r="J57" i="36" s="1"/>
  <c r="K57" i="36" s="1"/>
  <c r="J57" i="9"/>
  <c r="K57" i="9" s="1"/>
  <c r="H57" i="34"/>
  <c r="J57" i="34" s="1"/>
  <c r="K57" i="34" s="1"/>
  <c r="J57" i="7"/>
  <c r="K57" i="7" s="1"/>
  <c r="H57" i="32"/>
  <c r="J57" i="32" s="1"/>
  <c r="K57" i="32" s="1"/>
  <c r="J57" i="5"/>
  <c r="K57" i="5" s="1"/>
  <c r="H57" i="30"/>
  <c r="J57" i="30" s="1"/>
  <c r="K57" i="30" s="1"/>
  <c r="J57" i="3"/>
  <c r="K57" i="3" s="1"/>
  <c r="H16" i="29"/>
  <c r="J16" i="29" s="1"/>
  <c r="K16" i="29" s="1"/>
  <c r="J16" i="2"/>
  <c r="K16" i="2" s="1"/>
  <c r="H16" i="35"/>
  <c r="J16" i="35" s="1"/>
  <c r="K16" i="35" s="1"/>
  <c r="J16" i="8"/>
  <c r="K16" i="8" s="1"/>
  <c r="H16" i="33"/>
  <c r="J16" i="33" s="1"/>
  <c r="K16" i="33" s="1"/>
  <c r="J16" i="6"/>
  <c r="K16" i="6" s="1"/>
  <c r="H16" i="31"/>
  <c r="J16" i="31" s="1"/>
  <c r="K16" i="31" s="1"/>
  <c r="J16" i="4"/>
  <c r="K16" i="4" s="1"/>
  <c r="H55" i="28"/>
  <c r="J55" i="28" s="1"/>
  <c r="K55" i="28" s="1"/>
  <c r="J55" i="1"/>
  <c r="K55" i="1" s="1"/>
  <c r="H56" i="36"/>
  <c r="J56" i="36" s="1"/>
  <c r="K56" i="36" s="1"/>
  <c r="J56" i="9"/>
  <c r="K56" i="9" s="1"/>
  <c r="H56" i="34"/>
  <c r="J56" i="34" s="1"/>
  <c r="K56" i="34" s="1"/>
  <c r="J56" i="7"/>
  <c r="K56" i="7" s="1"/>
  <c r="H56" i="32"/>
  <c r="J56" i="32" s="1"/>
  <c r="K56" i="32" s="1"/>
  <c r="J56" i="5"/>
  <c r="K56" i="5" s="1"/>
  <c r="H56" i="30"/>
  <c r="J56" i="30" s="1"/>
  <c r="K56" i="30" s="1"/>
  <c r="J56" i="3"/>
  <c r="K56" i="3" s="1"/>
  <c r="H58" i="29"/>
  <c r="J58" i="29" s="1"/>
  <c r="K58" i="29" s="1"/>
  <c r="J58" i="2"/>
  <c r="K58" i="2" s="1"/>
  <c r="H58" i="35"/>
  <c r="J58" i="35" s="1"/>
  <c r="K58" i="35" s="1"/>
  <c r="J58" i="8"/>
  <c r="K58" i="8" s="1"/>
  <c r="H58" i="33"/>
  <c r="J58" i="33" s="1"/>
  <c r="K58" i="33" s="1"/>
  <c r="J58" i="6"/>
  <c r="K58" i="6" s="1"/>
  <c r="H58" i="31"/>
  <c r="J58" i="31" s="1"/>
  <c r="K58" i="31" s="1"/>
  <c r="J58" i="4"/>
  <c r="K58" i="4" s="1"/>
  <c r="H50" i="28"/>
  <c r="J50" i="28" s="1"/>
  <c r="K50" i="28" s="1"/>
  <c r="J50" i="1"/>
  <c r="K50" i="1" s="1"/>
  <c r="H51" i="36"/>
  <c r="J51" i="36" s="1"/>
  <c r="K51" i="36" s="1"/>
  <c r="J51" i="9"/>
  <c r="K51" i="9" s="1"/>
  <c r="H51" i="34"/>
  <c r="J51" i="34" s="1"/>
  <c r="K51" i="34" s="1"/>
  <c r="J51" i="7"/>
  <c r="K51" i="7" s="1"/>
  <c r="H51" i="32"/>
  <c r="J51" i="32" s="1"/>
  <c r="K51" i="32" s="1"/>
  <c r="J51" i="5"/>
  <c r="K51" i="5" s="1"/>
  <c r="H51" i="30"/>
  <c r="J51" i="30" s="1"/>
  <c r="K51" i="30" s="1"/>
  <c r="J51" i="3"/>
  <c r="K51" i="3" s="1"/>
  <c r="H60" i="29"/>
  <c r="J60" i="29" s="1"/>
  <c r="K60" i="29" s="1"/>
  <c r="J60" i="2"/>
  <c r="K60" i="2" s="1"/>
  <c r="H60" i="35"/>
  <c r="J60" i="35" s="1"/>
  <c r="K60" i="35" s="1"/>
  <c r="J60" i="8"/>
  <c r="K60" i="8" s="1"/>
  <c r="H60" i="33"/>
  <c r="J60" i="33" s="1"/>
  <c r="K60" i="33" s="1"/>
  <c r="J60" i="6"/>
  <c r="K60" i="6" s="1"/>
  <c r="H60" i="31"/>
  <c r="J60" i="31" s="1"/>
  <c r="K60" i="31" s="1"/>
  <c r="J60" i="4"/>
  <c r="K60" i="4" s="1"/>
  <c r="H29" i="28"/>
  <c r="J29" i="28" s="1"/>
  <c r="K29" i="28" s="1"/>
  <c r="J29" i="1"/>
  <c r="K29" i="1" s="1"/>
  <c r="H30" i="36"/>
  <c r="J30" i="36" s="1"/>
  <c r="K30" i="36" s="1"/>
  <c r="J30" i="9"/>
  <c r="K30" i="9" s="1"/>
  <c r="H30" i="34"/>
  <c r="J30" i="34" s="1"/>
  <c r="K30" i="34" s="1"/>
  <c r="J30" i="7"/>
  <c r="K30" i="7" s="1"/>
  <c r="H30" i="32"/>
  <c r="J30" i="32" s="1"/>
  <c r="K30" i="32" s="1"/>
  <c r="J30" i="5"/>
  <c r="K30" i="5" s="1"/>
  <c r="H30" i="30"/>
  <c r="J30" i="30" s="1"/>
  <c r="K30" i="30" s="1"/>
  <c r="J30" i="3"/>
  <c r="K30" i="3" s="1"/>
  <c r="H27" i="29"/>
  <c r="J27" i="29" s="1"/>
  <c r="K27" i="29" s="1"/>
  <c r="J27" i="2"/>
  <c r="K27" i="2" s="1"/>
  <c r="H27" i="35"/>
  <c r="J27" i="35" s="1"/>
  <c r="K27" i="35" s="1"/>
  <c r="J27" i="8"/>
  <c r="K27" i="8" s="1"/>
  <c r="H27" i="33"/>
  <c r="J27" i="33" s="1"/>
  <c r="K27" i="33" s="1"/>
  <c r="J27" i="6"/>
  <c r="K27" i="6" s="1"/>
  <c r="H27" i="31"/>
  <c r="J27" i="31" s="1"/>
  <c r="K27" i="31" s="1"/>
  <c r="J27" i="4"/>
  <c r="K27" i="4" s="1"/>
  <c r="H42" i="28"/>
  <c r="J42" i="28" s="1"/>
  <c r="K42" i="28" s="1"/>
  <c r="J42" i="1"/>
  <c r="K42" i="1" s="1"/>
  <c r="H43" i="36"/>
  <c r="J43" i="36" s="1"/>
  <c r="K43" i="36" s="1"/>
  <c r="J43" i="9"/>
  <c r="K43" i="9" s="1"/>
  <c r="H43" i="34"/>
  <c r="J43" i="34" s="1"/>
  <c r="K43" i="34" s="1"/>
  <c r="J43" i="7"/>
  <c r="K43" i="7" s="1"/>
  <c r="H43" i="32"/>
  <c r="J43" i="32" s="1"/>
  <c r="K43" i="32" s="1"/>
  <c r="J43" i="5"/>
  <c r="K43" i="5" s="1"/>
  <c r="H43" i="30"/>
  <c r="J43" i="30" s="1"/>
  <c r="K43" i="30" s="1"/>
  <c r="J43" i="3"/>
  <c r="K43" i="3" s="1"/>
  <c r="H61" i="29"/>
  <c r="J61" i="29" s="1"/>
  <c r="K61" i="29" s="1"/>
  <c r="J61" i="2"/>
  <c r="K61" i="2" s="1"/>
  <c r="H61" i="35"/>
  <c r="J61" i="35" s="1"/>
  <c r="K61" i="35" s="1"/>
  <c r="J61" i="8"/>
  <c r="K61" i="8" s="1"/>
  <c r="H61" i="33"/>
  <c r="J61" i="33" s="1"/>
  <c r="K61" i="33" s="1"/>
  <c r="J61" i="6"/>
  <c r="K61" i="6" s="1"/>
  <c r="H61" i="31"/>
  <c r="J61" i="31" s="1"/>
  <c r="K61" i="31" s="1"/>
  <c r="J61" i="4"/>
  <c r="K61" i="4" s="1"/>
  <c r="H47" i="28"/>
  <c r="J47" i="28" s="1"/>
  <c r="K47" i="28" s="1"/>
  <c r="J47" i="1"/>
  <c r="K47" i="1" s="1"/>
  <c r="H48" i="36"/>
  <c r="J48" i="36" s="1"/>
  <c r="K48" i="36" s="1"/>
  <c r="J48" i="9"/>
  <c r="K48" i="9" s="1"/>
  <c r="H48" i="34"/>
  <c r="J48" i="34" s="1"/>
  <c r="K48" i="34" s="1"/>
  <c r="J48" i="7"/>
  <c r="K48" i="7" s="1"/>
  <c r="H48" i="32"/>
  <c r="J48" i="32" s="1"/>
  <c r="K48" i="32" s="1"/>
  <c r="J48" i="5"/>
  <c r="K48" i="5" s="1"/>
  <c r="H48" i="30"/>
  <c r="J48" i="30" s="1"/>
  <c r="K48" i="30" s="1"/>
  <c r="J48" i="3"/>
  <c r="K48" i="3" s="1"/>
  <c r="H67" i="29"/>
  <c r="J67" i="29" s="1"/>
  <c r="K67" i="29" s="1"/>
  <c r="J67" i="2"/>
  <c r="K67" i="2" s="1"/>
  <c r="H67" i="35"/>
  <c r="J67" i="35" s="1"/>
  <c r="K67" i="35" s="1"/>
  <c r="J67" i="8"/>
  <c r="K67" i="8" s="1"/>
  <c r="H67" i="33"/>
  <c r="J67" i="33" s="1"/>
  <c r="K67" i="33" s="1"/>
  <c r="J67" i="6"/>
  <c r="K67" i="6" s="1"/>
  <c r="H67" i="31"/>
  <c r="J67" i="31" s="1"/>
  <c r="K67" i="31" s="1"/>
  <c r="J67" i="4"/>
  <c r="K67" i="4" s="1"/>
  <c r="L45" i="4"/>
  <c r="M45" i="4"/>
  <c r="M45" i="6"/>
  <c r="L45" i="6"/>
  <c r="L45" i="8"/>
  <c r="M45" i="8"/>
  <c r="M45" i="2"/>
  <c r="L45" i="2"/>
  <c r="M66" i="3"/>
  <c r="L66" i="3"/>
  <c r="M66" i="5"/>
  <c r="L66" i="5"/>
  <c r="M66" i="7"/>
  <c r="L66" i="7"/>
  <c r="M66" i="9"/>
  <c r="L66" i="9"/>
  <c r="O65" i="1"/>
  <c r="P65" i="1" s="1"/>
  <c r="M65" i="1"/>
  <c r="C64" i="52"/>
  <c r="L65" i="1"/>
  <c r="M11" i="4"/>
  <c r="L11" i="4"/>
  <c r="M11" i="6"/>
  <c r="L11" i="6"/>
  <c r="L11" i="8"/>
  <c r="M11" i="8"/>
  <c r="M11" i="2"/>
  <c r="L11" i="2"/>
  <c r="L62" i="3"/>
  <c r="K109" i="1"/>
  <c r="M62" i="3"/>
  <c r="H76" i="30"/>
  <c r="J76" i="30" s="1"/>
  <c r="K76" i="30" s="1"/>
  <c r="J76" i="3"/>
  <c r="K76" i="3" s="1"/>
  <c r="M62" i="32"/>
  <c r="L62" i="32"/>
  <c r="L62" i="34"/>
  <c r="M62" i="34"/>
  <c r="M62" i="36"/>
  <c r="L62" i="36"/>
  <c r="D60" i="52"/>
  <c r="L61" i="28"/>
  <c r="M61" i="28"/>
  <c r="M13" i="31"/>
  <c r="L13" i="31"/>
  <c r="L13" i="33"/>
  <c r="M13" i="33"/>
  <c r="L13" i="35"/>
  <c r="M13" i="35"/>
  <c r="M13" i="29"/>
  <c r="L13" i="29"/>
  <c r="M36" i="30"/>
  <c r="L36" i="30"/>
  <c r="L36" i="32"/>
  <c r="M36" i="32"/>
  <c r="L36" i="34"/>
  <c r="M36" i="34"/>
  <c r="L36" i="36"/>
  <c r="M36" i="36"/>
  <c r="D34" i="52"/>
  <c r="L35" i="28"/>
  <c r="M35" i="28"/>
  <c r="M68" i="31"/>
  <c r="L68" i="31"/>
  <c r="L68" i="33"/>
  <c r="M68" i="33"/>
  <c r="M68" i="35"/>
  <c r="L68" i="35"/>
  <c r="L68" i="29"/>
  <c r="M68" i="29"/>
  <c r="M75" i="30"/>
  <c r="L75" i="30"/>
  <c r="M75" i="32"/>
  <c r="L75" i="32"/>
  <c r="M75" i="34"/>
  <c r="L75" i="34"/>
  <c r="M75" i="36"/>
  <c r="L75" i="36"/>
  <c r="D73" i="52"/>
  <c r="L74" i="28"/>
  <c r="M74" i="28"/>
  <c r="L35" i="31"/>
  <c r="M35" i="31"/>
  <c r="L35" i="33"/>
  <c r="M35" i="33"/>
  <c r="M35" i="35"/>
  <c r="L35" i="35"/>
  <c r="M35" i="29"/>
  <c r="L35" i="29"/>
  <c r="L63" i="30"/>
  <c r="M63" i="30"/>
  <c r="M63" i="32"/>
  <c r="L63" i="32"/>
  <c r="M63" i="34"/>
  <c r="L63" i="34"/>
  <c r="M63" i="36"/>
  <c r="L63" i="36"/>
  <c r="D61" i="52"/>
  <c r="L62" i="28"/>
  <c r="M62" i="28"/>
  <c r="M72" i="31"/>
  <c r="L72" i="31"/>
  <c r="L72" i="33"/>
  <c r="M72" i="33"/>
  <c r="M72" i="35"/>
  <c r="L72" i="35"/>
  <c r="L72" i="29"/>
  <c r="M72" i="29"/>
  <c r="M14" i="30"/>
  <c r="L14" i="30"/>
  <c r="M14" i="32"/>
  <c r="L14" i="32"/>
  <c r="L14" i="34"/>
  <c r="M14" i="34"/>
  <c r="M14" i="36"/>
  <c r="L14" i="36"/>
  <c r="D12" i="52"/>
  <c r="L13" i="28"/>
  <c r="M13" i="28"/>
  <c r="L37" i="31"/>
  <c r="M37" i="31"/>
  <c r="L37" i="33"/>
  <c r="M37" i="33"/>
  <c r="L37" i="35"/>
  <c r="M37" i="35"/>
  <c r="M37" i="29"/>
  <c r="L37" i="29"/>
  <c r="L49" i="30"/>
  <c r="M49" i="30"/>
  <c r="M49" i="32"/>
  <c r="L49" i="32"/>
  <c r="L49" i="34"/>
  <c r="M49" i="34"/>
  <c r="M49" i="36"/>
  <c r="L49" i="36"/>
  <c r="D47" i="52"/>
  <c r="M48" i="28"/>
  <c r="L48" i="28"/>
  <c r="M50" i="31"/>
  <c r="L50" i="31"/>
  <c r="M50" i="33"/>
  <c r="L50" i="33"/>
  <c r="M50" i="35"/>
  <c r="L50" i="35"/>
  <c r="L50" i="29"/>
  <c r="M50" i="29"/>
  <c r="L33" i="30"/>
  <c r="M33" i="30"/>
  <c r="M33" i="32"/>
  <c r="L33" i="32"/>
  <c r="L33" i="34"/>
  <c r="M33" i="34"/>
  <c r="M33" i="36"/>
  <c r="L33" i="36"/>
  <c r="D31" i="52"/>
  <c r="M32" i="28"/>
  <c r="L32" i="28"/>
  <c r="M74" i="31"/>
  <c r="L74" i="31"/>
  <c r="M74" i="33"/>
  <c r="L74" i="33"/>
  <c r="M74" i="35"/>
  <c r="L74" i="35"/>
  <c r="L74" i="29"/>
  <c r="M74" i="29"/>
  <c r="L59" i="30"/>
  <c r="M59" i="30"/>
  <c r="M59" i="32"/>
  <c r="L59" i="32"/>
  <c r="M59" i="34"/>
  <c r="L59" i="34"/>
  <c r="M59" i="36"/>
  <c r="L59" i="36"/>
  <c r="D57" i="52"/>
  <c r="L58" i="28"/>
  <c r="M58" i="28"/>
  <c r="L55" i="31"/>
  <c r="M55" i="31"/>
  <c r="L55" i="33"/>
  <c r="M55" i="33"/>
  <c r="M55" i="35"/>
  <c r="L55" i="35"/>
  <c r="M55" i="29"/>
  <c r="L55" i="29"/>
  <c r="L25" i="30"/>
  <c r="M25" i="30"/>
  <c r="M25" i="32"/>
  <c r="L25" i="32"/>
  <c r="L25" i="34"/>
  <c r="M25" i="34"/>
  <c r="M25" i="36"/>
  <c r="L25" i="36"/>
  <c r="D23" i="52"/>
  <c r="M24" i="28"/>
  <c r="L24" i="28"/>
  <c r="L47" i="31"/>
  <c r="M47" i="31"/>
  <c r="L47" i="33"/>
  <c r="M47" i="33"/>
  <c r="M47" i="35"/>
  <c r="L47" i="35"/>
  <c r="M47" i="29"/>
  <c r="L47" i="29"/>
  <c r="M18" i="30"/>
  <c r="L18" i="30"/>
  <c r="M18" i="32"/>
  <c r="L18" i="32"/>
  <c r="L18" i="34"/>
  <c r="M18" i="34"/>
  <c r="M18" i="36"/>
  <c r="L18" i="36"/>
  <c r="D16" i="52"/>
  <c r="L17" i="28"/>
  <c r="M17" i="28"/>
  <c r="L73" i="31"/>
  <c r="M73" i="31"/>
  <c r="L73" i="33"/>
  <c r="M73" i="33"/>
  <c r="L73" i="35"/>
  <c r="M73" i="35"/>
  <c r="M73" i="29"/>
  <c r="L73" i="29"/>
  <c r="L65" i="30"/>
  <c r="M65" i="30"/>
  <c r="M65" i="32"/>
  <c r="L65" i="32"/>
  <c r="L65" i="34"/>
  <c r="M65" i="34"/>
  <c r="M65" i="36"/>
  <c r="L65" i="36"/>
  <c r="D63" i="52"/>
  <c r="M64" i="28"/>
  <c r="L64" i="28"/>
  <c r="M21" i="31"/>
  <c r="L21" i="31"/>
  <c r="L21" i="33"/>
  <c r="M21" i="33"/>
  <c r="L21" i="35"/>
  <c r="M21" i="35"/>
  <c r="M21" i="29"/>
  <c r="L21" i="29"/>
  <c r="M24" i="30"/>
  <c r="L24" i="30"/>
  <c r="L24" i="32"/>
  <c r="M24" i="32"/>
  <c r="L24" i="34"/>
  <c r="M24" i="34"/>
  <c r="L24" i="36"/>
  <c r="M24" i="36"/>
  <c r="D22" i="52"/>
  <c r="L23" i="28"/>
  <c r="M23" i="28"/>
  <c r="M38" i="31"/>
  <c r="L38" i="31"/>
  <c r="M38" i="33"/>
  <c r="L38" i="33"/>
  <c r="M38" i="35"/>
  <c r="L38" i="35"/>
  <c r="L38" i="29"/>
  <c r="M38" i="29"/>
  <c r="L41" i="30"/>
  <c r="M41" i="30"/>
  <c r="M41" i="32"/>
  <c r="L41" i="32"/>
  <c r="L41" i="34"/>
  <c r="M41" i="34"/>
  <c r="M41" i="36"/>
  <c r="L41" i="36"/>
  <c r="D39" i="52"/>
  <c r="M40" i="28"/>
  <c r="L40" i="28"/>
  <c r="M52" i="31"/>
  <c r="L52" i="31"/>
  <c r="L52" i="33"/>
  <c r="M52" i="33"/>
  <c r="M52" i="35"/>
  <c r="L52" i="35"/>
  <c r="L52" i="29"/>
  <c r="M52" i="29"/>
  <c r="M54" i="30"/>
  <c r="L54" i="30"/>
  <c r="M54" i="32"/>
  <c r="L54" i="32"/>
  <c r="L54" i="34"/>
  <c r="M54" i="34"/>
  <c r="M54" i="36"/>
  <c r="L54" i="36"/>
  <c r="D52" i="52"/>
  <c r="L53" i="28"/>
  <c r="M53" i="28"/>
  <c r="M46" i="31"/>
  <c r="L46" i="31"/>
  <c r="M46" i="33"/>
  <c r="L46" i="33"/>
  <c r="M46" i="35"/>
  <c r="L46" i="35"/>
  <c r="L46" i="29"/>
  <c r="M46" i="29"/>
  <c r="L39" i="30"/>
  <c r="M39" i="30"/>
  <c r="M39" i="32"/>
  <c r="L39" i="32"/>
  <c r="M39" i="34"/>
  <c r="L39" i="34"/>
  <c r="M39" i="36"/>
  <c r="L39" i="36"/>
  <c r="D37" i="52"/>
  <c r="L38" i="28"/>
  <c r="M38" i="28"/>
  <c r="L17" i="31"/>
  <c r="M17" i="31"/>
  <c r="L17" i="33"/>
  <c r="M17" i="33"/>
  <c r="L17" i="35"/>
  <c r="M17" i="35"/>
  <c r="M17" i="29"/>
  <c r="L17" i="29"/>
  <c r="M40" i="30"/>
  <c r="L40" i="30"/>
  <c r="L40" i="32"/>
  <c r="M40" i="32"/>
  <c r="L40" i="34"/>
  <c r="M40" i="34"/>
  <c r="L40" i="36"/>
  <c r="M40" i="36"/>
  <c r="D38" i="52"/>
  <c r="L39" i="28"/>
  <c r="M39" i="28"/>
  <c r="H34" i="29"/>
  <c r="J34" i="29" s="1"/>
  <c r="K34" i="29" s="1"/>
  <c r="J34" i="2"/>
  <c r="K34" i="2" s="1"/>
  <c r="H34" i="35"/>
  <c r="J34" i="35" s="1"/>
  <c r="K34" i="35" s="1"/>
  <c r="J34" i="8"/>
  <c r="K34" i="8" s="1"/>
  <c r="H34" i="33"/>
  <c r="J34" i="33" s="1"/>
  <c r="K34" i="33" s="1"/>
  <c r="J34" i="6"/>
  <c r="K34" i="6" s="1"/>
  <c r="H34" i="31"/>
  <c r="J34" i="31" s="1"/>
  <c r="K34" i="31" s="1"/>
  <c r="J34" i="4"/>
  <c r="K34" i="4" s="1"/>
  <c r="H41" i="28"/>
  <c r="J41" i="28" s="1"/>
  <c r="K41" i="28" s="1"/>
  <c r="H187" i="1"/>
  <c r="H207" i="1"/>
  <c r="H168" i="1"/>
  <c r="H176" i="1"/>
  <c r="H184" i="1"/>
  <c r="H192" i="1"/>
  <c r="H200" i="1"/>
  <c r="H208" i="1"/>
  <c r="H216" i="1"/>
  <c r="H175" i="1"/>
  <c r="H215" i="1"/>
  <c r="H165" i="1"/>
  <c r="H173" i="1"/>
  <c r="H181" i="1"/>
  <c r="H189" i="1"/>
  <c r="H197" i="1"/>
  <c r="H205" i="1"/>
  <c r="H213" i="1"/>
  <c r="H167" i="1"/>
  <c r="H183" i="1"/>
  <c r="H203" i="1"/>
  <c r="H219" i="1"/>
  <c r="H166" i="1"/>
  <c r="H174" i="1"/>
  <c r="H182" i="1"/>
  <c r="H190" i="1"/>
  <c r="H198" i="1"/>
  <c r="H206" i="1"/>
  <c r="H214" i="1"/>
  <c r="H179" i="1"/>
  <c r="H199" i="1"/>
  <c r="H164" i="1"/>
  <c r="H172" i="1"/>
  <c r="H180" i="1"/>
  <c r="H188" i="1"/>
  <c r="H196" i="1"/>
  <c r="H204" i="1"/>
  <c r="H212" i="1"/>
  <c r="H191" i="1"/>
  <c r="H151" i="1"/>
  <c r="H169" i="1"/>
  <c r="H177" i="1"/>
  <c r="H185" i="1"/>
  <c r="H193" i="1"/>
  <c r="H201" i="1"/>
  <c r="H209" i="1"/>
  <c r="H217" i="1"/>
  <c r="H171" i="1"/>
  <c r="H195" i="1"/>
  <c r="H211" i="1"/>
  <c r="H170" i="1"/>
  <c r="H178" i="1"/>
  <c r="H186" i="1"/>
  <c r="H194" i="1"/>
  <c r="H202" i="1"/>
  <c r="H210" i="1"/>
  <c r="H218" i="1"/>
  <c r="J41" i="1"/>
  <c r="K41" i="1" s="1"/>
  <c r="H42" i="36"/>
  <c r="J42" i="36" s="1"/>
  <c r="K42" i="36" s="1"/>
  <c r="J42" i="9"/>
  <c r="K42" i="9" s="1"/>
  <c r="H42" i="34"/>
  <c r="J42" i="34" s="1"/>
  <c r="K42" i="34" s="1"/>
  <c r="J42" i="7"/>
  <c r="K42" i="7" s="1"/>
  <c r="H42" i="32"/>
  <c r="J42" i="32" s="1"/>
  <c r="K42" i="32" s="1"/>
  <c r="J42" i="5"/>
  <c r="K42" i="5" s="1"/>
  <c r="H42" i="30"/>
  <c r="J42" i="30" s="1"/>
  <c r="K42" i="30" s="1"/>
  <c r="J42" i="3"/>
  <c r="K42" i="3" s="1"/>
  <c r="H23" i="29"/>
  <c r="J23" i="29" s="1"/>
  <c r="K23" i="29" s="1"/>
  <c r="J23" i="2"/>
  <c r="K23" i="2" s="1"/>
  <c r="H23" i="35"/>
  <c r="J23" i="35" s="1"/>
  <c r="K23" i="35" s="1"/>
  <c r="J23" i="8"/>
  <c r="K23" i="8" s="1"/>
  <c r="H23" i="33"/>
  <c r="J23" i="33" s="1"/>
  <c r="K23" i="33" s="1"/>
  <c r="J23" i="6"/>
  <c r="K23" i="6" s="1"/>
  <c r="H23" i="31"/>
  <c r="J23" i="31" s="1"/>
  <c r="K23" i="31" s="1"/>
  <c r="J23" i="4"/>
  <c r="K23" i="4" s="1"/>
  <c r="H63" i="28"/>
  <c r="J63" i="28" s="1"/>
  <c r="K63" i="28" s="1"/>
  <c r="J63" i="1"/>
  <c r="K63" i="1" s="1"/>
  <c r="H64" i="36"/>
  <c r="J64" i="36" s="1"/>
  <c r="K64" i="36" s="1"/>
  <c r="J64" i="9"/>
  <c r="K64" i="9" s="1"/>
  <c r="H64" i="34"/>
  <c r="J64" i="34" s="1"/>
  <c r="K64" i="34" s="1"/>
  <c r="J64" i="7"/>
  <c r="K64" i="7" s="1"/>
  <c r="H64" i="32"/>
  <c r="J64" i="32" s="1"/>
  <c r="K64" i="32" s="1"/>
  <c r="J64" i="5"/>
  <c r="K64" i="5" s="1"/>
  <c r="H64" i="30"/>
  <c r="J64" i="30" s="1"/>
  <c r="K64" i="30" s="1"/>
  <c r="J64" i="3"/>
  <c r="K64" i="3" s="1"/>
  <c r="H20" i="29"/>
  <c r="J20" i="29" s="1"/>
  <c r="K20" i="29" s="1"/>
  <c r="J20" i="2"/>
  <c r="K20" i="2" s="1"/>
  <c r="H20" i="35"/>
  <c r="J20" i="35" s="1"/>
  <c r="K20" i="35" s="1"/>
  <c r="J20" i="8"/>
  <c r="K20" i="8" s="1"/>
  <c r="H20" i="33"/>
  <c r="J20" i="33" s="1"/>
  <c r="K20" i="33" s="1"/>
  <c r="J20" i="6"/>
  <c r="K20" i="6" s="1"/>
  <c r="H20" i="31"/>
  <c r="J20" i="31" s="1"/>
  <c r="K20" i="31" s="1"/>
  <c r="J20" i="4"/>
  <c r="K20" i="4" s="1"/>
  <c r="H11" i="28"/>
  <c r="J11" i="28" s="1"/>
  <c r="K11" i="28" s="1"/>
  <c r="J11" i="1"/>
  <c r="K11" i="1" s="1"/>
  <c r="H12" i="36"/>
  <c r="J12" i="36" s="1"/>
  <c r="K12" i="36" s="1"/>
  <c r="J12" i="9"/>
  <c r="K12" i="9" s="1"/>
  <c r="H12" i="34"/>
  <c r="J12" i="34" s="1"/>
  <c r="K12" i="34" s="1"/>
  <c r="J12" i="7"/>
  <c r="K12" i="7" s="1"/>
  <c r="H12" i="32"/>
  <c r="J12" i="32" s="1"/>
  <c r="K12" i="32" s="1"/>
  <c r="J12" i="5"/>
  <c r="K12" i="5" s="1"/>
  <c r="H12" i="30"/>
  <c r="J12" i="30" s="1"/>
  <c r="K12" i="30" s="1"/>
  <c r="J12" i="3"/>
  <c r="K12" i="3" s="1"/>
  <c r="H44" i="29"/>
  <c r="J44" i="29" s="1"/>
  <c r="K44" i="29" s="1"/>
  <c r="J44" i="2"/>
  <c r="K44" i="2" s="1"/>
  <c r="H44" i="35"/>
  <c r="J44" i="35" s="1"/>
  <c r="K44" i="35" s="1"/>
  <c r="J44" i="8"/>
  <c r="K44" i="8" s="1"/>
  <c r="H44" i="33"/>
  <c r="J44" i="33" s="1"/>
  <c r="K44" i="33" s="1"/>
  <c r="J44" i="6"/>
  <c r="K44" i="6" s="1"/>
  <c r="H44" i="31"/>
  <c r="J44" i="31" s="1"/>
  <c r="K44" i="31" s="1"/>
  <c r="J44" i="4"/>
  <c r="K44" i="4" s="1"/>
  <c r="H68" i="28"/>
  <c r="J68" i="28" s="1"/>
  <c r="K68" i="28" s="1"/>
  <c r="J68" i="1"/>
  <c r="K68" i="1" s="1"/>
  <c r="H69" i="36"/>
  <c r="J69" i="36" s="1"/>
  <c r="K69" i="36" s="1"/>
  <c r="J69" i="9"/>
  <c r="K69" i="9" s="1"/>
  <c r="H69" i="34"/>
  <c r="J69" i="34" s="1"/>
  <c r="K69" i="34" s="1"/>
  <c r="J69" i="7"/>
  <c r="K69" i="7" s="1"/>
  <c r="H69" i="32"/>
  <c r="J69" i="32" s="1"/>
  <c r="K69" i="32" s="1"/>
  <c r="J69" i="5"/>
  <c r="K69" i="5" s="1"/>
  <c r="H69" i="30"/>
  <c r="J69" i="30" s="1"/>
  <c r="K69" i="30" s="1"/>
  <c r="J69" i="3"/>
  <c r="K69" i="3" s="1"/>
  <c r="H71" i="29"/>
  <c r="J71" i="29" s="1"/>
  <c r="K71" i="29" s="1"/>
  <c r="J71" i="2"/>
  <c r="K71" i="2" s="1"/>
  <c r="H71" i="35"/>
  <c r="J71" i="35" s="1"/>
  <c r="K71" i="35" s="1"/>
  <c r="J71" i="8"/>
  <c r="K71" i="8" s="1"/>
  <c r="H71" i="33"/>
  <c r="J71" i="33" s="1"/>
  <c r="K71" i="33" s="1"/>
  <c r="J71" i="6"/>
  <c r="K71" i="6" s="1"/>
  <c r="H71" i="31"/>
  <c r="J71" i="31" s="1"/>
  <c r="K71" i="31" s="1"/>
  <c r="J71" i="4"/>
  <c r="K71" i="4" s="1"/>
  <c r="H18" i="28"/>
  <c r="J18" i="28" s="1"/>
  <c r="K18" i="28" s="1"/>
  <c r="J18" i="1"/>
  <c r="K18" i="1" s="1"/>
  <c r="H19" i="36"/>
  <c r="J19" i="36" s="1"/>
  <c r="K19" i="36" s="1"/>
  <c r="J19" i="9"/>
  <c r="K19" i="9" s="1"/>
  <c r="H19" i="34"/>
  <c r="J19" i="34" s="1"/>
  <c r="K19" i="34" s="1"/>
  <c r="J19" i="7"/>
  <c r="K19" i="7" s="1"/>
  <c r="H19" i="32"/>
  <c r="J19" i="32" s="1"/>
  <c r="K19" i="32" s="1"/>
  <c r="J19" i="5"/>
  <c r="K19" i="5" s="1"/>
  <c r="H19" i="30"/>
  <c r="J19" i="30" s="1"/>
  <c r="K19" i="30" s="1"/>
  <c r="J19" i="3"/>
  <c r="K19" i="3" s="1"/>
  <c r="H10" i="29"/>
  <c r="J10" i="29" s="1"/>
  <c r="K10" i="29" s="1"/>
  <c r="J10" i="2"/>
  <c r="K10" i="2" s="1"/>
  <c r="H10" i="35"/>
  <c r="J10" i="35" s="1"/>
  <c r="K10" i="35" s="1"/>
  <c r="J10" i="8"/>
  <c r="K10" i="8" s="1"/>
  <c r="H10" i="33"/>
  <c r="J10" i="33" s="1"/>
  <c r="K10" i="33" s="1"/>
  <c r="J10" i="6"/>
  <c r="K10" i="6" s="1"/>
  <c r="H10" i="31"/>
  <c r="J10" i="31" s="1"/>
  <c r="K10" i="31" s="1"/>
  <c r="J10" i="4"/>
  <c r="K10" i="4" s="1"/>
  <c r="H15" i="3"/>
  <c r="H15" i="4"/>
  <c r="H15" i="5"/>
  <c r="H15" i="6"/>
  <c r="H15" i="7"/>
  <c r="H15" i="8"/>
  <c r="H15" i="9"/>
  <c r="H15" i="2"/>
  <c r="H14" i="1"/>
  <c r="H48" i="11"/>
  <c r="H57" i="10"/>
  <c r="H24" i="11"/>
  <c r="H40" i="11"/>
  <c r="H9" i="10"/>
  <c r="H41" i="10"/>
  <c r="H66" i="11"/>
  <c r="H45" i="10"/>
  <c r="H68" i="11"/>
  <c r="H64" i="11"/>
  <c r="H67" i="11"/>
  <c r="H17" i="10"/>
  <c r="H23" i="10"/>
  <c r="H23" i="11"/>
  <c r="H31" i="11"/>
  <c r="H39" i="10"/>
  <c r="H28" i="10"/>
  <c r="H53" i="11"/>
  <c r="H27" i="10"/>
  <c r="H55" i="10"/>
  <c r="H5" i="11"/>
  <c r="H20" i="10"/>
  <c r="H20" i="11"/>
  <c r="H61" i="10"/>
  <c r="H25" i="10"/>
  <c r="H50" i="11"/>
  <c r="H29" i="10"/>
  <c r="H26" i="10"/>
  <c r="H26" i="11"/>
  <c r="H54" i="11"/>
  <c r="H13" i="10"/>
  <c r="H58" i="11"/>
  <c r="H7" i="10"/>
  <c r="H7" i="11"/>
  <c r="L45" i="30"/>
  <c r="M45" i="30"/>
  <c r="M45" i="32"/>
  <c r="L45" i="32"/>
  <c r="L45" i="34"/>
  <c r="M45" i="34"/>
  <c r="M45" i="36"/>
  <c r="L45" i="36"/>
  <c r="D43" i="52"/>
  <c r="M44" i="28"/>
  <c r="L44" i="28"/>
  <c r="L66" i="4"/>
  <c r="M66" i="4"/>
  <c r="L66" i="6"/>
  <c r="M66" i="6"/>
  <c r="M66" i="8"/>
  <c r="L66" i="8"/>
  <c r="L66" i="2"/>
  <c r="M66" i="2"/>
  <c r="M11" i="3"/>
  <c r="L11" i="3"/>
  <c r="M11" i="5"/>
  <c r="L11" i="5"/>
  <c r="L11" i="7"/>
  <c r="M11" i="7"/>
  <c r="L11" i="9"/>
  <c r="M11" i="9"/>
  <c r="C9" i="52"/>
  <c r="E9" i="52" s="1"/>
  <c r="O10" i="1"/>
  <c r="P10" i="1" s="1"/>
  <c r="L10" i="1"/>
  <c r="M10" i="1"/>
  <c r="M62" i="4"/>
  <c r="L62" i="4"/>
  <c r="L62" i="6"/>
  <c r="M62" i="6"/>
  <c r="M62" i="8"/>
  <c r="L62" i="8"/>
  <c r="M62" i="2"/>
  <c r="L62" i="2"/>
  <c r="L13" i="3"/>
  <c r="M13" i="3"/>
  <c r="M13" i="5"/>
  <c r="L13" i="5"/>
  <c r="L13" i="7"/>
  <c r="M13" i="7"/>
  <c r="L13" i="9"/>
  <c r="M13" i="9"/>
  <c r="O12" i="1"/>
  <c r="P12" i="1" s="1"/>
  <c r="C11" i="52"/>
  <c r="E11" i="52" s="1"/>
  <c r="M12" i="1"/>
  <c r="L12" i="1"/>
  <c r="M36" i="4"/>
  <c r="L36" i="4"/>
  <c r="M36" i="6"/>
  <c r="L36" i="6"/>
  <c r="L36" i="8"/>
  <c r="M36" i="8"/>
  <c r="M36" i="2"/>
  <c r="L36" i="2"/>
  <c r="L68" i="3"/>
  <c r="M68" i="3"/>
  <c r="M68" i="5"/>
  <c r="L68" i="5"/>
  <c r="M68" i="7"/>
  <c r="L68" i="7"/>
  <c r="M68" i="9"/>
  <c r="L68" i="9"/>
  <c r="O67" i="1"/>
  <c r="P67" i="1" s="1"/>
  <c r="M67" i="1"/>
  <c r="L67" i="1"/>
  <c r="C66" i="52"/>
  <c r="E66" i="52" s="1"/>
  <c r="L75" i="4"/>
  <c r="M75" i="4"/>
  <c r="M75" i="6"/>
  <c r="L75" i="6"/>
  <c r="M75" i="8"/>
  <c r="L75" i="8"/>
  <c r="K106" i="1"/>
  <c r="M75" i="2"/>
  <c r="L75" i="2"/>
  <c r="M35" i="3"/>
  <c r="L35" i="3"/>
  <c r="L35" i="5"/>
  <c r="M35" i="5"/>
  <c r="M35" i="7"/>
  <c r="L35" i="7"/>
  <c r="L35" i="9"/>
  <c r="M35" i="9"/>
  <c r="C33" i="52"/>
  <c r="E33" i="52" s="1"/>
  <c r="O34" i="1"/>
  <c r="P34" i="1" s="1"/>
  <c r="L34" i="1"/>
  <c r="M34" i="1"/>
  <c r="L63" i="4"/>
  <c r="M63" i="4"/>
  <c r="L63" i="6"/>
  <c r="M63" i="6"/>
  <c r="M63" i="8"/>
  <c r="L63" i="8"/>
  <c r="L63" i="2"/>
  <c r="M63" i="2"/>
  <c r="L72" i="3"/>
  <c r="M72" i="3"/>
  <c r="L72" i="5"/>
  <c r="M72" i="5"/>
  <c r="L72" i="7"/>
  <c r="M72" i="7"/>
  <c r="M72" i="9"/>
  <c r="L72" i="9"/>
  <c r="O71" i="1"/>
  <c r="P71" i="1" s="1"/>
  <c r="C70" i="52"/>
  <c r="E70" i="52" s="1"/>
  <c r="L71" i="1"/>
  <c r="M71" i="1"/>
  <c r="L14" i="4"/>
  <c r="M14" i="4"/>
  <c r="M14" i="6"/>
  <c r="L14" i="6"/>
  <c r="L14" i="8"/>
  <c r="M14" i="8"/>
  <c r="L14" i="2"/>
  <c r="M14" i="2"/>
  <c r="M37" i="3"/>
  <c r="K111" i="1"/>
  <c r="L37" i="3"/>
  <c r="L37" i="5"/>
  <c r="M37" i="5"/>
  <c r="L37" i="7"/>
  <c r="M37" i="7"/>
  <c r="L37" i="9"/>
  <c r="M37" i="9"/>
  <c r="C35" i="52"/>
  <c r="E35" i="52" s="1"/>
  <c r="O36" i="1"/>
  <c r="P36" i="1" s="1"/>
  <c r="M36" i="1"/>
  <c r="L36" i="1"/>
  <c r="L49" i="4"/>
  <c r="M49" i="4"/>
  <c r="L49" i="6"/>
  <c r="M49" i="6"/>
  <c r="L49" i="8"/>
  <c r="M49" i="8"/>
  <c r="L49" i="2"/>
  <c r="M49" i="2"/>
  <c r="M50" i="3"/>
  <c r="L50" i="3"/>
  <c r="K127" i="1"/>
  <c r="M50" i="5"/>
  <c r="L50" i="5"/>
  <c r="M50" i="7"/>
  <c r="L50" i="7"/>
  <c r="M50" i="9"/>
  <c r="L50" i="9"/>
  <c r="O49" i="1"/>
  <c r="P49" i="1" s="1"/>
  <c r="L49" i="1"/>
  <c r="M49" i="1"/>
  <c r="C48" i="52"/>
  <c r="E48" i="52" s="1"/>
  <c r="L33" i="4"/>
  <c r="M33" i="4"/>
  <c r="L33" i="6"/>
  <c r="M33" i="6"/>
  <c r="L33" i="8"/>
  <c r="M33" i="8"/>
  <c r="L33" i="2"/>
  <c r="M33" i="2"/>
  <c r="M74" i="3"/>
  <c r="L74" i="3"/>
  <c r="L74" i="5"/>
  <c r="M74" i="5"/>
  <c r="M74" i="7"/>
  <c r="L74" i="7"/>
  <c r="M74" i="9"/>
  <c r="L74" i="9"/>
  <c r="O73" i="1"/>
  <c r="P73" i="1" s="1"/>
  <c r="M73" i="1"/>
  <c r="L73" i="1"/>
  <c r="C72" i="52"/>
  <c r="E72" i="52" s="1"/>
  <c r="L59" i="4"/>
  <c r="M59" i="4"/>
  <c r="L59" i="6"/>
  <c r="M59" i="6"/>
  <c r="M59" i="8"/>
  <c r="L59" i="8"/>
  <c r="M59" i="2"/>
  <c r="L59" i="2"/>
  <c r="L55" i="3"/>
  <c r="M55" i="3"/>
  <c r="L55" i="5"/>
  <c r="M55" i="5"/>
  <c r="M55" i="7"/>
  <c r="L55" i="7"/>
  <c r="L55" i="9"/>
  <c r="M55" i="9"/>
  <c r="M54" i="1"/>
  <c r="O54" i="1"/>
  <c r="P54" i="1" s="1"/>
  <c r="L54" i="1"/>
  <c r="C53" i="52"/>
  <c r="E53" i="52" s="1"/>
  <c r="L25" i="4"/>
  <c r="M25" i="4"/>
  <c r="L25" i="6"/>
  <c r="M25" i="6"/>
  <c r="L25" i="8"/>
  <c r="M25" i="8"/>
  <c r="L25" i="2"/>
  <c r="M25" i="2"/>
  <c r="L47" i="3"/>
  <c r="M47" i="3"/>
  <c r="M47" i="5"/>
  <c r="L47" i="5"/>
  <c r="L47" i="7"/>
  <c r="M47" i="7"/>
  <c r="L47" i="9"/>
  <c r="M47" i="9"/>
  <c r="C45" i="52"/>
  <c r="E45" i="52" s="1"/>
  <c r="O46" i="1"/>
  <c r="P46" i="1" s="1"/>
  <c r="L46" i="1"/>
  <c r="M46" i="1"/>
  <c r="L18" i="4"/>
  <c r="M18" i="4"/>
  <c r="M18" i="6"/>
  <c r="L18" i="6"/>
  <c r="L18" i="8"/>
  <c r="M18" i="8"/>
  <c r="M18" i="2"/>
  <c r="L18" i="2"/>
  <c r="M73" i="3"/>
  <c r="L73" i="3"/>
  <c r="L73" i="5"/>
  <c r="M73" i="5"/>
  <c r="M73" i="7"/>
  <c r="L73" i="7"/>
  <c r="L73" i="9"/>
  <c r="M73" i="9"/>
  <c r="C71" i="52"/>
  <c r="E71" i="52" s="1"/>
  <c r="O72" i="1"/>
  <c r="P72" i="1" s="1"/>
  <c r="M72" i="1"/>
  <c r="L72" i="1"/>
  <c r="M65" i="4"/>
  <c r="L65" i="4"/>
  <c r="L65" i="6"/>
  <c r="M65" i="6"/>
  <c r="M65" i="8"/>
  <c r="L65" i="8"/>
  <c r="L65" i="2"/>
  <c r="M65" i="2"/>
  <c r="L21" i="3"/>
  <c r="M21" i="3"/>
  <c r="M21" i="5"/>
  <c r="L21" i="5"/>
  <c r="L21" i="7"/>
  <c r="M21" i="7"/>
  <c r="L21" i="9"/>
  <c r="M21" i="9"/>
  <c r="C19" i="52"/>
  <c r="E19" i="52" s="1"/>
  <c r="O20" i="1"/>
  <c r="P20" i="1" s="1"/>
  <c r="M20" i="1"/>
  <c r="L20" i="1"/>
  <c r="M24" i="4"/>
  <c r="L24" i="4"/>
  <c r="L24" i="6"/>
  <c r="M24" i="6"/>
  <c r="L24" i="8"/>
  <c r="M24" i="8"/>
  <c r="L24" i="2"/>
  <c r="M24" i="2"/>
  <c r="L38" i="3"/>
  <c r="M38" i="3"/>
  <c r="L38" i="5"/>
  <c r="M38" i="5"/>
  <c r="M38" i="7"/>
  <c r="L38" i="7"/>
  <c r="M38" i="9"/>
  <c r="L38" i="9"/>
  <c r="C36" i="52"/>
  <c r="E36" i="52" s="1"/>
  <c r="O37" i="1"/>
  <c r="P37" i="1" s="1"/>
  <c r="M37" i="1"/>
  <c r="L37" i="1"/>
  <c r="M41" i="4"/>
  <c r="L41" i="4"/>
  <c r="L41" i="6"/>
  <c r="M41" i="6"/>
  <c r="L41" i="8"/>
  <c r="M41" i="8"/>
  <c r="M41" i="2"/>
  <c r="L41" i="2"/>
  <c r="M52" i="3"/>
  <c r="L52" i="3"/>
  <c r="M52" i="5"/>
  <c r="L52" i="5"/>
  <c r="M52" i="7"/>
  <c r="L52" i="7"/>
  <c r="M52" i="9"/>
  <c r="L52" i="9"/>
  <c r="L51" i="1"/>
  <c r="C50" i="52"/>
  <c r="E50" i="52" s="1"/>
  <c r="O51" i="1"/>
  <c r="P51" i="1" s="1"/>
  <c r="M51" i="1"/>
  <c r="D50" i="52"/>
  <c r="L51" i="28"/>
  <c r="M51" i="28"/>
  <c r="M54" i="31"/>
  <c r="L54" i="31"/>
  <c r="M54" i="33"/>
  <c r="L54" i="33"/>
  <c r="M54" i="35"/>
  <c r="L54" i="35"/>
  <c r="L54" i="29"/>
  <c r="M54" i="29"/>
  <c r="M46" i="30"/>
  <c r="L46" i="30"/>
  <c r="M46" i="32"/>
  <c r="L46" i="32"/>
  <c r="L46" i="34"/>
  <c r="M46" i="34"/>
  <c r="M46" i="36"/>
  <c r="L46" i="36"/>
  <c r="D44" i="52"/>
  <c r="L45" i="28"/>
  <c r="M45" i="28"/>
  <c r="L39" i="31"/>
  <c r="M39" i="31"/>
  <c r="L39" i="33"/>
  <c r="M39" i="33"/>
  <c r="M39" i="35"/>
  <c r="L39" i="35"/>
  <c r="M39" i="29"/>
  <c r="L39" i="29"/>
  <c r="L17" i="30"/>
  <c r="M17" i="30"/>
  <c r="M17" i="32"/>
  <c r="L17" i="32"/>
  <c r="L17" i="34"/>
  <c r="M17" i="34"/>
  <c r="M17" i="36"/>
  <c r="L17" i="36"/>
  <c r="D15" i="52"/>
  <c r="M16" i="28"/>
  <c r="L16" i="28"/>
  <c r="M40" i="31"/>
  <c r="L40" i="31"/>
  <c r="L40" i="33"/>
  <c r="M40" i="33"/>
  <c r="M40" i="35"/>
  <c r="L40" i="35"/>
  <c r="L40" i="29"/>
  <c r="M40" i="29"/>
  <c r="H26" i="29"/>
  <c r="J26" i="29" s="1"/>
  <c r="K26" i="29" s="1"/>
  <c r="J26" i="2"/>
  <c r="K26" i="2" s="1"/>
  <c r="H26" i="35"/>
  <c r="J26" i="35" s="1"/>
  <c r="K26" i="35" s="1"/>
  <c r="J26" i="8"/>
  <c r="K26" i="8" s="1"/>
  <c r="H26" i="33"/>
  <c r="J26" i="33" s="1"/>
  <c r="K26" i="33" s="1"/>
  <c r="J26" i="6"/>
  <c r="K26" i="6" s="1"/>
  <c r="H26" i="31"/>
  <c r="J26" i="31" s="1"/>
  <c r="K26" i="31" s="1"/>
  <c r="J26" i="4"/>
  <c r="K26" i="4" s="1"/>
  <c r="H7" i="28"/>
  <c r="J7" i="28" s="1"/>
  <c r="K7" i="28" s="1"/>
  <c r="J7" i="1"/>
  <c r="K7" i="1" s="1"/>
  <c r="H8" i="36"/>
  <c r="J8" i="36" s="1"/>
  <c r="K8" i="36" s="1"/>
  <c r="J8" i="9"/>
  <c r="K8" i="9" s="1"/>
  <c r="H8" i="34"/>
  <c r="J8" i="34" s="1"/>
  <c r="K8" i="34" s="1"/>
  <c r="J8" i="7"/>
  <c r="K8" i="7" s="1"/>
  <c r="H8" i="32"/>
  <c r="J8" i="32" s="1"/>
  <c r="K8" i="32" s="1"/>
  <c r="J8" i="5"/>
  <c r="K8" i="5" s="1"/>
  <c r="H8" i="30"/>
  <c r="J8" i="30" s="1"/>
  <c r="K8" i="30" s="1"/>
  <c r="J8" i="3"/>
  <c r="K8" i="3" s="1"/>
  <c r="H70" i="29"/>
  <c r="J70" i="29" s="1"/>
  <c r="K70" i="29" s="1"/>
  <c r="J70" i="2"/>
  <c r="K70" i="2" s="1"/>
  <c r="H70" i="35"/>
  <c r="J70" i="35" s="1"/>
  <c r="K70" i="35" s="1"/>
  <c r="J70" i="8"/>
  <c r="K70" i="8" s="1"/>
  <c r="H70" i="33"/>
  <c r="J70" i="33" s="1"/>
  <c r="K70" i="33" s="1"/>
  <c r="J70" i="6"/>
  <c r="K70" i="6" s="1"/>
  <c r="H70" i="31"/>
  <c r="J70" i="31" s="1"/>
  <c r="K70" i="31" s="1"/>
  <c r="J70" i="4"/>
  <c r="K70" i="4" s="1"/>
  <c r="H8" i="28"/>
  <c r="J8" i="28" s="1"/>
  <c r="K8" i="28" s="1"/>
  <c r="J8" i="1"/>
  <c r="K8" i="1" s="1"/>
  <c r="H9" i="36"/>
  <c r="J9" i="36" s="1"/>
  <c r="K9" i="36" s="1"/>
  <c r="J9" i="9"/>
  <c r="K9" i="9" s="1"/>
  <c r="H9" i="34"/>
  <c r="J9" i="34" s="1"/>
  <c r="K9" i="34" s="1"/>
  <c r="J9" i="7"/>
  <c r="K9" i="7" s="1"/>
  <c r="H9" i="32"/>
  <c r="J9" i="32" s="1"/>
  <c r="K9" i="32" s="1"/>
  <c r="J9" i="5"/>
  <c r="K9" i="5" s="1"/>
  <c r="H9" i="30"/>
  <c r="J9" i="30" s="1"/>
  <c r="K9" i="30" s="1"/>
  <c r="J9" i="3"/>
  <c r="K9" i="3" s="1"/>
  <c r="H22" i="29"/>
  <c r="J22" i="29" s="1"/>
  <c r="K22" i="29" s="1"/>
  <c r="J22" i="2"/>
  <c r="K22" i="2" s="1"/>
  <c r="H22" i="35"/>
  <c r="J22" i="35" s="1"/>
  <c r="K22" i="35" s="1"/>
  <c r="J22" i="8"/>
  <c r="K22" i="8" s="1"/>
  <c r="H22" i="33"/>
  <c r="J22" i="33" s="1"/>
  <c r="K22" i="33" s="1"/>
  <c r="J22" i="6"/>
  <c r="K22" i="6" s="1"/>
  <c r="H22" i="31"/>
  <c r="J22" i="31" s="1"/>
  <c r="K22" i="31" s="1"/>
  <c r="J22" i="4"/>
  <c r="K22" i="4" s="1"/>
  <c r="H27" i="28"/>
  <c r="J27" i="28" s="1"/>
  <c r="K27" i="28" s="1"/>
  <c r="J27" i="1"/>
  <c r="K27" i="1" s="1"/>
  <c r="H28" i="36"/>
  <c r="J28" i="36" s="1"/>
  <c r="K28" i="36" s="1"/>
  <c r="J28" i="9"/>
  <c r="K28" i="9" s="1"/>
  <c r="H28" i="34"/>
  <c r="J28" i="34" s="1"/>
  <c r="K28" i="34" s="1"/>
  <c r="J28" i="7"/>
  <c r="K28" i="7" s="1"/>
  <c r="H28" i="32"/>
  <c r="J28" i="32" s="1"/>
  <c r="K28" i="32" s="1"/>
  <c r="J28" i="5"/>
  <c r="K28" i="5" s="1"/>
  <c r="H28" i="30"/>
  <c r="J28" i="30" s="1"/>
  <c r="K28" i="30" s="1"/>
  <c r="J28" i="3"/>
  <c r="K28" i="3" s="1"/>
  <c r="H53" i="29"/>
  <c r="J53" i="29" s="1"/>
  <c r="K53" i="29" s="1"/>
  <c r="J53" i="2"/>
  <c r="K53" i="2" s="1"/>
  <c r="H53" i="35"/>
  <c r="J53" i="35" s="1"/>
  <c r="K53" i="35" s="1"/>
  <c r="J53" i="8"/>
  <c r="K53" i="8" s="1"/>
  <c r="H53" i="33"/>
  <c r="J53" i="33" s="1"/>
  <c r="K53" i="33" s="1"/>
  <c r="J53" i="6"/>
  <c r="K53" i="6" s="1"/>
  <c r="H53" i="31"/>
  <c r="J53" i="31" s="1"/>
  <c r="K53" i="31" s="1"/>
  <c r="J53" i="4"/>
  <c r="K53" i="4" s="1"/>
  <c r="H30" i="28"/>
  <c r="J30" i="28" s="1"/>
  <c r="K30" i="28" s="1"/>
  <c r="J30" i="1"/>
  <c r="K30" i="1" s="1"/>
  <c r="H31" i="36"/>
  <c r="J31" i="36" s="1"/>
  <c r="K31" i="36" s="1"/>
  <c r="J31" i="9"/>
  <c r="K31" i="9" s="1"/>
  <c r="H31" i="34"/>
  <c r="J31" i="34" s="1"/>
  <c r="K31" i="34" s="1"/>
  <c r="J31" i="7"/>
  <c r="K31" i="7" s="1"/>
  <c r="H31" i="32"/>
  <c r="J31" i="32" s="1"/>
  <c r="K31" i="32" s="1"/>
  <c r="J31" i="5"/>
  <c r="K31" i="5" s="1"/>
  <c r="H31" i="30"/>
  <c r="J31" i="30" s="1"/>
  <c r="K31" i="30" s="1"/>
  <c r="J31" i="3"/>
  <c r="K31" i="3" s="1"/>
  <c r="H32" i="29"/>
  <c r="J32" i="29" s="1"/>
  <c r="K32" i="29" s="1"/>
  <c r="J32" i="2"/>
  <c r="K32" i="2" s="1"/>
  <c r="H32" i="35"/>
  <c r="J32" i="35" s="1"/>
  <c r="K32" i="35" s="1"/>
  <c r="J32" i="8"/>
  <c r="K32" i="8" s="1"/>
  <c r="H32" i="33"/>
  <c r="J32" i="33" s="1"/>
  <c r="K32" i="33" s="1"/>
  <c r="J32" i="6"/>
  <c r="K32" i="6" s="1"/>
  <c r="H32" i="31"/>
  <c r="J32" i="31" s="1"/>
  <c r="K32" i="31" s="1"/>
  <c r="J32" i="4"/>
  <c r="K32" i="4" s="1"/>
  <c r="H28" i="28"/>
  <c r="J28" i="28" s="1"/>
  <c r="K28" i="28" s="1"/>
  <c r="J28" i="1"/>
  <c r="K28" i="1" s="1"/>
  <c r="H29" i="36"/>
  <c r="J29" i="36" s="1"/>
  <c r="K29" i="36" s="1"/>
  <c r="J29" i="9"/>
  <c r="K29" i="9" s="1"/>
  <c r="H29" i="34"/>
  <c r="J29" i="34" s="1"/>
  <c r="K29" i="34" s="1"/>
  <c r="J29" i="7"/>
  <c r="K29" i="7" s="1"/>
  <c r="H29" i="32"/>
  <c r="J29" i="32" s="1"/>
  <c r="K29" i="32" s="1"/>
  <c r="J29" i="5"/>
  <c r="K29" i="5" s="1"/>
  <c r="H29" i="30"/>
  <c r="J29" i="30" s="1"/>
  <c r="K29" i="30" s="1"/>
  <c r="J29" i="3"/>
  <c r="K29" i="3" s="1"/>
  <c r="H57" i="29"/>
  <c r="J57" i="29" s="1"/>
  <c r="K57" i="29" s="1"/>
  <c r="J57" i="2"/>
  <c r="K57" i="2" s="1"/>
  <c r="H57" i="35"/>
  <c r="J57" i="35" s="1"/>
  <c r="K57" i="35" s="1"/>
  <c r="J57" i="8"/>
  <c r="K57" i="8" s="1"/>
  <c r="H57" i="33"/>
  <c r="J57" i="33" s="1"/>
  <c r="K57" i="33" s="1"/>
  <c r="J57" i="6"/>
  <c r="K57" i="6" s="1"/>
  <c r="H57" i="31"/>
  <c r="J57" i="31" s="1"/>
  <c r="K57" i="31" s="1"/>
  <c r="J57" i="4"/>
  <c r="K57" i="4" s="1"/>
  <c r="H15" i="28"/>
  <c r="J15" i="28" s="1"/>
  <c r="K15" i="28" s="1"/>
  <c r="J15" i="1"/>
  <c r="K15" i="1" s="1"/>
  <c r="H16" i="36"/>
  <c r="J16" i="36" s="1"/>
  <c r="K16" i="36" s="1"/>
  <c r="J16" i="9"/>
  <c r="K16" i="9" s="1"/>
  <c r="H16" i="34"/>
  <c r="J16" i="34" s="1"/>
  <c r="K16" i="34" s="1"/>
  <c r="J16" i="7"/>
  <c r="K16" i="7" s="1"/>
  <c r="H16" i="32"/>
  <c r="J16" i="32" s="1"/>
  <c r="K16" i="32" s="1"/>
  <c r="J16" i="5"/>
  <c r="K16" i="5" s="1"/>
  <c r="H16" i="30"/>
  <c r="J16" i="30" s="1"/>
  <c r="K16" i="30" s="1"/>
  <c r="J16" i="3"/>
  <c r="K16" i="3" s="1"/>
  <c r="H56" i="29"/>
  <c r="J56" i="29" s="1"/>
  <c r="K56" i="29" s="1"/>
  <c r="J56" i="2"/>
  <c r="K56" i="2" s="1"/>
  <c r="H56" i="35"/>
  <c r="J56" i="35" s="1"/>
  <c r="K56" i="35" s="1"/>
  <c r="J56" i="8"/>
  <c r="K56" i="8" s="1"/>
  <c r="H56" i="33"/>
  <c r="J56" i="33" s="1"/>
  <c r="K56" i="33" s="1"/>
  <c r="J56" i="6"/>
  <c r="K56" i="6" s="1"/>
  <c r="H56" i="31"/>
  <c r="J56" i="31" s="1"/>
  <c r="K56" i="31" s="1"/>
  <c r="J56" i="4"/>
  <c r="K56" i="4" s="1"/>
  <c r="H57" i="28"/>
  <c r="J57" i="28" s="1"/>
  <c r="K57" i="28" s="1"/>
  <c r="J57" i="1"/>
  <c r="K57" i="1" s="1"/>
  <c r="H58" i="36"/>
  <c r="J58" i="36" s="1"/>
  <c r="K58" i="36" s="1"/>
  <c r="J58" i="9"/>
  <c r="K58" i="9" s="1"/>
  <c r="H58" i="34"/>
  <c r="J58" i="34" s="1"/>
  <c r="K58" i="34" s="1"/>
  <c r="J58" i="7"/>
  <c r="K58" i="7" s="1"/>
  <c r="H58" i="32"/>
  <c r="J58" i="32" s="1"/>
  <c r="K58" i="32" s="1"/>
  <c r="J58" i="5"/>
  <c r="K58" i="5" s="1"/>
  <c r="H58" i="30"/>
  <c r="J58" i="30" s="1"/>
  <c r="K58" i="30" s="1"/>
  <c r="J58" i="3"/>
  <c r="K58" i="3" s="1"/>
  <c r="H51" i="29"/>
  <c r="J51" i="29" s="1"/>
  <c r="K51" i="29" s="1"/>
  <c r="J51" i="2"/>
  <c r="K51" i="2" s="1"/>
  <c r="H51" i="35"/>
  <c r="J51" i="35" s="1"/>
  <c r="K51" i="35" s="1"/>
  <c r="J51" i="8"/>
  <c r="K51" i="8" s="1"/>
  <c r="H51" i="33"/>
  <c r="J51" i="33" s="1"/>
  <c r="K51" i="33" s="1"/>
  <c r="J51" i="6"/>
  <c r="K51" i="6" s="1"/>
  <c r="H51" i="31"/>
  <c r="J51" i="31" s="1"/>
  <c r="K51" i="31" s="1"/>
  <c r="J51" i="4"/>
  <c r="K51" i="4" s="1"/>
  <c r="H59" i="28"/>
  <c r="J59" i="28" s="1"/>
  <c r="K59" i="28" s="1"/>
  <c r="J59" i="1"/>
  <c r="K59" i="1" s="1"/>
  <c r="H60" i="36"/>
  <c r="J60" i="36" s="1"/>
  <c r="K60" i="36" s="1"/>
  <c r="J60" i="9"/>
  <c r="K60" i="9" s="1"/>
  <c r="H60" i="34"/>
  <c r="J60" i="34" s="1"/>
  <c r="K60" i="34" s="1"/>
  <c r="J60" i="7"/>
  <c r="K60" i="7" s="1"/>
  <c r="H60" i="32"/>
  <c r="J60" i="32" s="1"/>
  <c r="K60" i="32" s="1"/>
  <c r="J60" i="5"/>
  <c r="K60" i="5" s="1"/>
  <c r="H60" i="30"/>
  <c r="J60" i="30" s="1"/>
  <c r="K60" i="30" s="1"/>
  <c r="J60" i="3"/>
  <c r="K60" i="3" s="1"/>
  <c r="H30" i="29"/>
  <c r="J30" i="29" s="1"/>
  <c r="K30" i="29" s="1"/>
  <c r="J30" i="2"/>
  <c r="K30" i="2" s="1"/>
  <c r="H30" i="35"/>
  <c r="J30" i="35" s="1"/>
  <c r="K30" i="35" s="1"/>
  <c r="J30" i="8"/>
  <c r="K30" i="8" s="1"/>
  <c r="H30" i="33"/>
  <c r="J30" i="33" s="1"/>
  <c r="K30" i="33" s="1"/>
  <c r="J30" i="6"/>
  <c r="K30" i="6" s="1"/>
  <c r="H30" i="31"/>
  <c r="J30" i="31" s="1"/>
  <c r="K30" i="31" s="1"/>
  <c r="J30" i="4"/>
  <c r="K30" i="4" s="1"/>
  <c r="H26" i="28"/>
  <c r="J26" i="28" s="1"/>
  <c r="K26" i="28" s="1"/>
  <c r="J26" i="1"/>
  <c r="K26" i="1" s="1"/>
  <c r="H27" i="36"/>
  <c r="J27" i="36" s="1"/>
  <c r="K27" i="36" s="1"/>
  <c r="J27" i="9"/>
  <c r="K27" i="9" s="1"/>
  <c r="H27" i="34"/>
  <c r="J27" i="34" s="1"/>
  <c r="K27" i="34" s="1"/>
  <c r="J27" i="7"/>
  <c r="K27" i="7" s="1"/>
  <c r="H27" i="32"/>
  <c r="J27" i="32" s="1"/>
  <c r="K27" i="32" s="1"/>
  <c r="J27" i="5"/>
  <c r="K27" i="5" s="1"/>
  <c r="H27" i="30"/>
  <c r="J27" i="30" s="1"/>
  <c r="K27" i="30" s="1"/>
  <c r="J27" i="3"/>
  <c r="K27" i="3" s="1"/>
  <c r="H43" i="29"/>
  <c r="J43" i="29" s="1"/>
  <c r="K43" i="29" s="1"/>
  <c r="J43" i="2"/>
  <c r="K43" i="2" s="1"/>
  <c r="H43" i="35"/>
  <c r="J43" i="35" s="1"/>
  <c r="K43" i="35" s="1"/>
  <c r="J43" i="8"/>
  <c r="K43" i="8" s="1"/>
  <c r="H43" i="33"/>
  <c r="J43" i="33" s="1"/>
  <c r="K43" i="33" s="1"/>
  <c r="J43" i="6"/>
  <c r="K43" i="6" s="1"/>
  <c r="H43" i="31"/>
  <c r="J43" i="31" s="1"/>
  <c r="K43" i="31" s="1"/>
  <c r="J43" i="4"/>
  <c r="K43" i="4" s="1"/>
  <c r="H60" i="28"/>
  <c r="J60" i="28" s="1"/>
  <c r="K60" i="28" s="1"/>
  <c r="J60" i="1"/>
  <c r="K60" i="1" s="1"/>
  <c r="H61" i="36"/>
  <c r="J61" i="36" s="1"/>
  <c r="K61" i="36" s="1"/>
  <c r="J61" i="9"/>
  <c r="K61" i="9" s="1"/>
  <c r="H61" i="34"/>
  <c r="J61" i="34" s="1"/>
  <c r="K61" i="34" s="1"/>
  <c r="J61" i="7"/>
  <c r="K61" i="7" s="1"/>
  <c r="H61" i="32"/>
  <c r="J61" i="32" s="1"/>
  <c r="K61" i="32" s="1"/>
  <c r="J61" i="5"/>
  <c r="K61" i="5" s="1"/>
  <c r="H61" i="30"/>
  <c r="J61" i="30" s="1"/>
  <c r="K61" i="30" s="1"/>
  <c r="J61" i="3"/>
  <c r="K61" i="3" s="1"/>
  <c r="H48" i="29"/>
  <c r="J48" i="29" s="1"/>
  <c r="K48" i="29" s="1"/>
  <c r="J48" i="2"/>
  <c r="K48" i="2" s="1"/>
  <c r="H48" i="35"/>
  <c r="J48" i="35" s="1"/>
  <c r="K48" i="35" s="1"/>
  <c r="J48" i="8"/>
  <c r="K48" i="8" s="1"/>
  <c r="H48" i="33"/>
  <c r="J48" i="33" s="1"/>
  <c r="K48" i="33" s="1"/>
  <c r="J48" i="6"/>
  <c r="K48" i="6" s="1"/>
  <c r="H48" i="31"/>
  <c r="J48" i="31" s="1"/>
  <c r="K48" i="31" s="1"/>
  <c r="J48" i="4"/>
  <c r="K48" i="4" s="1"/>
  <c r="H66" i="28"/>
  <c r="J66" i="28" s="1"/>
  <c r="K66" i="28" s="1"/>
  <c r="J66" i="1"/>
  <c r="K66" i="1" s="1"/>
  <c r="H67" i="36"/>
  <c r="J67" i="36" s="1"/>
  <c r="K67" i="36" s="1"/>
  <c r="J67" i="9"/>
  <c r="K67" i="9" s="1"/>
  <c r="H67" i="34"/>
  <c r="J67" i="34" s="1"/>
  <c r="K67" i="34" s="1"/>
  <c r="J67" i="7"/>
  <c r="K67" i="7" s="1"/>
  <c r="H67" i="32"/>
  <c r="J67" i="32" s="1"/>
  <c r="K67" i="32" s="1"/>
  <c r="J67" i="5"/>
  <c r="K67" i="5" s="1"/>
  <c r="H67" i="30"/>
  <c r="J67" i="30" s="1"/>
  <c r="K67" i="30" s="1"/>
  <c r="J67" i="3"/>
  <c r="K67" i="3" s="1"/>
  <c r="M45" i="31"/>
  <c r="L45" i="31"/>
  <c r="L45" i="33"/>
  <c r="M45" i="33"/>
  <c r="L45" i="35"/>
  <c r="M45" i="35"/>
  <c r="M45" i="29"/>
  <c r="L45" i="29"/>
  <c r="M66" i="30"/>
  <c r="L66" i="30"/>
  <c r="M66" i="32"/>
  <c r="L66" i="32"/>
  <c r="L66" i="34"/>
  <c r="M66" i="34"/>
  <c r="M66" i="36"/>
  <c r="L66" i="36"/>
  <c r="D64" i="52"/>
  <c r="L65" i="28"/>
  <c r="M65" i="28"/>
  <c r="L11" i="31"/>
  <c r="M11" i="31"/>
  <c r="L11" i="33"/>
  <c r="M11" i="33"/>
  <c r="M11" i="35"/>
  <c r="L11" i="35"/>
  <c r="M11" i="29"/>
  <c r="L11" i="29"/>
  <c r="M62" i="30"/>
  <c r="L62" i="30"/>
  <c r="L62" i="5"/>
  <c r="M62" i="5"/>
  <c r="M62" i="7"/>
  <c r="L62" i="7"/>
  <c r="M62" i="9"/>
  <c r="L62" i="9"/>
  <c r="M61" i="1"/>
  <c r="O61" i="1"/>
  <c r="P61" i="1" s="1"/>
  <c r="C60" i="52"/>
  <c r="E60" i="52" s="1"/>
  <c r="L61" i="1"/>
  <c r="M13" i="4"/>
  <c r="L13" i="4"/>
  <c r="M13" i="6"/>
  <c r="L13" i="6"/>
  <c r="L13" i="8"/>
  <c r="M13" i="8"/>
  <c r="M13" i="2"/>
  <c r="L13" i="2"/>
  <c r="M36" i="3"/>
  <c r="L36" i="3"/>
  <c r="L36" i="5"/>
  <c r="M36" i="5"/>
  <c r="M36" i="7"/>
  <c r="L36" i="7"/>
  <c r="M36" i="9"/>
  <c r="L36" i="9"/>
  <c r="L35" i="1"/>
  <c r="O35" i="1"/>
  <c r="P35" i="1" s="1"/>
  <c r="C34" i="52"/>
  <c r="E34" i="52" s="1"/>
  <c r="M35" i="1"/>
  <c r="M68" i="4"/>
  <c r="L68" i="4"/>
  <c r="M68" i="6"/>
  <c r="L68" i="6"/>
  <c r="M68" i="8"/>
  <c r="L68" i="8"/>
  <c r="M68" i="2"/>
  <c r="L68" i="2"/>
  <c r="M75" i="3"/>
  <c r="L75" i="3"/>
  <c r="L75" i="5"/>
  <c r="M75" i="5"/>
  <c r="M75" i="7"/>
  <c r="L75" i="7"/>
  <c r="L75" i="9"/>
  <c r="M75" i="9"/>
  <c r="C73" i="52"/>
  <c r="E73" i="52" s="1"/>
  <c r="O74" i="1"/>
  <c r="P74" i="1" s="1"/>
  <c r="L74" i="1"/>
  <c r="M74" i="1"/>
  <c r="M35" i="4"/>
  <c r="L35" i="4"/>
  <c r="L35" i="6"/>
  <c r="M35" i="6"/>
  <c r="L35" i="8"/>
  <c r="M35" i="8"/>
  <c r="L35" i="2"/>
  <c r="M35" i="2"/>
  <c r="M63" i="3"/>
  <c r="L63" i="3"/>
  <c r="M63" i="5"/>
  <c r="L63" i="5"/>
  <c r="L63" i="7"/>
  <c r="M63" i="7"/>
  <c r="L63" i="9"/>
  <c r="M63" i="9"/>
  <c r="O62" i="1"/>
  <c r="P62" i="1" s="1"/>
  <c r="C61" i="52"/>
  <c r="E61" i="52" s="1"/>
  <c r="L62" i="1"/>
  <c r="M62" i="1"/>
  <c r="M72" i="4"/>
  <c r="L72" i="4"/>
  <c r="M72" i="6"/>
  <c r="L72" i="6"/>
  <c r="M72" i="8"/>
  <c r="L72" i="8"/>
  <c r="M72" i="2"/>
  <c r="L72" i="2"/>
  <c r="L14" i="3"/>
  <c r="M14" i="3"/>
  <c r="L14" i="5"/>
  <c r="M14" i="5"/>
  <c r="M14" i="7"/>
  <c r="L14" i="7"/>
  <c r="L14" i="9"/>
  <c r="M14" i="9"/>
  <c r="C12" i="52"/>
  <c r="E12" i="52" s="1"/>
  <c r="L13" i="1"/>
  <c r="O13" i="1"/>
  <c r="P13" i="1" s="1"/>
  <c r="M13" i="1"/>
  <c r="L37" i="4"/>
  <c r="M37" i="4"/>
  <c r="L37" i="6"/>
  <c r="M37" i="6"/>
  <c r="L37" i="8"/>
  <c r="M37" i="8"/>
  <c r="M37" i="2"/>
  <c r="L37" i="2"/>
  <c r="L49" i="3"/>
  <c r="M49" i="3"/>
  <c r="L49" i="5"/>
  <c r="M49" i="5"/>
  <c r="L49" i="7"/>
  <c r="M49" i="7"/>
  <c r="L49" i="9"/>
  <c r="M49" i="9"/>
  <c r="C47" i="52"/>
  <c r="E47" i="52" s="1"/>
  <c r="M48" i="1"/>
  <c r="O48" i="1"/>
  <c r="P48" i="1" s="1"/>
  <c r="L48" i="1"/>
  <c r="M50" i="4"/>
  <c r="K118" i="1"/>
  <c r="L50" i="4"/>
  <c r="L50" i="6"/>
  <c r="M50" i="6"/>
  <c r="K135" i="1"/>
  <c r="M50" i="8"/>
  <c r="L50" i="8"/>
  <c r="L50" i="2"/>
  <c r="M50" i="2"/>
  <c r="M33" i="3"/>
  <c r="L33" i="3"/>
  <c r="L33" i="5"/>
  <c r="M33" i="5"/>
  <c r="M33" i="7"/>
  <c r="K142" i="1"/>
  <c r="L33" i="7"/>
  <c r="L33" i="9"/>
  <c r="M33" i="9"/>
  <c r="L32" i="1"/>
  <c r="M32" i="1"/>
  <c r="C31" i="52"/>
  <c r="E31" i="52" s="1"/>
  <c r="O32" i="1"/>
  <c r="P32" i="1" s="1"/>
  <c r="L74" i="4"/>
  <c r="M74" i="4"/>
  <c r="L74" i="6"/>
  <c r="M74" i="6"/>
  <c r="M74" i="8"/>
  <c r="L74" i="8"/>
  <c r="M74" i="2"/>
  <c r="L74" i="2"/>
  <c r="K105" i="1"/>
  <c r="M59" i="3"/>
  <c r="L59" i="3"/>
  <c r="L59" i="5"/>
  <c r="M59" i="5"/>
  <c r="L59" i="7"/>
  <c r="M59" i="7"/>
  <c r="L59" i="9"/>
  <c r="M59" i="9"/>
  <c r="C57" i="52"/>
  <c r="E57" i="52" s="1"/>
  <c r="O58" i="1"/>
  <c r="P58" i="1" s="1"/>
  <c r="L58" i="1"/>
  <c r="M58" i="1"/>
  <c r="M55" i="4"/>
  <c r="L55" i="4"/>
  <c r="L55" i="6"/>
  <c r="M55" i="6"/>
  <c r="M55" i="8"/>
  <c r="L55" i="8"/>
  <c r="L55" i="2"/>
  <c r="M55" i="2"/>
  <c r="M25" i="3"/>
  <c r="L25" i="3"/>
  <c r="L25" i="5"/>
  <c r="M25" i="5"/>
  <c r="M25" i="7"/>
  <c r="L25" i="7"/>
  <c r="L25" i="9"/>
  <c r="M25" i="9"/>
  <c r="C23" i="52"/>
  <c r="E23" i="52" s="1"/>
  <c r="O24" i="1"/>
  <c r="P24" i="1" s="1"/>
  <c r="M24" i="1"/>
  <c r="L24" i="1"/>
  <c r="M47" i="4"/>
  <c r="L47" i="4"/>
  <c r="L47" i="6"/>
  <c r="M47" i="6"/>
  <c r="L47" i="8"/>
  <c r="M47" i="8"/>
  <c r="L47" i="2"/>
  <c r="M47" i="2"/>
  <c r="M18" i="3"/>
  <c r="L18" i="3"/>
  <c r="M18" i="5"/>
  <c r="L18" i="5"/>
  <c r="M18" i="7"/>
  <c r="L18" i="7"/>
  <c r="M18" i="9"/>
  <c r="L18" i="9"/>
  <c r="O17" i="1"/>
  <c r="P17" i="1" s="1"/>
  <c r="M17" i="1"/>
  <c r="C16" i="52"/>
  <c r="E16" i="52" s="1"/>
  <c r="L17" i="1"/>
  <c r="L73" i="4"/>
  <c r="M73" i="4"/>
  <c r="M73" i="6"/>
  <c r="L73" i="6"/>
  <c r="M73" i="8"/>
  <c r="L73" i="8"/>
  <c r="M73" i="2"/>
  <c r="L73" i="2"/>
  <c r="K104" i="1"/>
  <c r="M65" i="3"/>
  <c r="L65" i="3"/>
  <c r="L65" i="5"/>
  <c r="M65" i="5"/>
  <c r="L65" i="7"/>
  <c r="M65" i="7"/>
  <c r="L65" i="9"/>
  <c r="M65" i="9"/>
  <c r="C63" i="52"/>
  <c r="E63" i="52" s="1"/>
  <c r="O64" i="1"/>
  <c r="P64" i="1" s="1"/>
  <c r="L64" i="1"/>
  <c r="M64" i="1"/>
  <c r="M21" i="4"/>
  <c r="L21" i="4"/>
  <c r="M21" i="6"/>
  <c r="L21" i="6"/>
  <c r="L21" i="8"/>
  <c r="M21" i="8"/>
  <c r="M21" i="2"/>
  <c r="L21" i="2"/>
  <c r="M24" i="3"/>
  <c r="L24" i="3"/>
  <c r="M24" i="5"/>
  <c r="L24" i="5"/>
  <c r="L24" i="7"/>
  <c r="M24" i="7"/>
  <c r="M24" i="9"/>
  <c r="L24" i="9"/>
  <c r="O23" i="1"/>
  <c r="P23" i="1" s="1"/>
  <c r="L23" i="1"/>
  <c r="M23" i="1"/>
  <c r="C22" i="52"/>
  <c r="E22" i="52" s="1"/>
  <c r="L38" i="4"/>
  <c r="M38" i="4"/>
  <c r="L38" i="6"/>
  <c r="M38" i="6"/>
  <c r="L38" i="8"/>
  <c r="M38" i="8"/>
  <c r="L38" i="2"/>
  <c r="M38" i="2"/>
  <c r="K102" i="1"/>
  <c r="L41" i="3"/>
  <c r="M41" i="3"/>
  <c r="M41" i="5"/>
  <c r="L41" i="5"/>
  <c r="L41" i="7"/>
  <c r="M41" i="7"/>
  <c r="L41" i="9"/>
  <c r="M41" i="9"/>
  <c r="C39" i="52"/>
  <c r="E39" i="52" s="1"/>
  <c r="O40" i="1"/>
  <c r="P40" i="1" s="1"/>
  <c r="M40" i="1"/>
  <c r="L40" i="1"/>
  <c r="L52" i="4"/>
  <c r="M52" i="4"/>
  <c r="L52" i="6"/>
  <c r="M52" i="6"/>
  <c r="M52" i="8"/>
  <c r="L52" i="8"/>
  <c r="M52" i="2"/>
  <c r="L52" i="2"/>
  <c r="L54" i="3"/>
  <c r="M54" i="3"/>
  <c r="L54" i="5"/>
  <c r="M54" i="5"/>
  <c r="M54" i="7"/>
  <c r="L54" i="7"/>
  <c r="M54" i="9"/>
  <c r="L54" i="9"/>
  <c r="L53" i="1"/>
  <c r="C52" i="52"/>
  <c r="E52" i="52" s="1"/>
  <c r="M53" i="1"/>
  <c r="O53" i="1"/>
  <c r="P53" i="1" s="1"/>
  <c r="L46" i="4"/>
  <c r="M46" i="4"/>
  <c r="L46" i="6"/>
  <c r="M46" i="6"/>
  <c r="L46" i="8"/>
  <c r="M46" i="8"/>
  <c r="M46" i="2"/>
  <c r="L46" i="2"/>
  <c r="M39" i="3"/>
  <c r="L39" i="3"/>
  <c r="L39" i="5"/>
  <c r="M39" i="5"/>
  <c r="M39" i="7"/>
  <c r="L39" i="7"/>
  <c r="L39" i="9"/>
  <c r="M39" i="9"/>
  <c r="M38" i="1"/>
  <c r="C37" i="52"/>
  <c r="E37" i="52" s="1"/>
  <c r="O38" i="1"/>
  <c r="P38" i="1" s="1"/>
  <c r="L38" i="1"/>
  <c r="L17" i="4"/>
  <c r="M17" i="4"/>
  <c r="L17" i="6"/>
  <c r="M17" i="6"/>
  <c r="L17" i="8"/>
  <c r="M17" i="8"/>
  <c r="L17" i="2"/>
  <c r="M17" i="2"/>
  <c r="L40" i="3"/>
  <c r="M40" i="3"/>
  <c r="M40" i="5"/>
  <c r="L40" i="5"/>
  <c r="M40" i="7"/>
  <c r="L40" i="7"/>
  <c r="M40" i="9"/>
  <c r="L40" i="9"/>
  <c r="C38" i="52"/>
  <c r="E38" i="52" s="1"/>
  <c r="L39" i="1"/>
  <c r="O39" i="1"/>
  <c r="P39" i="1" s="1"/>
  <c r="M39" i="1"/>
  <c r="H42" i="38"/>
  <c r="J42" i="38" s="1"/>
  <c r="K42" i="38" s="1"/>
  <c r="J42" i="11"/>
  <c r="K42" i="11" s="1"/>
  <c r="H33" i="37"/>
  <c r="J33" i="37" s="1"/>
  <c r="K33" i="37" s="1"/>
  <c r="J33" i="10"/>
  <c r="K33" i="10" s="1"/>
  <c r="H65" i="37"/>
  <c r="J65" i="37" s="1"/>
  <c r="K65" i="37" s="1"/>
  <c r="J65" i="10"/>
  <c r="K65" i="10" s="1"/>
  <c r="H60" i="38"/>
  <c r="J60" i="38" s="1"/>
  <c r="K60" i="38" s="1"/>
  <c r="J60" i="11"/>
  <c r="K60" i="11" s="1"/>
  <c r="H69" i="37"/>
  <c r="J69" i="37" s="1"/>
  <c r="K69" i="37" s="1"/>
  <c r="J69" i="10"/>
  <c r="K69" i="10" s="1"/>
  <c r="H22" i="38"/>
  <c r="J22" i="38" s="1"/>
  <c r="K22" i="38" s="1"/>
  <c r="J22" i="11"/>
  <c r="K22" i="11" s="1"/>
  <c r="H22" i="37"/>
  <c r="J22" i="37" s="1"/>
  <c r="K22" i="37" s="1"/>
  <c r="J22" i="10"/>
  <c r="K22" i="10" s="1"/>
  <c r="H44" i="38"/>
  <c r="J44" i="38" s="1"/>
  <c r="K44" i="38" s="1"/>
  <c r="J44" i="11"/>
  <c r="K44" i="11" s="1"/>
  <c r="H38" i="38"/>
  <c r="J38" i="38" s="1"/>
  <c r="K38" i="38" s="1"/>
  <c r="J38" i="11"/>
  <c r="K38" i="11" s="1"/>
  <c r="H37" i="37"/>
  <c r="J37" i="37" s="1"/>
  <c r="K37" i="37" s="1"/>
  <c r="J37" i="10"/>
  <c r="K37" i="10" s="1"/>
  <c r="H34" i="38"/>
  <c r="J34" i="38" s="1"/>
  <c r="K34" i="38" s="1"/>
  <c r="J34" i="11"/>
  <c r="K34" i="11" s="1"/>
  <c r="H43" i="38"/>
  <c r="J43" i="38" s="1"/>
  <c r="K43" i="38" s="1"/>
  <c r="J43" i="11"/>
  <c r="K43" i="11" s="1"/>
  <c r="H56" i="38"/>
  <c r="J56" i="38" s="1"/>
  <c r="K56" i="38" s="1"/>
  <c r="J56" i="11"/>
  <c r="K56" i="11" s="1"/>
  <c r="H63" i="38"/>
  <c r="J63" i="38" s="1"/>
  <c r="K63" i="38" s="1"/>
  <c r="J63" i="11"/>
  <c r="K63" i="11" s="1"/>
  <c r="H8" i="38"/>
  <c r="J8" i="38" s="1"/>
  <c r="K8" i="38" s="1"/>
  <c r="J8" i="11"/>
  <c r="K8" i="11" s="1"/>
  <c r="H8" i="37"/>
  <c r="J8" i="37" s="1"/>
  <c r="K8" i="37" s="1"/>
  <c r="J8" i="10"/>
  <c r="K8" i="10" s="1"/>
  <c r="H72" i="38"/>
  <c r="J72" i="38" s="1"/>
  <c r="K72" i="38" s="1"/>
  <c r="J72" i="11"/>
  <c r="K72" i="11" s="1"/>
  <c r="H32" i="38"/>
  <c r="J32" i="38" s="1"/>
  <c r="K32" i="38" s="1"/>
  <c r="J32" i="11"/>
  <c r="K32" i="11" s="1"/>
  <c r="H11" i="38"/>
  <c r="J11" i="38" s="1"/>
  <c r="K11" i="38" s="1"/>
  <c r="J11" i="11"/>
  <c r="K11" i="11" s="1"/>
  <c r="H11" i="37"/>
  <c r="J11" i="37" s="1"/>
  <c r="K11" i="37" s="1"/>
  <c r="J11" i="10"/>
  <c r="K11" i="10" s="1"/>
  <c r="H46" i="38"/>
  <c r="J46" i="38" s="1"/>
  <c r="K46" i="38" s="1"/>
  <c r="J46" i="11"/>
  <c r="K46" i="11" s="1"/>
  <c r="H51" i="38"/>
  <c r="J51" i="38" s="1"/>
  <c r="K51" i="38" s="1"/>
  <c r="J51" i="11"/>
  <c r="K51" i="11" s="1"/>
  <c r="H36" i="38"/>
  <c r="J36" i="38" s="1"/>
  <c r="K36" i="38" s="1"/>
  <c r="J36" i="11"/>
  <c r="K36" i="11" s="1"/>
  <c r="H14" i="38"/>
  <c r="J14" i="38" s="1"/>
  <c r="K14" i="38" s="1"/>
  <c r="J14" i="11"/>
  <c r="K14" i="11" s="1"/>
  <c r="H14" i="37"/>
  <c r="J14" i="37" s="1"/>
  <c r="K14" i="37" s="1"/>
  <c r="J14" i="10"/>
  <c r="K14" i="10" s="1"/>
  <c r="H59" i="38"/>
  <c r="J59" i="38" s="1"/>
  <c r="K59" i="38" s="1"/>
  <c r="J59" i="11"/>
  <c r="K59" i="11" s="1"/>
  <c r="H10" i="38"/>
  <c r="J10" i="38" s="1"/>
  <c r="K10" i="38" s="1"/>
  <c r="J10" i="11"/>
  <c r="K10" i="11" s="1"/>
  <c r="H10" i="37"/>
  <c r="J10" i="37" s="1"/>
  <c r="K10" i="37" s="1"/>
  <c r="J10" i="10"/>
  <c r="K10" i="10" s="1"/>
  <c r="H52" i="38"/>
  <c r="J52" i="38" s="1"/>
  <c r="K52" i="38" s="1"/>
  <c r="J52" i="11"/>
  <c r="K52" i="11" s="1"/>
  <c r="H15" i="38"/>
  <c r="J15" i="38" s="1"/>
  <c r="K15" i="38" s="1"/>
  <c r="J15" i="11"/>
  <c r="K15" i="11" s="1"/>
  <c r="H15" i="37"/>
  <c r="J15" i="37" s="1"/>
  <c r="K15" i="37" s="1"/>
  <c r="J15" i="10"/>
  <c r="K15" i="10" s="1"/>
  <c r="H70" i="38"/>
  <c r="J70" i="38" s="1"/>
  <c r="K70" i="38" s="1"/>
  <c r="J70" i="11"/>
  <c r="K70" i="11" s="1"/>
  <c r="H62" i="38"/>
  <c r="J62" i="38" s="1"/>
  <c r="K62" i="38" s="1"/>
  <c r="J62" i="11"/>
  <c r="K62" i="11" s="1"/>
  <c r="H18" i="38"/>
  <c r="J18" i="38" s="1"/>
  <c r="K18" i="38" s="1"/>
  <c r="J18" i="11"/>
  <c r="K18" i="11" s="1"/>
  <c r="H18" i="37"/>
  <c r="J18" i="37" s="1"/>
  <c r="K18" i="37" s="1"/>
  <c r="J18" i="10"/>
  <c r="K18" i="10" s="1"/>
  <c r="H21" i="37"/>
  <c r="J21" i="37" s="1"/>
  <c r="K21" i="37" s="1"/>
  <c r="J21" i="10"/>
  <c r="K21" i="10" s="1"/>
  <c r="H35" i="38"/>
  <c r="J35" i="38" s="1"/>
  <c r="K35" i="38" s="1"/>
  <c r="J35" i="11"/>
  <c r="K35" i="11" s="1"/>
  <c r="H49" i="37"/>
  <c r="J49" i="37" s="1"/>
  <c r="K49" i="37" s="1"/>
  <c r="J49" i="10"/>
  <c r="K49" i="10" s="1"/>
  <c r="H47" i="38"/>
  <c r="J47" i="38" s="1"/>
  <c r="K47" i="38" s="1"/>
  <c r="J47" i="11"/>
  <c r="K47" i="11" s="1"/>
  <c r="H30" i="38"/>
  <c r="J30" i="38" s="1"/>
  <c r="K30" i="38" s="1"/>
  <c r="J30" i="11"/>
  <c r="K30" i="11" s="1"/>
  <c r="H71" i="38"/>
  <c r="J71" i="38" s="1"/>
  <c r="K71" i="38" s="1"/>
  <c r="J71" i="11"/>
  <c r="K71" i="11" s="1"/>
  <c r="H33" i="28"/>
  <c r="J33" i="28" s="1"/>
  <c r="K33" i="28" s="1"/>
  <c r="J33" i="1"/>
  <c r="K33" i="1" s="1"/>
  <c r="H34" i="36"/>
  <c r="J34" i="36" s="1"/>
  <c r="K34" i="36" s="1"/>
  <c r="J34" i="9"/>
  <c r="K34" i="9" s="1"/>
  <c r="H34" i="34"/>
  <c r="J34" i="34" s="1"/>
  <c r="K34" i="34" s="1"/>
  <c r="J34" i="7"/>
  <c r="K34" i="7" s="1"/>
  <c r="H34" i="32"/>
  <c r="J34" i="32" s="1"/>
  <c r="K34" i="32" s="1"/>
  <c r="J34" i="5"/>
  <c r="K34" i="5" s="1"/>
  <c r="H34" i="30"/>
  <c r="J34" i="30" s="1"/>
  <c r="K34" i="30" s="1"/>
  <c r="J34" i="3"/>
  <c r="K34" i="3" s="1"/>
  <c r="H42" i="29"/>
  <c r="J42" i="29" s="1"/>
  <c r="K42" i="29" s="1"/>
  <c r="J42" i="2"/>
  <c r="K42" i="2" s="1"/>
  <c r="H42" i="35"/>
  <c r="J42" i="35" s="1"/>
  <c r="K42" i="35" s="1"/>
  <c r="J42" i="8"/>
  <c r="K42" i="8" s="1"/>
  <c r="H42" i="33"/>
  <c r="J42" i="33" s="1"/>
  <c r="K42" i="33" s="1"/>
  <c r="J42" i="6"/>
  <c r="K42" i="6" s="1"/>
  <c r="H42" i="31"/>
  <c r="J42" i="31" s="1"/>
  <c r="K42" i="31" s="1"/>
  <c r="J42" i="4"/>
  <c r="K42" i="4" s="1"/>
  <c r="H22" i="28"/>
  <c r="J22" i="28" s="1"/>
  <c r="K22" i="28" s="1"/>
  <c r="H159" i="1"/>
  <c r="H161" i="1"/>
  <c r="H160" i="1"/>
  <c r="H155" i="1"/>
  <c r="H154" i="1"/>
  <c r="H222" i="1"/>
  <c r="H157" i="1"/>
  <c r="H156" i="1"/>
  <c r="J22" i="1"/>
  <c r="K22" i="1" s="1"/>
  <c r="H23" i="36"/>
  <c r="J23" i="36" s="1"/>
  <c r="K23" i="36" s="1"/>
  <c r="J23" i="9"/>
  <c r="K23" i="9" s="1"/>
  <c r="H23" i="34"/>
  <c r="J23" i="34" s="1"/>
  <c r="K23" i="34" s="1"/>
  <c r="J23" i="7"/>
  <c r="K23" i="7" s="1"/>
  <c r="H23" i="32"/>
  <c r="J23" i="32" s="1"/>
  <c r="K23" i="32" s="1"/>
  <c r="J23" i="5"/>
  <c r="K23" i="5" s="1"/>
  <c r="H23" i="30"/>
  <c r="J23" i="30" s="1"/>
  <c r="K23" i="30" s="1"/>
  <c r="J23" i="3"/>
  <c r="K23" i="3" s="1"/>
  <c r="H64" i="29"/>
  <c r="J64" i="29" s="1"/>
  <c r="K64" i="29" s="1"/>
  <c r="J64" i="2"/>
  <c r="K64" i="2" s="1"/>
  <c r="H64" i="35"/>
  <c r="J64" i="35" s="1"/>
  <c r="K64" i="35" s="1"/>
  <c r="J64" i="8"/>
  <c r="K64" i="8" s="1"/>
  <c r="H64" i="33"/>
  <c r="J64" i="33" s="1"/>
  <c r="K64" i="33" s="1"/>
  <c r="J64" i="6"/>
  <c r="K64" i="6" s="1"/>
  <c r="H64" i="31"/>
  <c r="J64" i="31" s="1"/>
  <c r="K64" i="31" s="1"/>
  <c r="J64" i="4"/>
  <c r="K64" i="4" s="1"/>
  <c r="H19" i="28"/>
  <c r="J19" i="28" s="1"/>
  <c r="K19" i="28" s="1"/>
  <c r="J19" i="1"/>
  <c r="K19" i="1" s="1"/>
  <c r="H20" i="36"/>
  <c r="J20" i="36" s="1"/>
  <c r="K20" i="36" s="1"/>
  <c r="J20" i="9"/>
  <c r="K20" i="9" s="1"/>
  <c r="H20" i="34"/>
  <c r="J20" i="34" s="1"/>
  <c r="K20" i="34" s="1"/>
  <c r="J20" i="7"/>
  <c r="K20" i="7" s="1"/>
  <c r="H20" i="32"/>
  <c r="J20" i="32" s="1"/>
  <c r="K20" i="32" s="1"/>
  <c r="J20" i="5"/>
  <c r="K20" i="5" s="1"/>
  <c r="H20" i="30"/>
  <c r="J20" i="30" s="1"/>
  <c r="K20" i="30" s="1"/>
  <c r="J20" i="3"/>
  <c r="K20" i="3" s="1"/>
  <c r="H12" i="29"/>
  <c r="J12" i="29" s="1"/>
  <c r="K12" i="29" s="1"/>
  <c r="J12" i="2"/>
  <c r="K12" i="2" s="1"/>
  <c r="H12" i="35"/>
  <c r="J12" i="35" s="1"/>
  <c r="K12" i="35" s="1"/>
  <c r="J12" i="8"/>
  <c r="K12" i="8" s="1"/>
  <c r="H12" i="33"/>
  <c r="J12" i="33" s="1"/>
  <c r="K12" i="33" s="1"/>
  <c r="J12" i="6"/>
  <c r="K12" i="6" s="1"/>
  <c r="H12" i="31"/>
  <c r="J12" i="31" s="1"/>
  <c r="K12" i="31" s="1"/>
  <c r="J12" i="4"/>
  <c r="K12" i="4" s="1"/>
  <c r="H43" i="28"/>
  <c r="J43" i="28" s="1"/>
  <c r="K43" i="28" s="1"/>
  <c r="J43" i="1"/>
  <c r="K43" i="1" s="1"/>
  <c r="H44" i="36"/>
  <c r="J44" i="36" s="1"/>
  <c r="K44" i="36" s="1"/>
  <c r="J44" i="9"/>
  <c r="K44" i="9" s="1"/>
  <c r="H44" i="34"/>
  <c r="J44" i="34" s="1"/>
  <c r="K44" i="34" s="1"/>
  <c r="J44" i="7"/>
  <c r="K44" i="7" s="1"/>
  <c r="H44" i="32"/>
  <c r="J44" i="32" s="1"/>
  <c r="K44" i="32" s="1"/>
  <c r="J44" i="5"/>
  <c r="K44" i="5" s="1"/>
  <c r="H44" i="30"/>
  <c r="J44" i="30" s="1"/>
  <c r="K44" i="30" s="1"/>
  <c r="J44" i="3"/>
  <c r="K44" i="3" s="1"/>
  <c r="H69" i="29"/>
  <c r="J69" i="29" s="1"/>
  <c r="K69" i="29" s="1"/>
  <c r="J69" i="2"/>
  <c r="K69" i="2" s="1"/>
  <c r="H69" i="35"/>
  <c r="J69" i="35" s="1"/>
  <c r="K69" i="35" s="1"/>
  <c r="J69" i="8"/>
  <c r="K69" i="8" s="1"/>
  <c r="H69" i="33"/>
  <c r="J69" i="33" s="1"/>
  <c r="K69" i="33" s="1"/>
  <c r="J69" i="6"/>
  <c r="K69" i="6" s="1"/>
  <c r="H69" i="31"/>
  <c r="J69" i="31" s="1"/>
  <c r="K69" i="31" s="1"/>
  <c r="J69" i="4"/>
  <c r="K69" i="4" s="1"/>
  <c r="H70" i="28"/>
  <c r="J70" i="28" s="1"/>
  <c r="K70" i="28" s="1"/>
  <c r="J70" i="1"/>
  <c r="K70" i="1" s="1"/>
  <c r="H71" i="36"/>
  <c r="J71" i="36" s="1"/>
  <c r="K71" i="36" s="1"/>
  <c r="J71" i="9"/>
  <c r="K71" i="9" s="1"/>
  <c r="H71" i="34"/>
  <c r="J71" i="34" s="1"/>
  <c r="K71" i="34" s="1"/>
  <c r="J71" i="7"/>
  <c r="K71" i="7" s="1"/>
  <c r="H71" i="32"/>
  <c r="J71" i="32" s="1"/>
  <c r="K71" i="32" s="1"/>
  <c r="J71" i="5"/>
  <c r="K71" i="5" s="1"/>
  <c r="H71" i="30"/>
  <c r="J71" i="30" s="1"/>
  <c r="K71" i="30" s="1"/>
  <c r="J71" i="3"/>
  <c r="K71" i="3" s="1"/>
  <c r="H19" i="29"/>
  <c r="J19" i="29" s="1"/>
  <c r="K19" i="29" s="1"/>
  <c r="J19" i="2"/>
  <c r="K19" i="2" s="1"/>
  <c r="H19" i="35"/>
  <c r="J19" i="35" s="1"/>
  <c r="K19" i="35" s="1"/>
  <c r="J19" i="8"/>
  <c r="K19" i="8" s="1"/>
  <c r="H19" i="33"/>
  <c r="J19" i="33" s="1"/>
  <c r="K19" i="33" s="1"/>
  <c r="J19" i="6"/>
  <c r="K19" i="6" s="1"/>
  <c r="H19" i="31"/>
  <c r="J19" i="31" s="1"/>
  <c r="K19" i="31" s="1"/>
  <c r="J19" i="4"/>
  <c r="K19" i="4" s="1"/>
  <c r="H9" i="28"/>
  <c r="J9" i="28" s="1"/>
  <c r="K9" i="28" s="1"/>
  <c r="J9" i="1"/>
  <c r="K9" i="1" s="1"/>
  <c r="H10" i="36"/>
  <c r="J10" i="36" s="1"/>
  <c r="K10" i="36" s="1"/>
  <c r="J10" i="9"/>
  <c r="K10" i="9" s="1"/>
  <c r="H10" i="34"/>
  <c r="J10" i="34" s="1"/>
  <c r="K10" i="34" s="1"/>
  <c r="J10" i="7"/>
  <c r="K10" i="7" s="1"/>
  <c r="H10" i="32"/>
  <c r="J10" i="32" s="1"/>
  <c r="K10" i="32" s="1"/>
  <c r="J10" i="5"/>
  <c r="K10" i="5" s="1"/>
  <c r="H10" i="30"/>
  <c r="J10" i="30" s="1"/>
  <c r="K10" i="30" s="1"/>
  <c r="J10" i="3"/>
  <c r="K10" i="3" s="1"/>
  <c r="H7" i="3" l="1"/>
  <c r="H7" i="5"/>
  <c r="H7" i="7"/>
  <c r="H7" i="9"/>
  <c r="H6" i="1"/>
  <c r="H7" i="4"/>
  <c r="H7" i="6"/>
  <c r="H7" i="8"/>
  <c r="H7" i="2"/>
  <c r="M10" i="30"/>
  <c r="L10" i="30"/>
  <c r="L10" i="32"/>
  <c r="M10" i="32"/>
  <c r="L10" i="34"/>
  <c r="M10" i="34"/>
  <c r="M10" i="36"/>
  <c r="L10" i="36"/>
  <c r="D8" i="52"/>
  <c r="L9" i="28"/>
  <c r="M9" i="28"/>
  <c r="L19" i="31"/>
  <c r="M19" i="31"/>
  <c r="L19" i="33"/>
  <c r="M19" i="33"/>
  <c r="M19" i="35"/>
  <c r="L19" i="35"/>
  <c r="M19" i="29"/>
  <c r="L19" i="29"/>
  <c r="M71" i="30"/>
  <c r="L71" i="30"/>
  <c r="M71" i="32"/>
  <c r="L71" i="32"/>
  <c r="M71" i="34"/>
  <c r="L71" i="34"/>
  <c r="M71" i="36"/>
  <c r="L71" i="36"/>
  <c r="D69" i="52"/>
  <c r="L70" i="28"/>
  <c r="M70" i="28"/>
  <c r="L69" i="31"/>
  <c r="M69" i="31"/>
  <c r="L69" i="33"/>
  <c r="M69" i="33"/>
  <c r="L69" i="35"/>
  <c r="M69" i="35"/>
  <c r="M69" i="29"/>
  <c r="L69" i="29"/>
  <c r="M44" i="30"/>
  <c r="L44" i="30"/>
  <c r="L44" i="32"/>
  <c r="M44" i="32"/>
  <c r="L44" i="34"/>
  <c r="M44" i="34"/>
  <c r="L44" i="36"/>
  <c r="M44" i="36"/>
  <c r="D42" i="52"/>
  <c r="L43" i="28"/>
  <c r="M43" i="28"/>
  <c r="M12" i="31"/>
  <c r="L12" i="31"/>
  <c r="L12" i="33"/>
  <c r="M12" i="33"/>
  <c r="M12" i="35"/>
  <c r="L12" i="35"/>
  <c r="L12" i="29"/>
  <c r="M12" i="29"/>
  <c r="M20" i="30"/>
  <c r="L20" i="30"/>
  <c r="L20" i="32"/>
  <c r="M20" i="32"/>
  <c r="L20" i="34"/>
  <c r="M20" i="34"/>
  <c r="L20" i="36"/>
  <c r="M20" i="36"/>
  <c r="D18" i="52"/>
  <c r="L19" i="28"/>
  <c r="M19" i="28"/>
  <c r="M64" i="31"/>
  <c r="L64" i="31"/>
  <c r="L64" i="33"/>
  <c r="M64" i="33"/>
  <c r="M64" i="35"/>
  <c r="L64" i="35"/>
  <c r="L64" i="29"/>
  <c r="M64" i="29"/>
  <c r="L23" i="30"/>
  <c r="M23" i="30"/>
  <c r="M23" i="32"/>
  <c r="L23" i="32"/>
  <c r="M23" i="34"/>
  <c r="L23" i="34"/>
  <c r="M23" i="36"/>
  <c r="L23" i="36"/>
  <c r="H122" i="28"/>
  <c r="J122" i="28" s="1"/>
  <c r="K122" i="28" s="1"/>
  <c r="J156" i="1"/>
  <c r="K156" i="1" s="1"/>
  <c r="H188" i="28"/>
  <c r="J188" i="28" s="1"/>
  <c r="K188" i="28" s="1"/>
  <c r="J222" i="1"/>
  <c r="K222" i="1" s="1"/>
  <c r="H121" i="28"/>
  <c r="J121" i="28" s="1"/>
  <c r="K121" i="28" s="1"/>
  <c r="J155" i="1"/>
  <c r="K155" i="1" s="1"/>
  <c r="H127" i="28"/>
  <c r="J127" i="28" s="1"/>
  <c r="K127" i="28" s="1"/>
  <c r="J161" i="1"/>
  <c r="K161" i="1" s="1"/>
  <c r="D21" i="52"/>
  <c r="L22" i="28"/>
  <c r="M22" i="28"/>
  <c r="M42" i="31"/>
  <c r="L42" i="31"/>
  <c r="M42" i="33"/>
  <c r="L42" i="33"/>
  <c r="M42" i="35"/>
  <c r="L42" i="35"/>
  <c r="L42" i="29"/>
  <c r="M42" i="29"/>
  <c r="M34" i="30"/>
  <c r="L34" i="30"/>
  <c r="M34" i="32"/>
  <c r="L34" i="32"/>
  <c r="L34" i="34"/>
  <c r="M34" i="34"/>
  <c r="M34" i="36"/>
  <c r="L34" i="36"/>
  <c r="D32" i="52"/>
  <c r="L33" i="28"/>
  <c r="M33" i="28"/>
  <c r="M71" i="38"/>
  <c r="L71" i="38"/>
  <c r="M30" i="38"/>
  <c r="L30" i="38"/>
  <c r="L47" i="38"/>
  <c r="M47" i="38"/>
  <c r="L49" i="37"/>
  <c r="M49" i="37"/>
  <c r="L35" i="38"/>
  <c r="M35" i="38"/>
  <c r="L21" i="37"/>
  <c r="M21" i="37"/>
  <c r="L18" i="37"/>
  <c r="M18" i="37"/>
  <c r="M18" i="38"/>
  <c r="L18" i="38"/>
  <c r="L62" i="38"/>
  <c r="M62" i="38"/>
  <c r="L70" i="38"/>
  <c r="M70" i="38"/>
  <c r="M15" i="37"/>
  <c r="L15" i="37"/>
  <c r="L15" i="38"/>
  <c r="M15" i="38"/>
  <c r="M52" i="38"/>
  <c r="L52" i="38"/>
  <c r="L10" i="37"/>
  <c r="M10" i="37"/>
  <c r="M10" i="38"/>
  <c r="L10" i="38"/>
  <c r="L59" i="38"/>
  <c r="M59" i="38"/>
  <c r="L14" i="37"/>
  <c r="M14" i="37"/>
  <c r="M14" i="38"/>
  <c r="L14" i="38"/>
  <c r="M36" i="38"/>
  <c r="L36" i="38"/>
  <c r="M51" i="38"/>
  <c r="L51" i="38"/>
  <c r="M46" i="38"/>
  <c r="L46" i="38"/>
  <c r="M11" i="37"/>
  <c r="L11" i="37"/>
  <c r="L11" i="38"/>
  <c r="M11" i="38"/>
  <c r="M32" i="38"/>
  <c r="L32" i="38"/>
  <c r="L72" i="38"/>
  <c r="M72" i="38"/>
  <c r="L8" i="37"/>
  <c r="M8" i="37"/>
  <c r="M8" i="38"/>
  <c r="L8" i="38"/>
  <c r="L63" i="38"/>
  <c r="M63" i="38"/>
  <c r="L56" i="38"/>
  <c r="M56" i="38"/>
  <c r="L43" i="38"/>
  <c r="M43" i="38"/>
  <c r="M34" i="38"/>
  <c r="L34" i="38"/>
  <c r="L37" i="37"/>
  <c r="M37" i="37"/>
  <c r="M38" i="38"/>
  <c r="L38" i="38"/>
  <c r="M44" i="38"/>
  <c r="L44" i="38"/>
  <c r="L22" i="37"/>
  <c r="M22" i="37"/>
  <c r="M22" i="38"/>
  <c r="L22" i="38"/>
  <c r="M69" i="37"/>
  <c r="L69" i="37"/>
  <c r="L60" i="38"/>
  <c r="M60" i="38"/>
  <c r="M65" i="37"/>
  <c r="L65" i="37"/>
  <c r="L33" i="37"/>
  <c r="M33" i="37"/>
  <c r="M42" i="38"/>
  <c r="L42" i="38"/>
  <c r="F38" i="52"/>
  <c r="G38" i="52"/>
  <c r="G39" i="52"/>
  <c r="F39" i="52"/>
  <c r="G22" i="52"/>
  <c r="F22" i="52"/>
  <c r="M104" i="1"/>
  <c r="L104" i="1"/>
  <c r="G16" i="52"/>
  <c r="F16" i="52"/>
  <c r="G23" i="52"/>
  <c r="F23" i="52"/>
  <c r="F57" i="52"/>
  <c r="G57" i="52"/>
  <c r="F47" i="52"/>
  <c r="G47" i="52"/>
  <c r="F12" i="52"/>
  <c r="G12" i="52"/>
  <c r="F73" i="52"/>
  <c r="G73" i="52"/>
  <c r="G34" i="52"/>
  <c r="F34" i="52"/>
  <c r="F60" i="52"/>
  <c r="G60" i="52"/>
  <c r="L67" i="3"/>
  <c r="M67" i="3"/>
  <c r="L67" i="5"/>
  <c r="M67" i="5"/>
  <c r="M67" i="7"/>
  <c r="L67" i="7"/>
  <c r="L67" i="9"/>
  <c r="M67" i="9"/>
  <c r="C65" i="52"/>
  <c r="O66" i="1"/>
  <c r="P66" i="1" s="1"/>
  <c r="L66" i="1"/>
  <c r="M66" i="1"/>
  <c r="M48" i="4"/>
  <c r="L48" i="4"/>
  <c r="L48" i="6"/>
  <c r="M48" i="6"/>
  <c r="L48" i="8"/>
  <c r="M48" i="8"/>
  <c r="L48" i="2"/>
  <c r="M48" i="2"/>
  <c r="L61" i="3"/>
  <c r="M61" i="3"/>
  <c r="M61" i="5"/>
  <c r="L61" i="5"/>
  <c r="M61" i="7"/>
  <c r="L61" i="7"/>
  <c r="L61" i="9"/>
  <c r="M61" i="9"/>
  <c r="O60" i="1"/>
  <c r="P60" i="1" s="1"/>
  <c r="C59" i="52"/>
  <c r="M60" i="1"/>
  <c r="L60" i="1"/>
  <c r="M43" i="4"/>
  <c r="L43" i="4"/>
  <c r="L43" i="6"/>
  <c r="M43" i="6"/>
  <c r="L43" i="8"/>
  <c r="M43" i="8"/>
  <c r="M43" i="2"/>
  <c r="L43" i="2"/>
  <c r="M27" i="3"/>
  <c r="L27" i="3"/>
  <c r="L27" i="5"/>
  <c r="M27" i="5"/>
  <c r="L27" i="7"/>
  <c r="M27" i="7"/>
  <c r="L27" i="9"/>
  <c r="M27" i="9"/>
  <c r="O26" i="1"/>
  <c r="P26" i="1" s="1"/>
  <c r="C25" i="52"/>
  <c r="L26" i="1"/>
  <c r="M26" i="1"/>
  <c r="L30" i="4"/>
  <c r="M30" i="4"/>
  <c r="L30" i="6"/>
  <c r="M30" i="6"/>
  <c r="L30" i="8"/>
  <c r="M30" i="8"/>
  <c r="L30" i="2"/>
  <c r="M30" i="2"/>
  <c r="M60" i="3"/>
  <c r="L60" i="3"/>
  <c r="L60" i="5"/>
  <c r="M60" i="5"/>
  <c r="M60" i="7"/>
  <c r="L60" i="7"/>
  <c r="M60" i="9"/>
  <c r="L60" i="9"/>
  <c r="C58" i="52"/>
  <c r="M59" i="1"/>
  <c r="O59" i="1"/>
  <c r="P59" i="1" s="1"/>
  <c r="L59" i="1"/>
  <c r="M51" i="4"/>
  <c r="L51" i="4"/>
  <c r="K119" i="1"/>
  <c r="M51" i="6"/>
  <c r="K136" i="1"/>
  <c r="L51" i="6"/>
  <c r="M51" i="8"/>
  <c r="L51" i="8"/>
  <c r="M51" i="2"/>
  <c r="L51" i="2"/>
  <c r="L58" i="3"/>
  <c r="M58" i="3"/>
  <c r="M58" i="5"/>
  <c r="L58" i="5"/>
  <c r="K129" i="1"/>
  <c r="M58" i="7"/>
  <c r="L58" i="7"/>
  <c r="M58" i="9"/>
  <c r="L58" i="9"/>
  <c r="O57" i="1"/>
  <c r="P57" i="1" s="1"/>
  <c r="C56" i="52"/>
  <c r="M57" i="1"/>
  <c r="L57" i="1"/>
  <c r="L56" i="4"/>
  <c r="M56" i="4"/>
  <c r="M56" i="6"/>
  <c r="L56" i="6"/>
  <c r="M56" i="8"/>
  <c r="L56" i="8"/>
  <c r="L56" i="2"/>
  <c r="M56" i="2"/>
  <c r="M16" i="3"/>
  <c r="L16" i="3"/>
  <c r="L16" i="5"/>
  <c r="M16" i="5"/>
  <c r="M16" i="7"/>
  <c r="K141" i="1"/>
  <c r="L16" i="7"/>
  <c r="L16" i="9"/>
  <c r="K148" i="1"/>
  <c r="M16" i="9"/>
  <c r="O15" i="1"/>
  <c r="P15" i="1" s="1"/>
  <c r="C14" i="52"/>
  <c r="L15" i="1"/>
  <c r="M15" i="1"/>
  <c r="L57" i="4"/>
  <c r="M57" i="4"/>
  <c r="L57" i="6"/>
  <c r="M57" i="6"/>
  <c r="M57" i="8"/>
  <c r="L57" i="8"/>
  <c r="L57" i="2"/>
  <c r="M57" i="2"/>
  <c r="M29" i="3"/>
  <c r="L29" i="3"/>
  <c r="M29" i="5"/>
  <c r="L29" i="5"/>
  <c r="M29" i="7"/>
  <c r="L29" i="7"/>
  <c r="L29" i="9"/>
  <c r="M29" i="9"/>
  <c r="C27" i="52"/>
  <c r="O28" i="1"/>
  <c r="P28" i="1" s="1"/>
  <c r="M28" i="1"/>
  <c r="L28" i="1"/>
  <c r="M32" i="4"/>
  <c r="L32" i="4"/>
  <c r="K117" i="1"/>
  <c r="K133" i="1"/>
  <c r="M32" i="6"/>
  <c r="L32" i="6"/>
  <c r="L32" i="8"/>
  <c r="M32" i="8"/>
  <c r="L32" i="2"/>
  <c r="M32" i="2"/>
  <c r="M31" i="3"/>
  <c r="L31" i="3"/>
  <c r="M31" i="5"/>
  <c r="L31" i="5"/>
  <c r="M31" i="7"/>
  <c r="L31" i="7"/>
  <c r="L31" i="9"/>
  <c r="M31" i="9"/>
  <c r="O30" i="1"/>
  <c r="P30" i="1" s="1"/>
  <c r="C29" i="52"/>
  <c r="L30" i="1"/>
  <c r="M30" i="1"/>
  <c r="M53" i="4"/>
  <c r="L53" i="4"/>
  <c r="M53" i="6"/>
  <c r="L53" i="6"/>
  <c r="M53" i="8"/>
  <c r="L53" i="8"/>
  <c r="M53" i="2"/>
  <c r="L53" i="2"/>
  <c r="M28" i="3"/>
  <c r="L28" i="3"/>
  <c r="M28" i="5"/>
  <c r="L28" i="5"/>
  <c r="L28" i="7"/>
  <c r="M28" i="7"/>
  <c r="M28" i="9"/>
  <c r="L28" i="9"/>
  <c r="C26" i="52"/>
  <c r="O27" i="1"/>
  <c r="P27" i="1" s="1"/>
  <c r="M27" i="1"/>
  <c r="L27" i="1"/>
  <c r="L22" i="4"/>
  <c r="M22" i="4"/>
  <c r="L22" i="6"/>
  <c r="M22" i="6"/>
  <c r="L22" i="8"/>
  <c r="M22" i="8"/>
  <c r="L22" i="2"/>
  <c r="M22" i="2"/>
  <c r="L9" i="3"/>
  <c r="M9" i="3"/>
  <c r="M9" i="5"/>
  <c r="L9" i="5"/>
  <c r="L9" i="7"/>
  <c r="M9" i="7"/>
  <c r="L9" i="9"/>
  <c r="M9" i="9"/>
  <c r="O8" i="1"/>
  <c r="P8" i="1" s="1"/>
  <c r="C7" i="52"/>
  <c r="M8" i="1"/>
  <c r="L8" i="1"/>
  <c r="M70" i="4"/>
  <c r="L70" i="4"/>
  <c r="L70" i="6"/>
  <c r="M70" i="6"/>
  <c r="M70" i="8"/>
  <c r="L70" i="8"/>
  <c r="M70" i="2"/>
  <c r="L70" i="2"/>
  <c r="L8" i="3"/>
  <c r="M8" i="3"/>
  <c r="L8" i="5"/>
  <c r="M8" i="5"/>
  <c r="M8" i="7"/>
  <c r="L8" i="7"/>
  <c r="L8" i="9"/>
  <c r="M8" i="9"/>
  <c r="O7" i="1"/>
  <c r="P7" i="1" s="1"/>
  <c r="C6" i="52"/>
  <c r="L7" i="1"/>
  <c r="M7" i="1"/>
  <c r="L26" i="4"/>
  <c r="M26" i="4"/>
  <c r="L26" i="6"/>
  <c r="M26" i="6"/>
  <c r="L26" i="8"/>
  <c r="M26" i="8"/>
  <c r="L26" i="2"/>
  <c r="M26" i="2"/>
  <c r="F36" i="52"/>
  <c r="G36" i="52"/>
  <c r="G19" i="52"/>
  <c r="F19" i="52"/>
  <c r="G71" i="52"/>
  <c r="F71" i="52"/>
  <c r="F45" i="52"/>
  <c r="G45" i="52"/>
  <c r="F33" i="52"/>
  <c r="G33" i="52"/>
  <c r="F66" i="52"/>
  <c r="G66" i="52"/>
  <c r="G11" i="52"/>
  <c r="F11" i="52"/>
  <c r="H15" i="29"/>
  <c r="J15" i="29" s="1"/>
  <c r="K15" i="29" s="1"/>
  <c r="J15" i="2"/>
  <c r="K15" i="2" s="1"/>
  <c r="H15" i="35"/>
  <c r="J15" i="35" s="1"/>
  <c r="K15" i="35" s="1"/>
  <c r="J15" i="8"/>
  <c r="K15" i="8" s="1"/>
  <c r="H15" i="33"/>
  <c r="J15" i="33" s="1"/>
  <c r="K15" i="33" s="1"/>
  <c r="J15" i="6"/>
  <c r="K15" i="6" s="1"/>
  <c r="H15" i="31"/>
  <c r="J15" i="31" s="1"/>
  <c r="K15" i="31" s="1"/>
  <c r="J15" i="4"/>
  <c r="K15" i="4" s="1"/>
  <c r="L10" i="4"/>
  <c r="M10" i="4"/>
  <c r="L10" i="6"/>
  <c r="M10" i="6"/>
  <c r="L10" i="8"/>
  <c r="M10" i="8"/>
  <c r="L10" i="2"/>
  <c r="M10" i="2"/>
  <c r="L19" i="3"/>
  <c r="M19" i="3"/>
  <c r="M19" i="5"/>
  <c r="L19" i="5"/>
  <c r="L19" i="7"/>
  <c r="M19" i="7"/>
  <c r="L19" i="9"/>
  <c r="M19" i="9"/>
  <c r="O18" i="1"/>
  <c r="P18" i="1" s="1"/>
  <c r="C17" i="52"/>
  <c r="L18" i="1"/>
  <c r="M18" i="1"/>
  <c r="L71" i="4"/>
  <c r="M71" i="4"/>
  <c r="M71" i="6"/>
  <c r="L71" i="6"/>
  <c r="M71" i="8"/>
  <c r="L71" i="8"/>
  <c r="M71" i="2"/>
  <c r="L71" i="2"/>
  <c r="L69" i="3"/>
  <c r="M69" i="3"/>
  <c r="M69" i="5"/>
  <c r="L69" i="5"/>
  <c r="M69" i="7"/>
  <c r="L69" i="7"/>
  <c r="L69" i="9"/>
  <c r="M69" i="9"/>
  <c r="C67" i="52"/>
  <c r="O68" i="1"/>
  <c r="P68" i="1" s="1"/>
  <c r="M68" i="1"/>
  <c r="L68" i="1"/>
  <c r="M44" i="4"/>
  <c r="L44" i="4"/>
  <c r="M44" i="6"/>
  <c r="L44" i="6"/>
  <c r="K134" i="1"/>
  <c r="L44" i="8"/>
  <c r="M44" i="8"/>
  <c r="L44" i="2"/>
  <c r="M44" i="2"/>
  <c r="L12" i="3"/>
  <c r="M12" i="3"/>
  <c r="M12" i="5"/>
  <c r="L12" i="5"/>
  <c r="M12" i="7"/>
  <c r="L12" i="7"/>
  <c r="L12" i="9"/>
  <c r="M12" i="9"/>
  <c r="C10" i="52"/>
  <c r="M11" i="1"/>
  <c r="L11" i="1"/>
  <c r="O11" i="1"/>
  <c r="P11" i="1" s="1"/>
  <c r="L20" i="4"/>
  <c r="M20" i="4"/>
  <c r="M20" i="6"/>
  <c r="L20" i="6"/>
  <c r="L20" i="8"/>
  <c r="M20" i="8"/>
  <c r="L20" i="2"/>
  <c r="M20" i="2"/>
  <c r="L64" i="3"/>
  <c r="M64" i="3"/>
  <c r="L64" i="5"/>
  <c r="M64" i="5"/>
  <c r="M64" i="7"/>
  <c r="L64" i="7"/>
  <c r="M64" i="9"/>
  <c r="L64" i="9"/>
  <c r="O63" i="1"/>
  <c r="P63" i="1" s="1"/>
  <c r="L63" i="1"/>
  <c r="C62" i="52"/>
  <c r="M63" i="1"/>
  <c r="M23" i="4"/>
  <c r="L23" i="4"/>
  <c r="M23" i="6"/>
  <c r="L23" i="6"/>
  <c r="L23" i="8"/>
  <c r="M23" i="8"/>
  <c r="M23" i="2"/>
  <c r="L23" i="2"/>
  <c r="K101" i="1"/>
  <c r="L42" i="3"/>
  <c r="M42" i="3"/>
  <c r="M42" i="5"/>
  <c r="K124" i="1"/>
  <c r="L42" i="5"/>
  <c r="M42" i="7"/>
  <c r="L42" i="7"/>
  <c r="M42" i="9"/>
  <c r="L42" i="9"/>
  <c r="C40" i="52"/>
  <c r="O41" i="1"/>
  <c r="P41" i="1" s="1"/>
  <c r="L41" i="1"/>
  <c r="M41" i="1"/>
  <c r="H176" i="28"/>
  <c r="J176" i="28" s="1"/>
  <c r="K176" i="28" s="1"/>
  <c r="J210" i="1"/>
  <c r="K210" i="1" s="1"/>
  <c r="H160" i="28"/>
  <c r="J160" i="28" s="1"/>
  <c r="K160" i="28" s="1"/>
  <c r="J194" i="1"/>
  <c r="K194" i="1" s="1"/>
  <c r="H144" i="28"/>
  <c r="J144" i="28" s="1"/>
  <c r="K144" i="28" s="1"/>
  <c r="J178" i="1"/>
  <c r="K178" i="1" s="1"/>
  <c r="H177" i="28"/>
  <c r="J177" i="28" s="1"/>
  <c r="K177" i="28" s="1"/>
  <c r="J211" i="1"/>
  <c r="K211" i="1" s="1"/>
  <c r="H137" i="28"/>
  <c r="J137" i="28" s="1"/>
  <c r="K137" i="28" s="1"/>
  <c r="J171" i="1"/>
  <c r="K171" i="1" s="1"/>
  <c r="H175" i="28"/>
  <c r="J175" i="28" s="1"/>
  <c r="K175" i="28" s="1"/>
  <c r="J209" i="1"/>
  <c r="K209" i="1" s="1"/>
  <c r="H159" i="28"/>
  <c r="J159" i="28" s="1"/>
  <c r="K159" i="28" s="1"/>
  <c r="J193" i="1"/>
  <c r="K193" i="1" s="1"/>
  <c r="H143" i="28"/>
  <c r="J143" i="28" s="1"/>
  <c r="K143" i="28" s="1"/>
  <c r="J177" i="1"/>
  <c r="K177" i="1" s="1"/>
  <c r="H117" i="28"/>
  <c r="J117" i="28" s="1"/>
  <c r="K117" i="28" s="1"/>
  <c r="J151" i="1"/>
  <c r="K151" i="1" s="1"/>
  <c r="H178" i="28"/>
  <c r="J178" i="28" s="1"/>
  <c r="K178" i="28" s="1"/>
  <c r="J212" i="1"/>
  <c r="K212" i="1" s="1"/>
  <c r="H162" i="28"/>
  <c r="J162" i="28" s="1"/>
  <c r="K162" i="28" s="1"/>
  <c r="J196" i="1"/>
  <c r="K196" i="1" s="1"/>
  <c r="H146" i="28"/>
  <c r="J146" i="28" s="1"/>
  <c r="K146" i="28" s="1"/>
  <c r="J180" i="1"/>
  <c r="K180" i="1" s="1"/>
  <c r="H130" i="28"/>
  <c r="J130" i="28" s="1"/>
  <c r="K130" i="28" s="1"/>
  <c r="J164" i="1"/>
  <c r="K164" i="1" s="1"/>
  <c r="H145" i="28"/>
  <c r="J145" i="28" s="1"/>
  <c r="K145" i="28" s="1"/>
  <c r="J179" i="1"/>
  <c r="K179" i="1" s="1"/>
  <c r="H172" i="28"/>
  <c r="J172" i="28" s="1"/>
  <c r="K172" i="28" s="1"/>
  <c r="J206" i="1"/>
  <c r="K206" i="1" s="1"/>
  <c r="H156" i="28"/>
  <c r="J156" i="28" s="1"/>
  <c r="K156" i="28" s="1"/>
  <c r="J190" i="1"/>
  <c r="K190" i="1" s="1"/>
  <c r="H140" i="28"/>
  <c r="J140" i="28" s="1"/>
  <c r="K140" i="28" s="1"/>
  <c r="J174" i="1"/>
  <c r="K174" i="1" s="1"/>
  <c r="H185" i="28"/>
  <c r="J185" i="28" s="1"/>
  <c r="K185" i="28" s="1"/>
  <c r="J219" i="1"/>
  <c r="K219" i="1" s="1"/>
  <c r="H149" i="28"/>
  <c r="J149" i="28" s="1"/>
  <c r="K149" i="28" s="1"/>
  <c r="J183" i="1"/>
  <c r="K183" i="1" s="1"/>
  <c r="H179" i="28"/>
  <c r="J179" i="28" s="1"/>
  <c r="K179" i="28" s="1"/>
  <c r="J213" i="1"/>
  <c r="K213" i="1" s="1"/>
  <c r="H163" i="28"/>
  <c r="J163" i="28" s="1"/>
  <c r="K163" i="28" s="1"/>
  <c r="J197" i="1"/>
  <c r="K197" i="1" s="1"/>
  <c r="H147" i="28"/>
  <c r="J147" i="28" s="1"/>
  <c r="K147" i="28" s="1"/>
  <c r="J181" i="1"/>
  <c r="K181" i="1" s="1"/>
  <c r="H131" i="28"/>
  <c r="J131" i="28" s="1"/>
  <c r="K131" i="28" s="1"/>
  <c r="J165" i="1"/>
  <c r="K165" i="1" s="1"/>
  <c r="H141" i="28"/>
  <c r="J141" i="28" s="1"/>
  <c r="K141" i="28" s="1"/>
  <c r="J175" i="1"/>
  <c r="K175" i="1" s="1"/>
  <c r="H174" i="28"/>
  <c r="J174" i="28" s="1"/>
  <c r="K174" i="28" s="1"/>
  <c r="J208" i="1"/>
  <c r="K208" i="1" s="1"/>
  <c r="H158" i="28"/>
  <c r="J158" i="28" s="1"/>
  <c r="K158" i="28" s="1"/>
  <c r="J192" i="1"/>
  <c r="K192" i="1" s="1"/>
  <c r="H142" i="28"/>
  <c r="J142" i="28" s="1"/>
  <c r="K142" i="28" s="1"/>
  <c r="J176" i="1"/>
  <c r="K176" i="1" s="1"/>
  <c r="H173" i="28"/>
  <c r="J173" i="28" s="1"/>
  <c r="K173" i="28" s="1"/>
  <c r="J207" i="1"/>
  <c r="K207" i="1" s="1"/>
  <c r="D40" i="52"/>
  <c r="L41" i="28"/>
  <c r="M41" i="28"/>
  <c r="M34" i="31"/>
  <c r="L34" i="31"/>
  <c r="M34" i="33"/>
  <c r="L34" i="33"/>
  <c r="M34" i="35"/>
  <c r="L34" i="35"/>
  <c r="L34" i="29"/>
  <c r="M34" i="29"/>
  <c r="M76" i="30"/>
  <c r="L76" i="30"/>
  <c r="L109" i="1"/>
  <c r="M109" i="1"/>
  <c r="L67" i="4"/>
  <c r="M67" i="4"/>
  <c r="M67" i="6"/>
  <c r="L67" i="6"/>
  <c r="M67" i="8"/>
  <c r="L67" i="8"/>
  <c r="M67" i="2"/>
  <c r="L67" i="2"/>
  <c r="K103" i="1"/>
  <c r="L48" i="3"/>
  <c r="M48" i="3"/>
  <c r="M48" i="5"/>
  <c r="L48" i="5"/>
  <c r="M48" i="7"/>
  <c r="L48" i="7"/>
  <c r="M48" i="9"/>
  <c r="L48" i="9"/>
  <c r="O47" i="1"/>
  <c r="P47" i="1" s="1"/>
  <c r="L47" i="1"/>
  <c r="M47" i="1"/>
  <c r="C46" i="52"/>
  <c r="L61" i="4"/>
  <c r="M61" i="4"/>
  <c r="M61" i="6"/>
  <c r="L61" i="6"/>
  <c r="M61" i="8"/>
  <c r="L61" i="8"/>
  <c r="M61" i="2"/>
  <c r="L61" i="2"/>
  <c r="L43" i="3"/>
  <c r="K110" i="1"/>
  <c r="M43" i="3"/>
  <c r="L43" i="5"/>
  <c r="M43" i="5"/>
  <c r="L43" i="7"/>
  <c r="M43" i="7"/>
  <c r="L43" i="9"/>
  <c r="M43" i="9"/>
  <c r="O42" i="1"/>
  <c r="P42" i="1" s="1"/>
  <c r="C41" i="52"/>
  <c r="L42" i="1"/>
  <c r="M42" i="1"/>
  <c r="L27" i="4"/>
  <c r="M27" i="4"/>
  <c r="L27" i="6"/>
  <c r="M27" i="6"/>
  <c r="L27" i="8"/>
  <c r="M27" i="8"/>
  <c r="M27" i="2"/>
  <c r="L27" i="2"/>
  <c r="L30" i="3"/>
  <c r="M30" i="3"/>
  <c r="M30" i="5"/>
  <c r="L30" i="5"/>
  <c r="M30" i="7"/>
  <c r="L30" i="7"/>
  <c r="M30" i="9"/>
  <c r="L30" i="9"/>
  <c r="L29" i="1"/>
  <c r="O29" i="1"/>
  <c r="P29" i="1" s="1"/>
  <c r="C28" i="52"/>
  <c r="M29" i="1"/>
  <c r="M60" i="4"/>
  <c r="L60" i="4"/>
  <c r="M60" i="6"/>
  <c r="L60" i="6"/>
  <c r="M60" i="8"/>
  <c r="L60" i="8"/>
  <c r="L60" i="2"/>
  <c r="M60" i="2"/>
  <c r="L51" i="3"/>
  <c r="M51" i="3"/>
  <c r="K128" i="1"/>
  <c r="L51" i="5"/>
  <c r="M51" i="5"/>
  <c r="M51" i="7"/>
  <c r="L51" i="7"/>
  <c r="L51" i="9"/>
  <c r="M51" i="9"/>
  <c r="C49" i="52"/>
  <c r="O50" i="1"/>
  <c r="P50" i="1" s="1"/>
  <c r="L50" i="1"/>
  <c r="M50" i="1"/>
  <c r="L58" i="4"/>
  <c r="M58" i="4"/>
  <c r="K121" i="1"/>
  <c r="K137" i="1"/>
  <c r="L58" i="6"/>
  <c r="M58" i="6"/>
  <c r="M58" i="8"/>
  <c r="L58" i="8"/>
  <c r="L58" i="2"/>
  <c r="M58" i="2"/>
  <c r="M56" i="3"/>
  <c r="L56" i="3"/>
  <c r="M56" i="5"/>
  <c r="L56" i="5"/>
  <c r="L56" i="7"/>
  <c r="M56" i="7"/>
  <c r="M56" i="9"/>
  <c r="L56" i="9"/>
  <c r="O55" i="1"/>
  <c r="P55" i="1" s="1"/>
  <c r="M55" i="1"/>
  <c r="C54" i="52"/>
  <c r="L55" i="1"/>
  <c r="M16" i="4"/>
  <c r="L16" i="4"/>
  <c r="M16" i="6"/>
  <c r="L16" i="6"/>
  <c r="L16" i="8"/>
  <c r="M16" i="8"/>
  <c r="L16" i="2"/>
  <c r="M16" i="2"/>
  <c r="L57" i="3"/>
  <c r="M57" i="3"/>
  <c r="L57" i="5"/>
  <c r="M57" i="5"/>
  <c r="L57" i="7"/>
  <c r="M57" i="7"/>
  <c r="L57" i="9"/>
  <c r="M57" i="9"/>
  <c r="C55" i="52"/>
  <c r="O56" i="1"/>
  <c r="P56" i="1" s="1"/>
  <c r="M56" i="1"/>
  <c r="L56" i="1"/>
  <c r="L29" i="4"/>
  <c r="M29" i="4"/>
  <c r="M29" i="6"/>
  <c r="L29" i="6"/>
  <c r="L29" i="8"/>
  <c r="M29" i="8"/>
  <c r="L29" i="2"/>
  <c r="M29" i="2"/>
  <c r="M32" i="3"/>
  <c r="L32" i="3"/>
  <c r="K125" i="1"/>
  <c r="L32" i="5"/>
  <c r="M32" i="5"/>
  <c r="L32" i="7"/>
  <c r="M32" i="7"/>
  <c r="M32" i="9"/>
  <c r="L32" i="9"/>
  <c r="O31" i="1"/>
  <c r="P31" i="1" s="1"/>
  <c r="C30" i="52"/>
  <c r="M31" i="1"/>
  <c r="L31" i="1"/>
  <c r="L31" i="4"/>
  <c r="M31" i="4"/>
  <c r="L31" i="6"/>
  <c r="M31" i="6"/>
  <c r="L31" i="8"/>
  <c r="M31" i="8"/>
  <c r="M31" i="2"/>
  <c r="L31" i="2"/>
  <c r="L53" i="3"/>
  <c r="M53" i="3"/>
  <c r="M53" i="5"/>
  <c r="L53" i="5"/>
  <c r="L53" i="7"/>
  <c r="M53" i="7"/>
  <c r="L53" i="9"/>
  <c r="M53" i="9"/>
  <c r="C51" i="52"/>
  <c r="O52" i="1"/>
  <c r="P52" i="1" s="1"/>
  <c r="M52" i="1"/>
  <c r="L52" i="1"/>
  <c r="M28" i="4"/>
  <c r="L28" i="4"/>
  <c r="M28" i="6"/>
  <c r="L28" i="6"/>
  <c r="L28" i="8"/>
  <c r="M28" i="8"/>
  <c r="L28" i="2"/>
  <c r="M28" i="2"/>
  <c r="L22" i="3"/>
  <c r="M22" i="3"/>
  <c r="L22" i="5"/>
  <c r="M22" i="5"/>
  <c r="M22" i="7"/>
  <c r="L22" i="7"/>
  <c r="M22" i="9"/>
  <c r="L22" i="9"/>
  <c r="O21" i="1"/>
  <c r="P21" i="1" s="1"/>
  <c r="M21" i="1"/>
  <c r="C20" i="52"/>
  <c r="L21" i="1"/>
  <c r="M9" i="4"/>
  <c r="L9" i="4"/>
  <c r="M9" i="6"/>
  <c r="L9" i="6"/>
  <c r="L9" i="8"/>
  <c r="M9" i="8"/>
  <c r="M9" i="2"/>
  <c r="L9" i="2"/>
  <c r="M70" i="3"/>
  <c r="L70" i="3"/>
  <c r="L70" i="5"/>
  <c r="M70" i="5"/>
  <c r="M70" i="7"/>
  <c r="L70" i="7"/>
  <c r="M70" i="9"/>
  <c r="L70" i="9"/>
  <c r="L69" i="1"/>
  <c r="C68" i="52"/>
  <c r="M69" i="1"/>
  <c r="O69" i="1"/>
  <c r="P69" i="1" s="1"/>
  <c r="L8" i="4"/>
  <c r="M8" i="4"/>
  <c r="L8" i="6"/>
  <c r="M8" i="6"/>
  <c r="L8" i="8"/>
  <c r="M8" i="8"/>
  <c r="M8" i="2"/>
  <c r="L8" i="2"/>
  <c r="L26" i="3"/>
  <c r="M26" i="3"/>
  <c r="L26" i="5"/>
  <c r="M26" i="5"/>
  <c r="M26" i="7"/>
  <c r="L26" i="7"/>
  <c r="M26" i="9"/>
  <c r="L26" i="9"/>
  <c r="O25" i="1"/>
  <c r="P25" i="1" s="1"/>
  <c r="M25" i="1"/>
  <c r="L25" i="1"/>
  <c r="C24" i="52"/>
  <c r="L71" i="10"/>
  <c r="M71" i="10"/>
  <c r="L30" i="10"/>
  <c r="M30" i="10"/>
  <c r="M47" i="10"/>
  <c r="L47" i="10"/>
  <c r="L49" i="11"/>
  <c r="M49" i="11"/>
  <c r="L35" i="10"/>
  <c r="M35" i="10"/>
  <c r="M21" i="11"/>
  <c r="L21" i="11"/>
  <c r="M62" i="10"/>
  <c r="L62" i="10"/>
  <c r="M70" i="10"/>
  <c r="L70" i="10"/>
  <c r="L52" i="10"/>
  <c r="M52" i="10"/>
  <c r="L59" i="10"/>
  <c r="M59" i="10"/>
  <c r="L36" i="10"/>
  <c r="M36" i="10"/>
  <c r="M51" i="10"/>
  <c r="L51" i="10"/>
  <c r="M46" i="10"/>
  <c r="L46" i="10"/>
  <c r="M32" i="10"/>
  <c r="L32" i="10"/>
  <c r="L72" i="10"/>
  <c r="M72" i="10"/>
  <c r="M63" i="10"/>
  <c r="L63" i="10"/>
  <c r="L56" i="10"/>
  <c r="M56" i="10"/>
  <c r="L43" i="10"/>
  <c r="M43" i="10"/>
  <c r="L34" i="10"/>
  <c r="M34" i="10"/>
  <c r="M37" i="11"/>
  <c r="L37" i="11"/>
  <c r="M38" i="10"/>
  <c r="L38" i="10"/>
  <c r="L44" i="10"/>
  <c r="M44" i="10"/>
  <c r="L69" i="11"/>
  <c r="M69" i="11"/>
  <c r="L60" i="10"/>
  <c r="M60" i="10"/>
  <c r="L65" i="11"/>
  <c r="M65" i="11"/>
  <c r="L33" i="11"/>
  <c r="M33" i="11"/>
  <c r="L42" i="10"/>
  <c r="M42" i="10"/>
  <c r="E15" i="52"/>
  <c r="E44" i="52"/>
  <c r="D117" i="52"/>
  <c r="L118" i="28"/>
  <c r="M118" i="28"/>
  <c r="C123" i="52"/>
  <c r="L158" i="1"/>
  <c r="M158" i="1"/>
  <c r="H58" i="37"/>
  <c r="J58" i="37" s="1"/>
  <c r="K58" i="37" s="1"/>
  <c r="J58" i="10"/>
  <c r="K58" i="10" s="1"/>
  <c r="H13" i="38"/>
  <c r="J13" i="38" s="1"/>
  <c r="K13" i="38" s="1"/>
  <c r="J13" i="11"/>
  <c r="K13" i="11" s="1"/>
  <c r="H54" i="37"/>
  <c r="J54" i="37" s="1"/>
  <c r="K54" i="37" s="1"/>
  <c r="J54" i="10"/>
  <c r="K54" i="10" s="1"/>
  <c r="H29" i="38"/>
  <c r="J29" i="38" s="1"/>
  <c r="K29" i="38" s="1"/>
  <c r="J29" i="11"/>
  <c r="K29" i="11" s="1"/>
  <c r="H50" i="37"/>
  <c r="J50" i="37" s="1"/>
  <c r="K50" i="37" s="1"/>
  <c r="J50" i="10"/>
  <c r="K50" i="10" s="1"/>
  <c r="H25" i="38"/>
  <c r="J25" i="38" s="1"/>
  <c r="K25" i="38" s="1"/>
  <c r="J25" i="11"/>
  <c r="K25" i="11" s="1"/>
  <c r="H61" i="38"/>
  <c r="J61" i="38" s="1"/>
  <c r="K61" i="38" s="1"/>
  <c r="J61" i="11"/>
  <c r="K61" i="11" s="1"/>
  <c r="H5" i="37"/>
  <c r="J5" i="37" s="1"/>
  <c r="K5" i="37" s="1"/>
  <c r="J5" i="10"/>
  <c r="K5" i="10" s="1"/>
  <c r="H55" i="38"/>
  <c r="J55" i="38" s="1"/>
  <c r="K55" i="38" s="1"/>
  <c r="J55" i="11"/>
  <c r="K55" i="11" s="1"/>
  <c r="H16" i="38"/>
  <c r="J16" i="38" s="1"/>
  <c r="K16" i="38" s="1"/>
  <c r="J16" i="11"/>
  <c r="K16" i="11" s="1"/>
  <c r="H16" i="37"/>
  <c r="J16" i="37" s="1"/>
  <c r="K16" i="37" s="1"/>
  <c r="J16" i="10"/>
  <c r="K16" i="10" s="1"/>
  <c r="H6" i="38"/>
  <c r="J6" i="38" s="1"/>
  <c r="K6" i="38" s="1"/>
  <c r="J6" i="11"/>
  <c r="K6" i="11" s="1"/>
  <c r="H6" i="37"/>
  <c r="J6" i="37" s="1"/>
  <c r="K6" i="37" s="1"/>
  <c r="J6" i="10"/>
  <c r="K6" i="10" s="1"/>
  <c r="H27" i="38"/>
  <c r="J27" i="38" s="1"/>
  <c r="K27" i="38" s="1"/>
  <c r="J27" i="11"/>
  <c r="K27" i="11" s="1"/>
  <c r="H53" i="37"/>
  <c r="J53" i="37" s="1"/>
  <c r="K53" i="37" s="1"/>
  <c r="J53" i="10"/>
  <c r="K53" i="10" s="1"/>
  <c r="H28" i="38"/>
  <c r="J28" i="38" s="1"/>
  <c r="K28" i="38" s="1"/>
  <c r="J28" i="11"/>
  <c r="K28" i="11" s="1"/>
  <c r="H19" i="38"/>
  <c r="J19" i="38" s="1"/>
  <c r="K19" i="38" s="1"/>
  <c r="J19" i="11"/>
  <c r="K19" i="11" s="1"/>
  <c r="H19" i="37"/>
  <c r="J19" i="37" s="1"/>
  <c r="K19" i="37" s="1"/>
  <c r="J19" i="10"/>
  <c r="K19" i="10" s="1"/>
  <c r="H39" i="38"/>
  <c r="J39" i="38" s="1"/>
  <c r="K39" i="38" s="1"/>
  <c r="J39" i="11"/>
  <c r="K39" i="11" s="1"/>
  <c r="H31" i="37"/>
  <c r="J31" i="37" s="1"/>
  <c r="K31" i="37" s="1"/>
  <c r="J31" i="10"/>
  <c r="K31" i="10" s="1"/>
  <c r="H17" i="38"/>
  <c r="J17" i="38" s="1"/>
  <c r="K17" i="38" s="1"/>
  <c r="J17" i="11"/>
  <c r="K17" i="11" s="1"/>
  <c r="H67" i="37"/>
  <c r="J67" i="37" s="1"/>
  <c r="K67" i="37" s="1"/>
  <c r="J67" i="10"/>
  <c r="K67" i="10" s="1"/>
  <c r="H64" i="37"/>
  <c r="J64" i="37" s="1"/>
  <c r="K64" i="37" s="1"/>
  <c r="J64" i="10"/>
  <c r="K64" i="10" s="1"/>
  <c r="H68" i="37"/>
  <c r="J68" i="37" s="1"/>
  <c r="K68" i="37" s="1"/>
  <c r="J68" i="10"/>
  <c r="K68" i="10" s="1"/>
  <c r="H45" i="38"/>
  <c r="J45" i="38" s="1"/>
  <c r="K45" i="38" s="1"/>
  <c r="J45" i="11"/>
  <c r="K45" i="11" s="1"/>
  <c r="H66" i="37"/>
  <c r="J66" i="37" s="1"/>
  <c r="K66" i="37" s="1"/>
  <c r="J66" i="10"/>
  <c r="K66" i="10" s="1"/>
  <c r="H41" i="38"/>
  <c r="J41" i="38" s="1"/>
  <c r="K41" i="38" s="1"/>
  <c r="J41" i="11"/>
  <c r="K41" i="11" s="1"/>
  <c r="H9" i="38"/>
  <c r="J9" i="38" s="1"/>
  <c r="K9" i="38" s="1"/>
  <c r="J9" i="11"/>
  <c r="K9" i="11" s="1"/>
  <c r="H40" i="37"/>
  <c r="J40" i="37" s="1"/>
  <c r="K40" i="37" s="1"/>
  <c r="J40" i="10"/>
  <c r="K40" i="10" s="1"/>
  <c r="H24" i="37"/>
  <c r="J24" i="37" s="1"/>
  <c r="K24" i="37" s="1"/>
  <c r="J24" i="10"/>
  <c r="K24" i="10" s="1"/>
  <c r="H57" i="38"/>
  <c r="J57" i="38" s="1"/>
  <c r="K57" i="38" s="1"/>
  <c r="J57" i="11"/>
  <c r="K57" i="11" s="1"/>
  <c r="H48" i="37"/>
  <c r="J48" i="37" s="1"/>
  <c r="K48" i="37" s="1"/>
  <c r="J48" i="10"/>
  <c r="K48" i="10" s="1"/>
  <c r="H12" i="10"/>
  <c r="H12" i="11"/>
  <c r="M10" i="3"/>
  <c r="L10" i="3"/>
  <c r="M10" i="5"/>
  <c r="L10" i="5"/>
  <c r="M10" i="7"/>
  <c r="L10" i="7"/>
  <c r="L10" i="9"/>
  <c r="M10" i="9"/>
  <c r="M9" i="1"/>
  <c r="O9" i="1"/>
  <c r="P9" i="1" s="1"/>
  <c r="L9" i="1"/>
  <c r="C8" i="52"/>
  <c r="E8" i="52" s="1"/>
  <c r="M19" i="4"/>
  <c r="L19" i="4"/>
  <c r="M19" i="6"/>
  <c r="L19" i="6"/>
  <c r="L19" i="8"/>
  <c r="M19" i="8"/>
  <c r="L19" i="2"/>
  <c r="M19" i="2"/>
  <c r="M71" i="3"/>
  <c r="L71" i="3"/>
  <c r="L71" i="5"/>
  <c r="M71" i="5"/>
  <c r="M71" i="7"/>
  <c r="L71" i="7"/>
  <c r="L71" i="9"/>
  <c r="M71" i="9"/>
  <c r="C69" i="52"/>
  <c r="E69" i="52" s="1"/>
  <c r="L70" i="1"/>
  <c r="O70" i="1"/>
  <c r="P70" i="1" s="1"/>
  <c r="M70" i="1"/>
  <c r="M69" i="4"/>
  <c r="L69" i="4"/>
  <c r="M69" i="6"/>
  <c r="L69" i="6"/>
  <c r="M69" i="8"/>
  <c r="L69" i="8"/>
  <c r="L69" i="2"/>
  <c r="M69" i="2"/>
  <c r="M44" i="3"/>
  <c r="L44" i="3"/>
  <c r="K126" i="1"/>
  <c r="L44" i="5"/>
  <c r="M44" i="5"/>
  <c r="M44" i="7"/>
  <c r="L44" i="7"/>
  <c r="M44" i="9"/>
  <c r="L44" i="9"/>
  <c r="C42" i="52"/>
  <c r="E42" i="52" s="1"/>
  <c r="M43" i="1"/>
  <c r="L43" i="1"/>
  <c r="O43" i="1"/>
  <c r="P43" i="1" s="1"/>
  <c r="L12" i="4"/>
  <c r="M12" i="4"/>
  <c r="L12" i="6"/>
  <c r="M12" i="6"/>
  <c r="L12" i="8"/>
  <c r="M12" i="8"/>
  <c r="L12" i="2"/>
  <c r="M12" i="2"/>
  <c r="L20" i="3"/>
  <c r="K112" i="1"/>
  <c r="M20" i="3"/>
  <c r="L20" i="5"/>
  <c r="M20" i="5"/>
  <c r="L20" i="7"/>
  <c r="M20" i="7"/>
  <c r="M20" i="9"/>
  <c r="L20" i="9"/>
  <c r="L19" i="1"/>
  <c r="C18" i="52"/>
  <c r="E18" i="52" s="1"/>
  <c r="M19" i="1"/>
  <c r="O19" i="1"/>
  <c r="P19" i="1" s="1"/>
  <c r="M64" i="4"/>
  <c r="L64" i="4"/>
  <c r="M64" i="6"/>
  <c r="L64" i="6"/>
  <c r="M64" i="8"/>
  <c r="L64" i="8"/>
  <c r="L64" i="2"/>
  <c r="M64" i="2"/>
  <c r="L23" i="3"/>
  <c r="M23" i="3"/>
  <c r="L23" i="5"/>
  <c r="M23" i="5"/>
  <c r="M23" i="7"/>
  <c r="L23" i="7"/>
  <c r="L23" i="9"/>
  <c r="M23" i="9"/>
  <c r="L22" i="1"/>
  <c r="C21" i="52"/>
  <c r="E21" i="52" s="1"/>
  <c r="M22" i="1"/>
  <c r="O22" i="1"/>
  <c r="P22" i="1" s="1"/>
  <c r="H123" i="28"/>
  <c r="J123" i="28" s="1"/>
  <c r="K123" i="28" s="1"/>
  <c r="J157" i="1"/>
  <c r="K157" i="1" s="1"/>
  <c r="H120" i="28"/>
  <c r="J120" i="28" s="1"/>
  <c r="K120" i="28" s="1"/>
  <c r="J154" i="1"/>
  <c r="K154" i="1" s="1"/>
  <c r="H126" i="28"/>
  <c r="J126" i="28" s="1"/>
  <c r="K126" i="28" s="1"/>
  <c r="J160" i="1"/>
  <c r="K160" i="1" s="1"/>
  <c r="H125" i="28"/>
  <c r="J125" i="28" s="1"/>
  <c r="K125" i="28" s="1"/>
  <c r="J159" i="1"/>
  <c r="K159" i="1" s="1"/>
  <c r="M42" i="4"/>
  <c r="L42" i="4"/>
  <c r="K116" i="1"/>
  <c r="K132" i="1"/>
  <c r="L42" i="6"/>
  <c r="M42" i="6"/>
  <c r="L42" i="8"/>
  <c r="M42" i="8"/>
  <c r="L42" i="2"/>
  <c r="M42" i="2"/>
  <c r="M34" i="3"/>
  <c r="L34" i="3"/>
  <c r="L34" i="5"/>
  <c r="M34" i="5"/>
  <c r="M34" i="7"/>
  <c r="L34" i="7"/>
  <c r="M34" i="9"/>
  <c r="L34" i="9"/>
  <c r="L33" i="1"/>
  <c r="O33" i="1"/>
  <c r="P33" i="1" s="1"/>
  <c r="M33" i="1"/>
  <c r="C32" i="52"/>
  <c r="E32" i="52" s="1"/>
  <c r="M71" i="11"/>
  <c r="L71" i="11"/>
  <c r="L30" i="11"/>
  <c r="M30" i="11"/>
  <c r="L47" i="11"/>
  <c r="M47" i="11"/>
  <c r="M49" i="10"/>
  <c r="L49" i="10"/>
  <c r="L35" i="11"/>
  <c r="M35" i="11"/>
  <c r="L21" i="10"/>
  <c r="M21" i="10"/>
  <c r="L18" i="10"/>
  <c r="M18" i="10"/>
  <c r="M18" i="11"/>
  <c r="L18" i="11"/>
  <c r="L62" i="11"/>
  <c r="M62" i="11"/>
  <c r="L70" i="11"/>
  <c r="M70" i="11"/>
  <c r="M15" i="10"/>
  <c r="L15" i="10"/>
  <c r="L15" i="11"/>
  <c r="M15" i="11"/>
  <c r="L52" i="11"/>
  <c r="M52" i="11"/>
  <c r="L10" i="10"/>
  <c r="M10" i="10"/>
  <c r="L10" i="11"/>
  <c r="M10" i="11"/>
  <c r="L59" i="11"/>
  <c r="M59" i="11"/>
  <c r="L14" i="10"/>
  <c r="M14" i="10"/>
  <c r="L14" i="11"/>
  <c r="M14" i="11"/>
  <c r="L36" i="11"/>
  <c r="M36" i="11"/>
  <c r="M51" i="11"/>
  <c r="L51" i="11"/>
  <c r="L46" i="11"/>
  <c r="M46" i="11"/>
  <c r="L11" i="10"/>
  <c r="M11" i="10"/>
  <c r="L11" i="11"/>
  <c r="M11" i="11"/>
  <c r="L32" i="11"/>
  <c r="M32" i="11"/>
  <c r="M72" i="11"/>
  <c r="L72" i="11"/>
  <c r="M8" i="10"/>
  <c r="L8" i="10"/>
  <c r="L8" i="11"/>
  <c r="M8" i="11"/>
  <c r="M63" i="11"/>
  <c r="L63" i="11"/>
  <c r="L56" i="11"/>
  <c r="M56" i="11"/>
  <c r="L43" i="11"/>
  <c r="M43" i="11"/>
  <c r="L34" i="11"/>
  <c r="M34" i="11"/>
  <c r="L37" i="10"/>
  <c r="M37" i="10"/>
  <c r="L38" i="11"/>
  <c r="M38" i="11"/>
  <c r="M44" i="11"/>
  <c r="L44" i="11"/>
  <c r="L22" i="10"/>
  <c r="M22" i="10"/>
  <c r="M22" i="11"/>
  <c r="L22" i="11"/>
  <c r="L69" i="10"/>
  <c r="M69" i="10"/>
  <c r="M60" i="11"/>
  <c r="L60" i="11"/>
  <c r="L65" i="10"/>
  <c r="M65" i="10"/>
  <c r="L33" i="10"/>
  <c r="M33" i="10"/>
  <c r="L42" i="11"/>
  <c r="M42" i="11"/>
  <c r="F37" i="52"/>
  <c r="G37" i="52"/>
  <c r="F52" i="52"/>
  <c r="G52" i="52"/>
  <c r="L102" i="1"/>
  <c r="M102" i="1"/>
  <c r="G63" i="52"/>
  <c r="F63" i="52"/>
  <c r="M105" i="1"/>
  <c r="L105" i="1"/>
  <c r="F31" i="52"/>
  <c r="G31" i="52"/>
  <c r="L142" i="1"/>
  <c r="M142" i="1"/>
  <c r="L135" i="1"/>
  <c r="M135" i="1"/>
  <c r="L118" i="1"/>
  <c r="M118" i="1"/>
  <c r="F61" i="52"/>
  <c r="G61" i="52"/>
  <c r="L67" i="30"/>
  <c r="M67" i="30"/>
  <c r="M67" i="32"/>
  <c r="L67" i="32"/>
  <c r="M67" i="34"/>
  <c r="L67" i="34"/>
  <c r="M67" i="36"/>
  <c r="L67" i="36"/>
  <c r="D65" i="52"/>
  <c r="L66" i="28"/>
  <c r="M66" i="28"/>
  <c r="M48" i="31"/>
  <c r="L48" i="31"/>
  <c r="L48" i="33"/>
  <c r="M48" i="33"/>
  <c r="M48" i="35"/>
  <c r="L48" i="35"/>
  <c r="L48" i="29"/>
  <c r="M48" i="29"/>
  <c r="L61" i="30"/>
  <c r="M61" i="30"/>
  <c r="M61" i="32"/>
  <c r="L61" i="32"/>
  <c r="L61" i="34"/>
  <c r="M61" i="34"/>
  <c r="M61" i="36"/>
  <c r="L61" i="36"/>
  <c r="D59" i="52"/>
  <c r="M60" i="28"/>
  <c r="L60" i="28"/>
  <c r="L43" i="31"/>
  <c r="M43" i="31"/>
  <c r="L43" i="33"/>
  <c r="M43" i="33"/>
  <c r="M43" i="35"/>
  <c r="L43" i="35"/>
  <c r="M43" i="29"/>
  <c r="L43" i="29"/>
  <c r="L27" i="30"/>
  <c r="M27" i="30"/>
  <c r="M27" i="32"/>
  <c r="L27" i="32"/>
  <c r="M27" i="34"/>
  <c r="L27" i="34"/>
  <c r="M27" i="36"/>
  <c r="L27" i="36"/>
  <c r="D25" i="52"/>
  <c r="L26" i="28"/>
  <c r="M26" i="28"/>
  <c r="M30" i="31"/>
  <c r="L30" i="31"/>
  <c r="M30" i="33"/>
  <c r="L30" i="33"/>
  <c r="M30" i="35"/>
  <c r="L30" i="35"/>
  <c r="L30" i="29"/>
  <c r="M30" i="29"/>
  <c r="M60" i="30"/>
  <c r="L60" i="30"/>
  <c r="L60" i="32"/>
  <c r="M60" i="32"/>
  <c r="L60" i="34"/>
  <c r="M60" i="34"/>
  <c r="L60" i="36"/>
  <c r="M60" i="36"/>
  <c r="D58" i="52"/>
  <c r="L59" i="28"/>
  <c r="M59" i="28"/>
  <c r="L51" i="31"/>
  <c r="M51" i="31"/>
  <c r="L51" i="33"/>
  <c r="M51" i="33"/>
  <c r="M51" i="35"/>
  <c r="L51" i="35"/>
  <c r="M51" i="29"/>
  <c r="L51" i="29"/>
  <c r="M58" i="30"/>
  <c r="L58" i="30"/>
  <c r="M58" i="32"/>
  <c r="L58" i="32"/>
  <c r="L58" i="34"/>
  <c r="M58" i="34"/>
  <c r="M58" i="36"/>
  <c r="L58" i="36"/>
  <c r="D56" i="52"/>
  <c r="L57" i="28"/>
  <c r="M57" i="28"/>
  <c r="M56" i="31"/>
  <c r="L56" i="31"/>
  <c r="L56" i="33"/>
  <c r="M56" i="33"/>
  <c r="M56" i="35"/>
  <c r="L56" i="35"/>
  <c r="L56" i="29"/>
  <c r="M56" i="29"/>
  <c r="M16" i="30"/>
  <c r="L16" i="30"/>
  <c r="L16" i="32"/>
  <c r="M16" i="32"/>
  <c r="L16" i="34"/>
  <c r="M16" i="34"/>
  <c r="L16" i="36"/>
  <c r="M16" i="36"/>
  <c r="D14" i="52"/>
  <c r="L15" i="28"/>
  <c r="M15" i="28"/>
  <c r="L57" i="31"/>
  <c r="M57" i="31"/>
  <c r="L57" i="33"/>
  <c r="M57" i="33"/>
  <c r="L57" i="35"/>
  <c r="M57" i="35"/>
  <c r="M57" i="29"/>
  <c r="L57" i="29"/>
  <c r="L29" i="30"/>
  <c r="M29" i="30"/>
  <c r="M29" i="32"/>
  <c r="L29" i="32"/>
  <c r="L29" i="34"/>
  <c r="M29" i="34"/>
  <c r="M29" i="36"/>
  <c r="L29" i="36"/>
  <c r="D27" i="52"/>
  <c r="M28" i="28"/>
  <c r="L28" i="28"/>
  <c r="M32" i="31"/>
  <c r="L32" i="31"/>
  <c r="L32" i="33"/>
  <c r="M32" i="33"/>
  <c r="M32" i="35"/>
  <c r="L32" i="35"/>
  <c r="L32" i="29"/>
  <c r="M32" i="29"/>
  <c r="L31" i="30"/>
  <c r="M31" i="30"/>
  <c r="M31" i="32"/>
  <c r="L31" i="32"/>
  <c r="M31" i="34"/>
  <c r="L31" i="34"/>
  <c r="M31" i="36"/>
  <c r="L31" i="36"/>
  <c r="D29" i="52"/>
  <c r="L30" i="28"/>
  <c r="M30" i="28"/>
  <c r="L53" i="31"/>
  <c r="M53" i="31"/>
  <c r="L53" i="33"/>
  <c r="M53" i="33"/>
  <c r="L53" i="35"/>
  <c r="M53" i="35"/>
  <c r="M53" i="29"/>
  <c r="L53" i="29"/>
  <c r="M28" i="30"/>
  <c r="L28" i="30"/>
  <c r="L28" i="32"/>
  <c r="M28" i="32"/>
  <c r="L28" i="34"/>
  <c r="M28" i="34"/>
  <c r="L28" i="36"/>
  <c r="M28" i="36"/>
  <c r="D26" i="52"/>
  <c r="L27" i="28"/>
  <c r="M27" i="28"/>
  <c r="M22" i="31"/>
  <c r="L22" i="31"/>
  <c r="M22" i="33"/>
  <c r="L22" i="33"/>
  <c r="M22" i="35"/>
  <c r="L22" i="35"/>
  <c r="L22" i="29"/>
  <c r="M22" i="29"/>
  <c r="L9" i="30"/>
  <c r="M9" i="30"/>
  <c r="L9" i="32"/>
  <c r="M9" i="32"/>
  <c r="L9" i="34"/>
  <c r="M9" i="34"/>
  <c r="M9" i="36"/>
  <c r="L9" i="36"/>
  <c r="D7" i="52"/>
  <c r="M8" i="28"/>
  <c r="L8" i="28"/>
  <c r="M70" i="31"/>
  <c r="L70" i="31"/>
  <c r="M70" i="33"/>
  <c r="L70" i="33"/>
  <c r="M70" i="35"/>
  <c r="L70" i="35"/>
  <c r="L70" i="29"/>
  <c r="M70" i="29"/>
  <c r="M8" i="30"/>
  <c r="L8" i="30"/>
  <c r="L8" i="32"/>
  <c r="M8" i="32"/>
  <c r="L8" i="34"/>
  <c r="M8" i="34"/>
  <c r="L8" i="36"/>
  <c r="M8" i="36"/>
  <c r="D6" i="52"/>
  <c r="L7" i="28"/>
  <c r="M7" i="28"/>
  <c r="M26" i="31"/>
  <c r="L26" i="31"/>
  <c r="M26" i="33"/>
  <c r="L26" i="33"/>
  <c r="M26" i="35"/>
  <c r="L26" i="35"/>
  <c r="L26" i="29"/>
  <c r="M26" i="29"/>
  <c r="F50" i="52"/>
  <c r="G50" i="52"/>
  <c r="G53" i="52"/>
  <c r="F53" i="52"/>
  <c r="G72" i="52"/>
  <c r="F72" i="52"/>
  <c r="F48" i="52"/>
  <c r="G48" i="52"/>
  <c r="L127" i="1"/>
  <c r="M127" i="1"/>
  <c r="G35" i="52"/>
  <c r="F35" i="52"/>
  <c r="L111" i="1"/>
  <c r="M111" i="1"/>
  <c r="F70" i="52"/>
  <c r="G70" i="52"/>
  <c r="L106" i="1"/>
  <c r="M106" i="1"/>
  <c r="G9" i="52"/>
  <c r="F9" i="52"/>
  <c r="H7" i="38"/>
  <c r="J7" i="38" s="1"/>
  <c r="K7" i="38" s="1"/>
  <c r="J7" i="11"/>
  <c r="K7" i="11" s="1"/>
  <c r="H7" i="37"/>
  <c r="J7" i="37" s="1"/>
  <c r="K7" i="37" s="1"/>
  <c r="J7" i="10"/>
  <c r="K7" i="10" s="1"/>
  <c r="H58" i="38"/>
  <c r="J58" i="38" s="1"/>
  <c r="K58" i="38" s="1"/>
  <c r="J58" i="11"/>
  <c r="K58" i="11" s="1"/>
  <c r="H13" i="37"/>
  <c r="J13" i="37" s="1"/>
  <c r="K13" i="37" s="1"/>
  <c r="J13" i="10"/>
  <c r="K13" i="10" s="1"/>
  <c r="H54" i="38"/>
  <c r="J54" i="38" s="1"/>
  <c r="K54" i="38" s="1"/>
  <c r="J54" i="11"/>
  <c r="K54" i="11" s="1"/>
  <c r="H26" i="38"/>
  <c r="J26" i="38" s="1"/>
  <c r="K26" i="38" s="1"/>
  <c r="J26" i="11"/>
  <c r="K26" i="11" s="1"/>
  <c r="H26" i="37"/>
  <c r="J26" i="37" s="1"/>
  <c r="K26" i="37" s="1"/>
  <c r="J26" i="10"/>
  <c r="K26" i="10" s="1"/>
  <c r="H29" i="37"/>
  <c r="J29" i="37" s="1"/>
  <c r="K29" i="37" s="1"/>
  <c r="J29" i="10"/>
  <c r="K29" i="10" s="1"/>
  <c r="H50" i="38"/>
  <c r="J50" i="38" s="1"/>
  <c r="K50" i="38" s="1"/>
  <c r="J50" i="11"/>
  <c r="K50" i="11" s="1"/>
  <c r="H25" i="37"/>
  <c r="J25" i="37" s="1"/>
  <c r="K25" i="37" s="1"/>
  <c r="J25" i="10"/>
  <c r="K25" i="10" s="1"/>
  <c r="H61" i="37"/>
  <c r="J61" i="37" s="1"/>
  <c r="K61" i="37" s="1"/>
  <c r="J61" i="10"/>
  <c r="K61" i="10" s="1"/>
  <c r="H20" i="38"/>
  <c r="J20" i="38" s="1"/>
  <c r="K20" i="38" s="1"/>
  <c r="J20" i="11"/>
  <c r="K20" i="11" s="1"/>
  <c r="H20" i="37"/>
  <c r="J20" i="37" s="1"/>
  <c r="K20" i="37" s="1"/>
  <c r="J20" i="10"/>
  <c r="K20" i="10" s="1"/>
  <c r="H5" i="38"/>
  <c r="J5" i="38" s="1"/>
  <c r="K5" i="38" s="1"/>
  <c r="J5" i="11"/>
  <c r="K5" i="11" s="1"/>
  <c r="H55" i="37"/>
  <c r="J55" i="37" s="1"/>
  <c r="K55" i="37" s="1"/>
  <c r="J55" i="10"/>
  <c r="K55" i="10" s="1"/>
  <c r="H27" i="37"/>
  <c r="J27" i="37" s="1"/>
  <c r="K27" i="37" s="1"/>
  <c r="J27" i="10"/>
  <c r="K27" i="10" s="1"/>
  <c r="H53" i="38"/>
  <c r="J53" i="38" s="1"/>
  <c r="K53" i="38" s="1"/>
  <c r="J53" i="11"/>
  <c r="K53" i="11" s="1"/>
  <c r="H28" i="37"/>
  <c r="J28" i="37" s="1"/>
  <c r="K28" i="37" s="1"/>
  <c r="J28" i="10"/>
  <c r="K28" i="10" s="1"/>
  <c r="H39" i="37"/>
  <c r="J39" i="37" s="1"/>
  <c r="K39" i="37" s="1"/>
  <c r="J39" i="10"/>
  <c r="K39" i="10" s="1"/>
  <c r="H31" i="38"/>
  <c r="J31" i="38" s="1"/>
  <c r="K31" i="38" s="1"/>
  <c r="J31" i="11"/>
  <c r="K31" i="11" s="1"/>
  <c r="H23" i="38"/>
  <c r="J23" i="38" s="1"/>
  <c r="K23" i="38" s="1"/>
  <c r="J23" i="11"/>
  <c r="K23" i="11" s="1"/>
  <c r="H23" i="37"/>
  <c r="J23" i="37" s="1"/>
  <c r="K23" i="37" s="1"/>
  <c r="J23" i="10"/>
  <c r="K23" i="10" s="1"/>
  <c r="H17" i="37"/>
  <c r="J17" i="37" s="1"/>
  <c r="K17" i="37" s="1"/>
  <c r="J17" i="10"/>
  <c r="K17" i="10" s="1"/>
  <c r="H67" i="38"/>
  <c r="J67" i="38" s="1"/>
  <c r="K67" i="38" s="1"/>
  <c r="J67" i="11"/>
  <c r="K67" i="11" s="1"/>
  <c r="H64" i="38"/>
  <c r="J64" i="38" s="1"/>
  <c r="K64" i="38" s="1"/>
  <c r="J64" i="11"/>
  <c r="K64" i="11" s="1"/>
  <c r="H68" i="38"/>
  <c r="J68" i="38" s="1"/>
  <c r="K68" i="38" s="1"/>
  <c r="J68" i="11"/>
  <c r="K68" i="11" s="1"/>
  <c r="H45" i="37"/>
  <c r="J45" i="37" s="1"/>
  <c r="K45" i="37" s="1"/>
  <c r="J45" i="10"/>
  <c r="K45" i="10" s="1"/>
  <c r="H66" i="38"/>
  <c r="J66" i="38" s="1"/>
  <c r="K66" i="38" s="1"/>
  <c r="J66" i="11"/>
  <c r="K66" i="11" s="1"/>
  <c r="H41" i="37"/>
  <c r="J41" i="37" s="1"/>
  <c r="K41" i="37" s="1"/>
  <c r="J41" i="10"/>
  <c r="K41" i="10" s="1"/>
  <c r="H9" i="37"/>
  <c r="J9" i="37" s="1"/>
  <c r="K9" i="37" s="1"/>
  <c r="J9" i="10"/>
  <c r="K9" i="10" s="1"/>
  <c r="H40" i="38"/>
  <c r="J40" i="38" s="1"/>
  <c r="K40" i="38" s="1"/>
  <c r="J40" i="11"/>
  <c r="K40" i="11" s="1"/>
  <c r="H24" i="38"/>
  <c r="J24" i="38" s="1"/>
  <c r="K24" i="38" s="1"/>
  <c r="J24" i="11"/>
  <c r="K24" i="11" s="1"/>
  <c r="H57" i="37"/>
  <c r="J57" i="37" s="1"/>
  <c r="K57" i="37" s="1"/>
  <c r="J57" i="10"/>
  <c r="K57" i="10" s="1"/>
  <c r="H48" i="38"/>
  <c r="J48" i="38" s="1"/>
  <c r="K48" i="38" s="1"/>
  <c r="J48" i="11"/>
  <c r="K48" i="11" s="1"/>
  <c r="H14" i="28"/>
  <c r="J14" i="28" s="1"/>
  <c r="K14" i="28" s="1"/>
  <c r="H225" i="1"/>
  <c r="H153" i="1"/>
  <c r="J14" i="1"/>
  <c r="K14" i="1" s="1"/>
  <c r="H15" i="36"/>
  <c r="J15" i="36" s="1"/>
  <c r="K15" i="36" s="1"/>
  <c r="J15" i="9"/>
  <c r="K15" i="9" s="1"/>
  <c r="H15" i="34"/>
  <c r="J15" i="34" s="1"/>
  <c r="K15" i="34" s="1"/>
  <c r="J15" i="7"/>
  <c r="K15" i="7" s="1"/>
  <c r="H15" i="32"/>
  <c r="J15" i="32" s="1"/>
  <c r="K15" i="32" s="1"/>
  <c r="J15" i="5"/>
  <c r="K15" i="5" s="1"/>
  <c r="H15" i="30"/>
  <c r="J15" i="30" s="1"/>
  <c r="K15" i="30" s="1"/>
  <c r="J15" i="3"/>
  <c r="K15" i="3" s="1"/>
  <c r="M10" i="31"/>
  <c r="L10" i="31"/>
  <c r="M10" i="33"/>
  <c r="L10" i="33"/>
  <c r="M10" i="35"/>
  <c r="L10" i="35"/>
  <c r="L10" i="29"/>
  <c r="M10" i="29"/>
  <c r="L19" i="30"/>
  <c r="M19" i="30"/>
  <c r="M19" i="32"/>
  <c r="L19" i="32"/>
  <c r="M19" i="34"/>
  <c r="L19" i="34"/>
  <c r="M19" i="36"/>
  <c r="L19" i="36"/>
  <c r="D17" i="52"/>
  <c r="L18" i="28"/>
  <c r="M18" i="28"/>
  <c r="L71" i="31"/>
  <c r="M71" i="31"/>
  <c r="L71" i="33"/>
  <c r="M71" i="33"/>
  <c r="M71" i="35"/>
  <c r="L71" i="35"/>
  <c r="M71" i="29"/>
  <c r="L71" i="29"/>
  <c r="L69" i="30"/>
  <c r="M69" i="30"/>
  <c r="M69" i="32"/>
  <c r="L69" i="32"/>
  <c r="L69" i="34"/>
  <c r="M69" i="34"/>
  <c r="M69" i="36"/>
  <c r="L69" i="36"/>
  <c r="D67" i="52"/>
  <c r="M68" i="28"/>
  <c r="L68" i="28"/>
  <c r="M44" i="31"/>
  <c r="L44" i="31"/>
  <c r="L44" i="33"/>
  <c r="M44" i="33"/>
  <c r="M44" i="35"/>
  <c r="L44" i="35"/>
  <c r="L44" i="29"/>
  <c r="M44" i="29"/>
  <c r="M12" i="30"/>
  <c r="L12" i="30"/>
  <c r="L12" i="32"/>
  <c r="M12" i="32"/>
  <c r="L12" i="34"/>
  <c r="M12" i="34"/>
  <c r="L12" i="36"/>
  <c r="M12" i="36"/>
  <c r="D10" i="52"/>
  <c r="L11" i="28"/>
  <c r="M11" i="28"/>
  <c r="M20" i="31"/>
  <c r="L20" i="31"/>
  <c r="L20" i="33"/>
  <c r="M20" i="33"/>
  <c r="M20" i="35"/>
  <c r="L20" i="35"/>
  <c r="L20" i="29"/>
  <c r="M20" i="29"/>
  <c r="M64" i="30"/>
  <c r="L64" i="30"/>
  <c r="L64" i="32"/>
  <c r="M64" i="32"/>
  <c r="L64" i="34"/>
  <c r="M64" i="34"/>
  <c r="L64" i="36"/>
  <c r="M64" i="36"/>
  <c r="D62" i="52"/>
  <c r="L63" i="28"/>
  <c r="M63" i="28"/>
  <c r="L23" i="31"/>
  <c r="M23" i="31"/>
  <c r="L23" i="33"/>
  <c r="M23" i="33"/>
  <c r="M23" i="35"/>
  <c r="L23" i="35"/>
  <c r="M23" i="29"/>
  <c r="L23" i="29"/>
  <c r="M42" i="30"/>
  <c r="L42" i="30"/>
  <c r="M42" i="32"/>
  <c r="L42" i="32"/>
  <c r="L42" i="34"/>
  <c r="M42" i="34"/>
  <c r="M42" i="36"/>
  <c r="L42" i="36"/>
  <c r="H184" i="28"/>
  <c r="J184" i="28" s="1"/>
  <c r="K184" i="28" s="1"/>
  <c r="J218" i="1"/>
  <c r="K218" i="1" s="1"/>
  <c r="H168" i="28"/>
  <c r="J168" i="28" s="1"/>
  <c r="K168" i="28" s="1"/>
  <c r="J202" i="1"/>
  <c r="K202" i="1" s="1"/>
  <c r="H152" i="28"/>
  <c r="J152" i="28" s="1"/>
  <c r="K152" i="28" s="1"/>
  <c r="J186" i="1"/>
  <c r="K186" i="1" s="1"/>
  <c r="H136" i="28"/>
  <c r="J136" i="28" s="1"/>
  <c r="K136" i="28" s="1"/>
  <c r="J170" i="1"/>
  <c r="K170" i="1" s="1"/>
  <c r="H161" i="28"/>
  <c r="J161" i="28" s="1"/>
  <c r="K161" i="28" s="1"/>
  <c r="J195" i="1"/>
  <c r="K195" i="1" s="1"/>
  <c r="H183" i="28"/>
  <c r="J183" i="28" s="1"/>
  <c r="K183" i="28" s="1"/>
  <c r="J217" i="1"/>
  <c r="K217" i="1" s="1"/>
  <c r="H167" i="28"/>
  <c r="J167" i="28" s="1"/>
  <c r="K167" i="28" s="1"/>
  <c r="J201" i="1"/>
  <c r="K201" i="1" s="1"/>
  <c r="H151" i="28"/>
  <c r="J151" i="28" s="1"/>
  <c r="K151" i="28" s="1"/>
  <c r="J185" i="1"/>
  <c r="K185" i="1" s="1"/>
  <c r="H135" i="28"/>
  <c r="J135" i="28" s="1"/>
  <c r="K135" i="28" s="1"/>
  <c r="J169" i="1"/>
  <c r="K169" i="1" s="1"/>
  <c r="H157" i="28"/>
  <c r="J157" i="28" s="1"/>
  <c r="K157" i="28" s="1"/>
  <c r="J191" i="1"/>
  <c r="K191" i="1" s="1"/>
  <c r="H170" i="28"/>
  <c r="J170" i="28" s="1"/>
  <c r="K170" i="28" s="1"/>
  <c r="J204" i="1"/>
  <c r="K204" i="1" s="1"/>
  <c r="H154" i="28"/>
  <c r="J154" i="28" s="1"/>
  <c r="K154" i="28" s="1"/>
  <c r="J188" i="1"/>
  <c r="K188" i="1" s="1"/>
  <c r="H138" i="28"/>
  <c r="J138" i="28" s="1"/>
  <c r="K138" i="28" s="1"/>
  <c r="J172" i="1"/>
  <c r="K172" i="1" s="1"/>
  <c r="H165" i="28"/>
  <c r="J165" i="28" s="1"/>
  <c r="K165" i="28" s="1"/>
  <c r="J199" i="1"/>
  <c r="K199" i="1" s="1"/>
  <c r="H180" i="28"/>
  <c r="J180" i="28" s="1"/>
  <c r="K180" i="28" s="1"/>
  <c r="J214" i="1"/>
  <c r="K214" i="1" s="1"/>
  <c r="H164" i="28"/>
  <c r="J164" i="28" s="1"/>
  <c r="K164" i="28" s="1"/>
  <c r="J198" i="1"/>
  <c r="K198" i="1" s="1"/>
  <c r="H148" i="28"/>
  <c r="J148" i="28" s="1"/>
  <c r="K148" i="28" s="1"/>
  <c r="J182" i="1"/>
  <c r="K182" i="1" s="1"/>
  <c r="H132" i="28"/>
  <c r="J132" i="28" s="1"/>
  <c r="K132" i="28" s="1"/>
  <c r="J166" i="1"/>
  <c r="K166" i="1" s="1"/>
  <c r="H169" i="28"/>
  <c r="J169" i="28" s="1"/>
  <c r="K169" i="28" s="1"/>
  <c r="J203" i="1"/>
  <c r="K203" i="1" s="1"/>
  <c r="H133" i="28"/>
  <c r="J133" i="28" s="1"/>
  <c r="K133" i="28" s="1"/>
  <c r="J167" i="1"/>
  <c r="K167" i="1" s="1"/>
  <c r="H171" i="28"/>
  <c r="J171" i="28" s="1"/>
  <c r="K171" i="28" s="1"/>
  <c r="J205" i="1"/>
  <c r="K205" i="1" s="1"/>
  <c r="H155" i="28"/>
  <c r="J155" i="28" s="1"/>
  <c r="K155" i="28" s="1"/>
  <c r="J189" i="1"/>
  <c r="K189" i="1" s="1"/>
  <c r="H139" i="28"/>
  <c r="J139" i="28" s="1"/>
  <c r="K139" i="28" s="1"/>
  <c r="J173" i="1"/>
  <c r="K173" i="1" s="1"/>
  <c r="H181" i="28"/>
  <c r="J181" i="28" s="1"/>
  <c r="K181" i="28" s="1"/>
  <c r="J215" i="1"/>
  <c r="K215" i="1" s="1"/>
  <c r="H182" i="28"/>
  <c r="J182" i="28" s="1"/>
  <c r="K182" i="28" s="1"/>
  <c r="J216" i="1"/>
  <c r="K216" i="1" s="1"/>
  <c r="H166" i="28"/>
  <c r="J166" i="28" s="1"/>
  <c r="K166" i="28" s="1"/>
  <c r="J200" i="1"/>
  <c r="K200" i="1" s="1"/>
  <c r="H150" i="28"/>
  <c r="J150" i="28" s="1"/>
  <c r="K150" i="28" s="1"/>
  <c r="J184" i="1"/>
  <c r="K184" i="1" s="1"/>
  <c r="H134" i="28"/>
  <c r="J134" i="28" s="1"/>
  <c r="K134" i="28" s="1"/>
  <c r="J168" i="1"/>
  <c r="K168" i="1" s="1"/>
  <c r="H153" i="28"/>
  <c r="J153" i="28" s="1"/>
  <c r="K153" i="28" s="1"/>
  <c r="J187" i="1"/>
  <c r="K187" i="1" s="1"/>
  <c r="L34" i="4"/>
  <c r="M34" i="4"/>
  <c r="M34" i="6"/>
  <c r="L34" i="6"/>
  <c r="L34" i="8"/>
  <c r="M34" i="8"/>
  <c r="M34" i="2"/>
  <c r="L34" i="2"/>
  <c r="M76" i="3"/>
  <c r="L76" i="3"/>
  <c r="K113" i="1"/>
  <c r="E64" i="52"/>
  <c r="L67" i="31"/>
  <c r="M67" i="31"/>
  <c r="L67" i="33"/>
  <c r="M67" i="33"/>
  <c r="M67" i="35"/>
  <c r="L67" i="35"/>
  <c r="M67" i="29"/>
  <c r="L67" i="29"/>
  <c r="M48" i="30"/>
  <c r="L48" i="30"/>
  <c r="L48" i="32"/>
  <c r="M48" i="32"/>
  <c r="L48" i="34"/>
  <c r="M48" i="34"/>
  <c r="L48" i="36"/>
  <c r="M48" i="36"/>
  <c r="D46" i="52"/>
  <c r="L47" i="28"/>
  <c r="M47" i="28"/>
  <c r="M61" i="31"/>
  <c r="L61" i="31"/>
  <c r="L61" i="33"/>
  <c r="M61" i="33"/>
  <c r="L61" i="35"/>
  <c r="M61" i="35"/>
  <c r="M61" i="29"/>
  <c r="L61" i="29"/>
  <c r="L43" i="30"/>
  <c r="M43" i="30"/>
  <c r="M43" i="32"/>
  <c r="L43" i="32"/>
  <c r="M43" i="34"/>
  <c r="L43" i="34"/>
  <c r="M43" i="36"/>
  <c r="L43" i="36"/>
  <c r="D41" i="52"/>
  <c r="L42" i="28"/>
  <c r="M42" i="28"/>
  <c r="L27" i="31"/>
  <c r="M27" i="31"/>
  <c r="L27" i="33"/>
  <c r="M27" i="33"/>
  <c r="M27" i="35"/>
  <c r="L27" i="35"/>
  <c r="M27" i="29"/>
  <c r="L27" i="29"/>
  <c r="M30" i="30"/>
  <c r="L30" i="30"/>
  <c r="M30" i="32"/>
  <c r="L30" i="32"/>
  <c r="L30" i="34"/>
  <c r="M30" i="34"/>
  <c r="M30" i="36"/>
  <c r="L30" i="36"/>
  <c r="D28" i="52"/>
  <c r="L29" i="28"/>
  <c r="M29" i="28"/>
  <c r="M60" i="31"/>
  <c r="L60" i="31"/>
  <c r="L60" i="33"/>
  <c r="M60" i="33"/>
  <c r="M60" i="35"/>
  <c r="L60" i="35"/>
  <c r="L60" i="29"/>
  <c r="M60" i="29"/>
  <c r="L51" i="30"/>
  <c r="M51" i="30"/>
  <c r="M51" i="32"/>
  <c r="L51" i="32"/>
  <c r="M51" i="34"/>
  <c r="L51" i="34"/>
  <c r="M51" i="36"/>
  <c r="L51" i="36"/>
  <c r="D49" i="52"/>
  <c r="L50" i="28"/>
  <c r="M50" i="28"/>
  <c r="M58" i="31"/>
  <c r="L58" i="31"/>
  <c r="M58" i="33"/>
  <c r="L58" i="33"/>
  <c r="M58" i="35"/>
  <c r="L58" i="35"/>
  <c r="L58" i="29"/>
  <c r="M58" i="29"/>
  <c r="M56" i="30"/>
  <c r="L56" i="30"/>
  <c r="L56" i="32"/>
  <c r="M56" i="32"/>
  <c r="L56" i="34"/>
  <c r="M56" i="34"/>
  <c r="L56" i="36"/>
  <c r="M56" i="36"/>
  <c r="D54" i="52"/>
  <c r="L55" i="28"/>
  <c r="M55" i="28"/>
  <c r="M16" i="31"/>
  <c r="L16" i="31"/>
  <c r="L16" i="33"/>
  <c r="M16" i="33"/>
  <c r="M16" i="35"/>
  <c r="L16" i="35"/>
  <c r="L16" i="29"/>
  <c r="M16" i="29"/>
  <c r="L57" i="30"/>
  <c r="M57" i="30"/>
  <c r="M57" i="32"/>
  <c r="L57" i="32"/>
  <c r="L57" i="34"/>
  <c r="M57" i="34"/>
  <c r="M57" i="36"/>
  <c r="L57" i="36"/>
  <c r="D55" i="52"/>
  <c r="M56" i="28"/>
  <c r="L56" i="28"/>
  <c r="L29" i="31"/>
  <c r="M29" i="31"/>
  <c r="L29" i="33"/>
  <c r="M29" i="33"/>
  <c r="L29" i="35"/>
  <c r="M29" i="35"/>
  <c r="M29" i="29"/>
  <c r="L29" i="29"/>
  <c r="M32" i="30"/>
  <c r="L32" i="30"/>
  <c r="L32" i="32"/>
  <c r="M32" i="32"/>
  <c r="L32" i="34"/>
  <c r="M32" i="34"/>
  <c r="L32" i="36"/>
  <c r="M32" i="36"/>
  <c r="D30" i="52"/>
  <c r="L31" i="28"/>
  <c r="M31" i="28"/>
  <c r="L31" i="31"/>
  <c r="M31" i="31"/>
  <c r="L31" i="33"/>
  <c r="M31" i="33"/>
  <c r="M31" i="35"/>
  <c r="L31" i="35"/>
  <c r="M31" i="29"/>
  <c r="L31" i="29"/>
  <c r="L53" i="30"/>
  <c r="M53" i="30"/>
  <c r="M53" i="32"/>
  <c r="L53" i="32"/>
  <c r="L53" i="34"/>
  <c r="M53" i="34"/>
  <c r="M53" i="36"/>
  <c r="L53" i="36"/>
  <c r="D51" i="52"/>
  <c r="M52" i="28"/>
  <c r="L52" i="28"/>
  <c r="M28" i="31"/>
  <c r="L28" i="31"/>
  <c r="L28" i="33"/>
  <c r="M28" i="33"/>
  <c r="M28" i="35"/>
  <c r="L28" i="35"/>
  <c r="L28" i="29"/>
  <c r="M28" i="29"/>
  <c r="M22" i="30"/>
  <c r="L22" i="30"/>
  <c r="M22" i="32"/>
  <c r="L22" i="32"/>
  <c r="L22" i="34"/>
  <c r="M22" i="34"/>
  <c r="M22" i="36"/>
  <c r="L22" i="36"/>
  <c r="D20" i="52"/>
  <c r="L21" i="28"/>
  <c r="M21" i="28"/>
  <c r="M9" i="31"/>
  <c r="L9" i="31"/>
  <c r="L9" i="33"/>
  <c r="M9" i="33"/>
  <c r="L9" i="35"/>
  <c r="M9" i="35"/>
  <c r="M9" i="29"/>
  <c r="L9" i="29"/>
  <c r="M70" i="30"/>
  <c r="L70" i="30"/>
  <c r="M70" i="32"/>
  <c r="L70" i="32"/>
  <c r="L70" i="34"/>
  <c r="M70" i="34"/>
  <c r="M70" i="36"/>
  <c r="L70" i="36"/>
  <c r="D68" i="52"/>
  <c r="L69" i="28"/>
  <c r="M69" i="28"/>
  <c r="M8" i="31"/>
  <c r="L8" i="31"/>
  <c r="L8" i="33"/>
  <c r="M8" i="33"/>
  <c r="M8" i="35"/>
  <c r="L8" i="35"/>
  <c r="L8" i="29"/>
  <c r="M8" i="29"/>
  <c r="M26" i="30"/>
  <c r="L26" i="30"/>
  <c r="M26" i="32"/>
  <c r="L26" i="32"/>
  <c r="L26" i="34"/>
  <c r="M26" i="34"/>
  <c r="M26" i="36"/>
  <c r="L26" i="36"/>
  <c r="D24" i="52"/>
  <c r="L25" i="28"/>
  <c r="M25" i="28"/>
  <c r="M71" i="37"/>
  <c r="L71" i="37"/>
  <c r="L30" i="37"/>
  <c r="M30" i="37"/>
  <c r="M47" i="37"/>
  <c r="L47" i="37"/>
  <c r="M49" i="38"/>
  <c r="L49" i="38"/>
  <c r="M35" i="37"/>
  <c r="L35" i="37"/>
  <c r="M21" i="38"/>
  <c r="L21" i="38"/>
  <c r="L62" i="37"/>
  <c r="M62" i="37"/>
  <c r="M70" i="37"/>
  <c r="L70" i="37"/>
  <c r="L52" i="37"/>
  <c r="M52" i="37"/>
  <c r="M59" i="37"/>
  <c r="L59" i="37"/>
  <c r="L36" i="37"/>
  <c r="M36" i="37"/>
  <c r="M51" i="37"/>
  <c r="L51" i="37"/>
  <c r="L46" i="37"/>
  <c r="M46" i="37"/>
  <c r="L32" i="37"/>
  <c r="M32" i="37"/>
  <c r="L72" i="37"/>
  <c r="M72" i="37"/>
  <c r="M63" i="37"/>
  <c r="L63" i="37"/>
  <c r="L56" i="37"/>
  <c r="M56" i="37"/>
  <c r="M43" i="37"/>
  <c r="L43" i="37"/>
  <c r="L34" i="37"/>
  <c r="M34" i="37"/>
  <c r="M37" i="38"/>
  <c r="L37" i="38"/>
  <c r="L38" i="37"/>
  <c r="M38" i="37"/>
  <c r="L44" i="37"/>
  <c r="M44" i="37"/>
  <c r="L69" i="38"/>
  <c r="M69" i="38"/>
  <c r="L60" i="37"/>
  <c r="M60" i="37"/>
  <c r="M65" i="38"/>
  <c r="L65" i="38"/>
  <c r="M33" i="38"/>
  <c r="L33" i="38"/>
  <c r="L42" i="37"/>
  <c r="M42" i="37"/>
  <c r="L120" i="1"/>
  <c r="M120" i="1"/>
  <c r="M152" i="1"/>
  <c r="L152" i="1"/>
  <c r="C117" i="52"/>
  <c r="E117" i="52" s="1"/>
  <c r="D123" i="52"/>
  <c r="L124" i="28"/>
  <c r="M124" i="28"/>
  <c r="E43" i="52"/>
  <c r="H4" i="11" l="1"/>
  <c r="G43" i="52"/>
  <c r="F43" i="52"/>
  <c r="F117" i="52"/>
  <c r="G117" i="52"/>
  <c r="F64" i="52"/>
  <c r="G64" i="52"/>
  <c r="C152" i="52"/>
  <c r="L187" i="1"/>
  <c r="M187" i="1"/>
  <c r="L168" i="1"/>
  <c r="M168" i="1"/>
  <c r="C133" i="52"/>
  <c r="C149" i="52"/>
  <c r="M184" i="1"/>
  <c r="L184" i="1"/>
  <c r="C165" i="52"/>
  <c r="M200" i="1"/>
  <c r="L200" i="1"/>
  <c r="C181" i="52"/>
  <c r="L216" i="1"/>
  <c r="M216" i="1"/>
  <c r="L215" i="1"/>
  <c r="C180" i="52"/>
  <c r="M215" i="1"/>
  <c r="C138" i="52"/>
  <c r="L173" i="1"/>
  <c r="M173" i="1"/>
  <c r="C154" i="52"/>
  <c r="M189" i="1"/>
  <c r="L189" i="1"/>
  <c r="C170" i="52"/>
  <c r="M205" i="1"/>
  <c r="L205" i="1"/>
  <c r="C132" i="52"/>
  <c r="M167" i="1"/>
  <c r="L167" i="1"/>
  <c r="C168" i="52"/>
  <c r="L203" i="1"/>
  <c r="M203" i="1"/>
  <c r="M166" i="1"/>
  <c r="L166" i="1"/>
  <c r="C131" i="52"/>
  <c r="L182" i="1"/>
  <c r="M182" i="1"/>
  <c r="C147" i="52"/>
  <c r="C163" i="52"/>
  <c r="L198" i="1"/>
  <c r="M198" i="1"/>
  <c r="C179" i="52"/>
  <c r="L214" i="1"/>
  <c r="M214" i="1"/>
  <c r="M199" i="1"/>
  <c r="C164" i="52"/>
  <c r="L199" i="1"/>
  <c r="C137" i="52"/>
  <c r="M172" i="1"/>
  <c r="L172" i="1"/>
  <c r="C153" i="52"/>
  <c r="L188" i="1"/>
  <c r="M188" i="1"/>
  <c r="C169" i="52"/>
  <c r="L204" i="1"/>
  <c r="M204" i="1"/>
  <c r="C156" i="52"/>
  <c r="L191" i="1"/>
  <c r="M191" i="1"/>
  <c r="C134" i="52"/>
  <c r="M169" i="1"/>
  <c r="L169" i="1"/>
  <c r="C150" i="52"/>
  <c r="M185" i="1"/>
  <c r="L185" i="1"/>
  <c r="C166" i="52"/>
  <c r="M201" i="1"/>
  <c r="L201" i="1"/>
  <c r="C182" i="52"/>
  <c r="M217" i="1"/>
  <c r="L217" i="1"/>
  <c r="C160" i="52"/>
  <c r="L195" i="1"/>
  <c r="M195" i="1"/>
  <c r="M170" i="1"/>
  <c r="L170" i="1"/>
  <c r="C135" i="52"/>
  <c r="M186" i="1"/>
  <c r="L186" i="1"/>
  <c r="C151" i="52"/>
  <c r="C167" i="52"/>
  <c r="M202" i="1"/>
  <c r="L202" i="1"/>
  <c r="C183" i="52"/>
  <c r="M218" i="1"/>
  <c r="L218" i="1"/>
  <c r="L15" i="3"/>
  <c r="M15" i="3"/>
  <c r="L15" i="5"/>
  <c r="M15" i="5"/>
  <c r="K140" i="1"/>
  <c r="M15" i="7"/>
  <c r="L15" i="7"/>
  <c r="L15" i="9"/>
  <c r="M15" i="9"/>
  <c r="C13" i="52"/>
  <c r="O14" i="1"/>
  <c r="P14" i="1" s="1"/>
  <c r="L14" i="1"/>
  <c r="M14" i="1"/>
  <c r="H191" i="28"/>
  <c r="J191" i="28" s="1"/>
  <c r="K191" i="28" s="1"/>
  <c r="J225" i="1"/>
  <c r="K225" i="1" s="1"/>
  <c r="M48" i="11"/>
  <c r="L48" i="11"/>
  <c r="M57" i="10"/>
  <c r="L57" i="10"/>
  <c r="M24" i="11"/>
  <c r="L24" i="11"/>
  <c r="M40" i="11"/>
  <c r="L40" i="11"/>
  <c r="M9" i="10"/>
  <c r="L9" i="10"/>
  <c r="M41" i="10"/>
  <c r="L41" i="10"/>
  <c r="L66" i="11"/>
  <c r="M66" i="11"/>
  <c r="M45" i="10"/>
  <c r="L45" i="10"/>
  <c r="L68" i="11"/>
  <c r="M68" i="11"/>
  <c r="M64" i="11"/>
  <c r="L64" i="11"/>
  <c r="L67" i="11"/>
  <c r="M67" i="11"/>
  <c r="L17" i="10"/>
  <c r="M17" i="10"/>
  <c r="L23" i="10"/>
  <c r="M23" i="10"/>
  <c r="L23" i="11"/>
  <c r="M23" i="11"/>
  <c r="L31" i="11"/>
  <c r="M31" i="11"/>
  <c r="L39" i="10"/>
  <c r="M39" i="10"/>
  <c r="L28" i="10"/>
  <c r="M28" i="10"/>
  <c r="L53" i="11"/>
  <c r="M53" i="11"/>
  <c r="L27" i="10"/>
  <c r="M27" i="10"/>
  <c r="M55" i="10"/>
  <c r="L55" i="10"/>
  <c r="M5" i="11"/>
  <c r="L5" i="11"/>
  <c r="L20" i="10"/>
  <c r="M20" i="10"/>
  <c r="M20" i="11"/>
  <c r="L20" i="11"/>
  <c r="L61" i="10"/>
  <c r="M61" i="10"/>
  <c r="M25" i="10"/>
  <c r="L25" i="10"/>
  <c r="L50" i="11"/>
  <c r="M50" i="11"/>
  <c r="M29" i="10"/>
  <c r="L29" i="10"/>
  <c r="L26" i="10"/>
  <c r="M26" i="10"/>
  <c r="M26" i="11"/>
  <c r="L26" i="11"/>
  <c r="L54" i="11"/>
  <c r="M54" i="11"/>
  <c r="M13" i="10"/>
  <c r="L13" i="10"/>
  <c r="L58" i="11"/>
  <c r="M58" i="11"/>
  <c r="M7" i="10"/>
  <c r="L7" i="10"/>
  <c r="L7" i="11"/>
  <c r="M7" i="11"/>
  <c r="M116" i="1"/>
  <c r="L116" i="1"/>
  <c r="K122" i="1"/>
  <c r="C104" i="52" s="1"/>
  <c r="D124" i="52"/>
  <c r="M125" i="28"/>
  <c r="L125" i="28"/>
  <c r="D125" i="52"/>
  <c r="M126" i="28"/>
  <c r="L126" i="28"/>
  <c r="D119" i="52"/>
  <c r="L120" i="28"/>
  <c r="M120" i="28"/>
  <c r="D122" i="52"/>
  <c r="M123" i="28"/>
  <c r="L123" i="28"/>
  <c r="L112" i="1"/>
  <c r="M112" i="1"/>
  <c r="L126" i="1"/>
  <c r="M126" i="1"/>
  <c r="G69" i="52"/>
  <c r="F69" i="52"/>
  <c r="L48" i="37"/>
  <c r="M48" i="37"/>
  <c r="M57" i="38"/>
  <c r="L57" i="38"/>
  <c r="L24" i="37"/>
  <c r="M24" i="37"/>
  <c r="L40" i="37"/>
  <c r="M40" i="37"/>
  <c r="M9" i="38"/>
  <c r="L9" i="38"/>
  <c r="M41" i="38"/>
  <c r="L41" i="38"/>
  <c r="M66" i="37"/>
  <c r="L66" i="37"/>
  <c r="M45" i="38"/>
  <c r="L45" i="38"/>
  <c r="L68" i="37"/>
  <c r="M68" i="37"/>
  <c r="L64" i="37"/>
  <c r="M64" i="37"/>
  <c r="M67" i="37"/>
  <c r="L67" i="37"/>
  <c r="M17" i="38"/>
  <c r="L17" i="38"/>
  <c r="M31" i="37"/>
  <c r="L31" i="37"/>
  <c r="L39" i="38"/>
  <c r="M39" i="38"/>
  <c r="M19" i="37"/>
  <c r="L19" i="37"/>
  <c r="L19" i="38"/>
  <c r="M19" i="38"/>
  <c r="M28" i="38"/>
  <c r="L28" i="38"/>
  <c r="L53" i="37"/>
  <c r="M53" i="37"/>
  <c r="L27" i="38"/>
  <c r="M27" i="38"/>
  <c r="L6" i="37"/>
  <c r="M6" i="37"/>
  <c r="M6" i="38"/>
  <c r="L6" i="38"/>
  <c r="L16" i="37"/>
  <c r="M16" i="37"/>
  <c r="M16" i="38"/>
  <c r="L16" i="38"/>
  <c r="M55" i="38"/>
  <c r="L55" i="38"/>
  <c r="L5" i="37"/>
  <c r="M5" i="37"/>
  <c r="L61" i="38"/>
  <c r="M61" i="38"/>
  <c r="M25" i="38"/>
  <c r="L25" i="38"/>
  <c r="L50" i="37"/>
  <c r="M50" i="37"/>
  <c r="M29" i="38"/>
  <c r="L29" i="38"/>
  <c r="L54" i="37"/>
  <c r="M54" i="37"/>
  <c r="M13" i="38"/>
  <c r="L13" i="38"/>
  <c r="L58" i="37"/>
  <c r="M58" i="37"/>
  <c r="G15" i="52"/>
  <c r="F15" i="52"/>
  <c r="E20" i="52"/>
  <c r="E51" i="52"/>
  <c r="L137" i="1"/>
  <c r="M137" i="1"/>
  <c r="L128" i="1"/>
  <c r="M128" i="1"/>
  <c r="E28" i="52"/>
  <c r="M110" i="1"/>
  <c r="L110" i="1"/>
  <c r="E46" i="52"/>
  <c r="L103" i="1"/>
  <c r="M103" i="1"/>
  <c r="K114" i="1"/>
  <c r="C102" i="52" s="1"/>
  <c r="D172" i="52"/>
  <c r="M173" i="28"/>
  <c r="L173" i="28"/>
  <c r="D141" i="52"/>
  <c r="M142" i="28"/>
  <c r="L142" i="28"/>
  <c r="D157" i="52"/>
  <c r="M158" i="28"/>
  <c r="L158" i="28"/>
  <c r="D173" i="52"/>
  <c r="M174" i="28"/>
  <c r="L174" i="28"/>
  <c r="D140" i="52"/>
  <c r="M141" i="28"/>
  <c r="L141" i="28"/>
  <c r="D130" i="52"/>
  <c r="M131" i="28"/>
  <c r="L131" i="28"/>
  <c r="D146" i="52"/>
  <c r="M147" i="28"/>
  <c r="L147" i="28"/>
  <c r="D162" i="52"/>
  <c r="M163" i="28"/>
  <c r="L163" i="28"/>
  <c r="D178" i="52"/>
  <c r="M179" i="28"/>
  <c r="L179" i="28"/>
  <c r="D148" i="52"/>
  <c r="M149" i="28"/>
  <c r="L149" i="28"/>
  <c r="D184" i="52"/>
  <c r="M185" i="28"/>
  <c r="L185" i="28"/>
  <c r="D139" i="52"/>
  <c r="L140" i="28"/>
  <c r="M140" i="28"/>
  <c r="D155" i="52"/>
  <c r="L156" i="28"/>
  <c r="M156" i="28"/>
  <c r="D171" i="52"/>
  <c r="L172" i="28"/>
  <c r="M172" i="28"/>
  <c r="D144" i="52"/>
  <c r="M145" i="28"/>
  <c r="L145" i="28"/>
  <c r="D129" i="52"/>
  <c r="M130" i="28"/>
  <c r="L130" i="28"/>
  <c r="K186" i="28"/>
  <c r="D145" i="52"/>
  <c r="M146" i="28"/>
  <c r="L146" i="28"/>
  <c r="D161" i="52"/>
  <c r="M162" i="28"/>
  <c r="L162" i="28"/>
  <c r="D177" i="52"/>
  <c r="M178" i="28"/>
  <c r="L178" i="28"/>
  <c r="D116" i="52"/>
  <c r="L117" i="28"/>
  <c r="M117" i="28"/>
  <c r="D142" i="52"/>
  <c r="M143" i="28"/>
  <c r="L143" i="28"/>
  <c r="D158" i="52"/>
  <c r="M159" i="28"/>
  <c r="L159" i="28"/>
  <c r="D174" i="52"/>
  <c r="M175" i="28"/>
  <c r="L175" i="28"/>
  <c r="D136" i="52"/>
  <c r="M137" i="28"/>
  <c r="L137" i="28"/>
  <c r="D176" i="52"/>
  <c r="M177" i="28"/>
  <c r="L177" i="28"/>
  <c r="D143" i="52"/>
  <c r="L144" i="28"/>
  <c r="M144" i="28"/>
  <c r="D159" i="52"/>
  <c r="L160" i="28"/>
  <c r="M160" i="28"/>
  <c r="D175" i="52"/>
  <c r="L176" i="28"/>
  <c r="M176" i="28"/>
  <c r="E40" i="52"/>
  <c r="L124" i="1"/>
  <c r="M124" i="1"/>
  <c r="M101" i="1"/>
  <c r="M107" i="1" s="1"/>
  <c r="K107" i="1"/>
  <c r="C100" i="52" s="1"/>
  <c r="L101" i="1"/>
  <c r="L107" i="1" s="1"/>
  <c r="E62" i="52"/>
  <c r="E10" i="52"/>
  <c r="E17" i="52"/>
  <c r="M15" i="4"/>
  <c r="L15" i="4"/>
  <c r="L15" i="6"/>
  <c r="M15" i="6"/>
  <c r="L15" i="8"/>
  <c r="M15" i="8"/>
  <c r="M15" i="2"/>
  <c r="L15" i="2"/>
  <c r="E6" i="52"/>
  <c r="E7" i="52"/>
  <c r="E29" i="52"/>
  <c r="K138" i="1"/>
  <c r="C108" i="52" s="1"/>
  <c r="L133" i="1"/>
  <c r="M133" i="1"/>
  <c r="E14" i="52"/>
  <c r="L141" i="1"/>
  <c r="M141" i="1"/>
  <c r="E56" i="52"/>
  <c r="M129" i="1"/>
  <c r="L129" i="1"/>
  <c r="L136" i="1"/>
  <c r="M136" i="1"/>
  <c r="L119" i="1"/>
  <c r="M119" i="1"/>
  <c r="E58" i="52"/>
  <c r="E65" i="52"/>
  <c r="D126" i="52"/>
  <c r="M127" i="28"/>
  <c r="L127" i="28"/>
  <c r="D120" i="52"/>
  <c r="M121" i="28"/>
  <c r="L121" i="28"/>
  <c r="D187" i="52"/>
  <c r="D188" i="52" s="1"/>
  <c r="M188" i="28"/>
  <c r="M189" i="28" s="1"/>
  <c r="K189" i="28"/>
  <c r="L188" i="28"/>
  <c r="L189" i="28" s="1"/>
  <c r="D121" i="52"/>
  <c r="M122" i="28"/>
  <c r="L122" i="28"/>
  <c r="H7" i="35"/>
  <c r="J7" i="35" s="1"/>
  <c r="K7" i="35" s="1"/>
  <c r="J7" i="8"/>
  <c r="K7" i="8" s="1"/>
  <c r="H7" i="31"/>
  <c r="J7" i="31" s="1"/>
  <c r="K7" i="31" s="1"/>
  <c r="J7" i="4"/>
  <c r="K7" i="4" s="1"/>
  <c r="H7" i="36"/>
  <c r="J7" i="36" s="1"/>
  <c r="K7" i="36" s="1"/>
  <c r="J7" i="9"/>
  <c r="K7" i="9" s="1"/>
  <c r="H7" i="32"/>
  <c r="J7" i="32" s="1"/>
  <c r="K7" i="32" s="1"/>
  <c r="J7" i="5"/>
  <c r="K7" i="5" s="1"/>
  <c r="H77" i="3"/>
  <c r="H76" i="6"/>
  <c r="H76" i="8"/>
  <c r="H76" i="2"/>
  <c r="H77" i="4"/>
  <c r="H76" i="5"/>
  <c r="H76" i="7"/>
  <c r="H76" i="9"/>
  <c r="H78" i="1"/>
  <c r="H77" i="1"/>
  <c r="H4" i="10"/>
  <c r="M113" i="1"/>
  <c r="L113" i="1"/>
  <c r="D152" i="52"/>
  <c r="M153" i="28"/>
  <c r="L153" i="28"/>
  <c r="D133" i="52"/>
  <c r="M134" i="28"/>
  <c r="L134" i="28"/>
  <c r="D149" i="52"/>
  <c r="M150" i="28"/>
  <c r="L150" i="28"/>
  <c r="D165" i="52"/>
  <c r="M166" i="28"/>
  <c r="L166" i="28"/>
  <c r="D181" i="52"/>
  <c r="M182" i="28"/>
  <c r="L182" i="28"/>
  <c r="D180" i="52"/>
  <c r="M181" i="28"/>
  <c r="L181" i="28"/>
  <c r="D138" i="52"/>
  <c r="M139" i="28"/>
  <c r="L139" i="28"/>
  <c r="D154" i="52"/>
  <c r="M155" i="28"/>
  <c r="L155" i="28"/>
  <c r="D170" i="52"/>
  <c r="M171" i="28"/>
  <c r="L171" i="28"/>
  <c r="D132" i="52"/>
  <c r="M133" i="28"/>
  <c r="L133" i="28"/>
  <c r="D168" i="52"/>
  <c r="M169" i="28"/>
  <c r="L169" i="28"/>
  <c r="D131" i="52"/>
  <c r="L132" i="28"/>
  <c r="M132" i="28"/>
  <c r="D147" i="52"/>
  <c r="L148" i="28"/>
  <c r="M148" i="28"/>
  <c r="D163" i="52"/>
  <c r="L164" i="28"/>
  <c r="M164" i="28"/>
  <c r="D179" i="52"/>
  <c r="L180" i="28"/>
  <c r="M180" i="28"/>
  <c r="D164" i="52"/>
  <c r="M165" i="28"/>
  <c r="L165" i="28"/>
  <c r="D137" i="52"/>
  <c r="M138" i="28"/>
  <c r="L138" i="28"/>
  <c r="D153" i="52"/>
  <c r="M154" i="28"/>
  <c r="L154" i="28"/>
  <c r="D169" i="52"/>
  <c r="M170" i="28"/>
  <c r="L170" i="28"/>
  <c r="D156" i="52"/>
  <c r="M157" i="28"/>
  <c r="L157" i="28"/>
  <c r="D134" i="52"/>
  <c r="M135" i="28"/>
  <c r="L135" i="28"/>
  <c r="D150" i="52"/>
  <c r="M151" i="28"/>
  <c r="L151" i="28"/>
  <c r="D166" i="52"/>
  <c r="M167" i="28"/>
  <c r="L167" i="28"/>
  <c r="D182" i="52"/>
  <c r="M183" i="28"/>
  <c r="L183" i="28"/>
  <c r="D160" i="52"/>
  <c r="M161" i="28"/>
  <c r="L161" i="28"/>
  <c r="D135" i="52"/>
  <c r="L136" i="28"/>
  <c r="M136" i="28"/>
  <c r="D151" i="52"/>
  <c r="L152" i="28"/>
  <c r="M152" i="28"/>
  <c r="D167" i="52"/>
  <c r="L168" i="28"/>
  <c r="M168" i="28"/>
  <c r="D183" i="52"/>
  <c r="L184" i="28"/>
  <c r="M184" i="28"/>
  <c r="L15" i="30"/>
  <c r="M15" i="30"/>
  <c r="M15" i="32"/>
  <c r="L15" i="32"/>
  <c r="M15" i="34"/>
  <c r="L15" i="34"/>
  <c r="M15" i="36"/>
  <c r="L15" i="36"/>
  <c r="H119" i="28"/>
  <c r="J119" i="28" s="1"/>
  <c r="K119" i="28" s="1"/>
  <c r="J153" i="1"/>
  <c r="K153" i="1" s="1"/>
  <c r="D13" i="52"/>
  <c r="L14" i="28"/>
  <c r="M14" i="28"/>
  <c r="M48" i="38"/>
  <c r="L48" i="38"/>
  <c r="L57" i="37"/>
  <c r="M57" i="37"/>
  <c r="M24" i="38"/>
  <c r="L24" i="38"/>
  <c r="M40" i="38"/>
  <c r="L40" i="38"/>
  <c r="L9" i="37"/>
  <c r="M9" i="37"/>
  <c r="L41" i="37"/>
  <c r="M41" i="37"/>
  <c r="L66" i="38"/>
  <c r="M66" i="38"/>
  <c r="L45" i="37"/>
  <c r="M45" i="37"/>
  <c r="L68" i="38"/>
  <c r="M68" i="38"/>
  <c r="L64" i="38"/>
  <c r="M64" i="38"/>
  <c r="L67" i="38"/>
  <c r="M67" i="38"/>
  <c r="L17" i="37"/>
  <c r="M17" i="37"/>
  <c r="M23" i="37"/>
  <c r="L23" i="37"/>
  <c r="L23" i="38"/>
  <c r="M23" i="38"/>
  <c r="L31" i="38"/>
  <c r="M31" i="38"/>
  <c r="M39" i="37"/>
  <c r="L39" i="37"/>
  <c r="L28" i="37"/>
  <c r="M28" i="37"/>
  <c r="M53" i="38"/>
  <c r="L53" i="38"/>
  <c r="M27" i="37"/>
  <c r="L27" i="37"/>
  <c r="M55" i="37"/>
  <c r="L55" i="37"/>
  <c r="M5" i="38"/>
  <c r="L5" i="38"/>
  <c r="L20" i="37"/>
  <c r="M20" i="37"/>
  <c r="M20" i="38"/>
  <c r="L20" i="38"/>
  <c r="L61" i="37"/>
  <c r="M61" i="37"/>
  <c r="L25" i="37"/>
  <c r="M25" i="37"/>
  <c r="M50" i="38"/>
  <c r="L50" i="38"/>
  <c r="L29" i="37"/>
  <c r="M29" i="37"/>
  <c r="L26" i="37"/>
  <c r="M26" i="37"/>
  <c r="M26" i="38"/>
  <c r="L26" i="38"/>
  <c r="L54" i="38"/>
  <c r="M54" i="38"/>
  <c r="L13" i="37"/>
  <c r="M13" i="37"/>
  <c r="L58" i="38"/>
  <c r="M58" i="38"/>
  <c r="M7" i="37"/>
  <c r="L7" i="37"/>
  <c r="L7" i="38"/>
  <c r="M7" i="38"/>
  <c r="G32" i="52"/>
  <c r="F32" i="52"/>
  <c r="M132" i="1"/>
  <c r="L132" i="1"/>
  <c r="C124" i="52"/>
  <c r="E124" i="52" s="1"/>
  <c r="M159" i="1"/>
  <c r="L159" i="1"/>
  <c r="M160" i="1"/>
  <c r="L160" i="1"/>
  <c r="C125" i="52"/>
  <c r="E125" i="52" s="1"/>
  <c r="L154" i="1"/>
  <c r="C119" i="52"/>
  <c r="E119" i="52" s="1"/>
  <c r="M154" i="1"/>
  <c r="C122" i="52"/>
  <c r="E122" i="52" s="1"/>
  <c r="L157" i="1"/>
  <c r="M157" i="1"/>
  <c r="G21" i="52"/>
  <c r="F21" i="52"/>
  <c r="F18" i="52"/>
  <c r="G18" i="52"/>
  <c r="F42" i="52"/>
  <c r="G42" i="52"/>
  <c r="F8" i="52"/>
  <c r="G8" i="52"/>
  <c r="H12" i="38"/>
  <c r="J12" i="38" s="1"/>
  <c r="K12" i="38" s="1"/>
  <c r="J12" i="11"/>
  <c r="K12" i="11" s="1"/>
  <c r="H12" i="37"/>
  <c r="J12" i="37" s="1"/>
  <c r="K12" i="37" s="1"/>
  <c r="J12" i="10"/>
  <c r="K12" i="10" s="1"/>
  <c r="L48" i="10"/>
  <c r="M48" i="10"/>
  <c r="L57" i="11"/>
  <c r="M57" i="11"/>
  <c r="L24" i="10"/>
  <c r="M24" i="10"/>
  <c r="L40" i="10"/>
  <c r="M40" i="10"/>
  <c r="L9" i="11"/>
  <c r="M9" i="11"/>
  <c r="L41" i="11"/>
  <c r="M41" i="11"/>
  <c r="L66" i="10"/>
  <c r="M66" i="10"/>
  <c r="M45" i="11"/>
  <c r="L45" i="11"/>
  <c r="L68" i="10"/>
  <c r="M68" i="10"/>
  <c r="L64" i="10"/>
  <c r="M64" i="10"/>
  <c r="M67" i="10"/>
  <c r="L67" i="10"/>
  <c r="L17" i="11"/>
  <c r="M17" i="11"/>
  <c r="M31" i="10"/>
  <c r="L31" i="10"/>
  <c r="L39" i="11"/>
  <c r="M39" i="11"/>
  <c r="M19" i="10"/>
  <c r="L19" i="10"/>
  <c r="M19" i="11"/>
  <c r="L19" i="11"/>
  <c r="M28" i="11"/>
  <c r="L28" i="11"/>
  <c r="L53" i="10"/>
  <c r="M53" i="10"/>
  <c r="M27" i="11"/>
  <c r="L27" i="11"/>
  <c r="L6" i="10"/>
  <c r="M6" i="10"/>
  <c r="L6" i="11"/>
  <c r="M6" i="11"/>
  <c r="L16" i="10"/>
  <c r="M16" i="10"/>
  <c r="L16" i="11"/>
  <c r="M16" i="11"/>
  <c r="L55" i="11"/>
  <c r="M55" i="11"/>
  <c r="L5" i="10"/>
  <c r="M5" i="10"/>
  <c r="L61" i="11"/>
  <c r="M61" i="11"/>
  <c r="M25" i="11"/>
  <c r="L25" i="11"/>
  <c r="L50" i="10"/>
  <c r="M50" i="10"/>
  <c r="M29" i="11"/>
  <c r="L29" i="11"/>
  <c r="M54" i="10"/>
  <c r="L54" i="10"/>
  <c r="M13" i="11"/>
  <c r="L13" i="11"/>
  <c r="L58" i="10"/>
  <c r="M58" i="10"/>
  <c r="E123" i="52"/>
  <c r="F44" i="52"/>
  <c r="G44" i="52"/>
  <c r="E24" i="52"/>
  <c r="E68" i="52"/>
  <c r="E30" i="52"/>
  <c r="K130" i="1"/>
  <c r="C106" i="52" s="1"/>
  <c r="L125" i="1"/>
  <c r="L130" i="1" s="1"/>
  <c r="M125" i="1"/>
  <c r="E55" i="52"/>
  <c r="E54" i="52"/>
  <c r="M121" i="1"/>
  <c r="L121" i="1"/>
  <c r="E49" i="52"/>
  <c r="E41" i="52"/>
  <c r="M114" i="1"/>
  <c r="L114" i="1"/>
  <c r="C172" i="52"/>
  <c r="E172" i="52" s="1"/>
  <c r="L207" i="1"/>
  <c r="M207" i="1"/>
  <c r="C141" i="52"/>
  <c r="E141" i="52" s="1"/>
  <c r="L176" i="1"/>
  <c r="M176" i="1"/>
  <c r="M192" i="1"/>
  <c r="C157" i="52"/>
  <c r="E157" i="52" s="1"/>
  <c r="L192" i="1"/>
  <c r="C173" i="52"/>
  <c r="E173" i="52" s="1"/>
  <c r="M208" i="1"/>
  <c r="L208" i="1"/>
  <c r="C140" i="52"/>
  <c r="E140" i="52" s="1"/>
  <c r="L175" i="1"/>
  <c r="M175" i="1"/>
  <c r="C130" i="52"/>
  <c r="E130" i="52" s="1"/>
  <c r="M165" i="1"/>
  <c r="L165" i="1"/>
  <c r="C146" i="52"/>
  <c r="E146" i="52" s="1"/>
  <c r="L181" i="1"/>
  <c r="M181" i="1"/>
  <c r="L197" i="1"/>
  <c r="C162" i="52"/>
  <c r="E162" i="52" s="1"/>
  <c r="M197" i="1"/>
  <c r="C178" i="52"/>
  <c r="E178" i="52" s="1"/>
  <c r="M213" i="1"/>
  <c r="L213" i="1"/>
  <c r="C148" i="52"/>
  <c r="E148" i="52" s="1"/>
  <c r="L183" i="1"/>
  <c r="M183" i="1"/>
  <c r="C184" i="52"/>
  <c r="E184" i="52" s="1"/>
  <c r="M219" i="1"/>
  <c r="L219" i="1"/>
  <c r="M174" i="1"/>
  <c r="C139" i="52"/>
  <c r="E139" i="52" s="1"/>
  <c r="L174" i="1"/>
  <c r="M190" i="1"/>
  <c r="C155" i="52"/>
  <c r="E155" i="52" s="1"/>
  <c r="L190" i="1"/>
  <c r="C171" i="52"/>
  <c r="E171" i="52" s="1"/>
  <c r="M206" i="1"/>
  <c r="L206" i="1"/>
  <c r="C144" i="52"/>
  <c r="E144" i="52" s="1"/>
  <c r="L179" i="1"/>
  <c r="M179" i="1"/>
  <c r="C129" i="52"/>
  <c r="M164" i="1"/>
  <c r="L164" i="1"/>
  <c r="K220" i="1"/>
  <c r="C145" i="52"/>
  <c r="E145" i="52" s="1"/>
  <c r="M180" i="1"/>
  <c r="L180" i="1"/>
  <c r="C161" i="52"/>
  <c r="E161" i="52" s="1"/>
  <c r="M196" i="1"/>
  <c r="L196" i="1"/>
  <c r="C177" i="52"/>
  <c r="E177" i="52" s="1"/>
  <c r="L212" i="1"/>
  <c r="M212" i="1"/>
  <c r="C116" i="52"/>
  <c r="M151" i="1"/>
  <c r="L151" i="1"/>
  <c r="K162" i="1"/>
  <c r="C142" i="52"/>
  <c r="E142" i="52" s="1"/>
  <c r="M177" i="1"/>
  <c r="L177" i="1"/>
  <c r="C158" i="52"/>
  <c r="E158" i="52" s="1"/>
  <c r="L193" i="1"/>
  <c r="M193" i="1"/>
  <c r="C174" i="52"/>
  <c r="E174" i="52" s="1"/>
  <c r="L209" i="1"/>
  <c r="M209" i="1"/>
  <c r="C136" i="52"/>
  <c r="E136" i="52" s="1"/>
  <c r="M171" i="1"/>
  <c r="L171" i="1"/>
  <c r="C176" i="52"/>
  <c r="E176" i="52" s="1"/>
  <c r="L211" i="1"/>
  <c r="M211" i="1"/>
  <c r="M178" i="1"/>
  <c r="C143" i="52"/>
  <c r="E143" i="52" s="1"/>
  <c r="L178" i="1"/>
  <c r="L194" i="1"/>
  <c r="C159" i="52"/>
  <c r="E159" i="52" s="1"/>
  <c r="M194" i="1"/>
  <c r="C175" i="52"/>
  <c r="E175" i="52" s="1"/>
  <c r="M210" i="1"/>
  <c r="L210" i="1"/>
  <c r="M134" i="1"/>
  <c r="L134" i="1"/>
  <c r="E67" i="52"/>
  <c r="L15" i="31"/>
  <c r="M15" i="31"/>
  <c r="L15" i="33"/>
  <c r="M15" i="33"/>
  <c r="M15" i="35"/>
  <c r="L15" i="35"/>
  <c r="M15" i="29"/>
  <c r="L15" i="29"/>
  <c r="E26" i="52"/>
  <c r="L117" i="1"/>
  <c r="M117" i="1"/>
  <c r="M122" i="1" s="1"/>
  <c r="E27" i="52"/>
  <c r="M148" i="1"/>
  <c r="M149" i="1" s="1"/>
  <c r="L148" i="1"/>
  <c r="L149" i="1" s="1"/>
  <c r="K149" i="1"/>
  <c r="C114" i="52" s="1"/>
  <c r="E25" i="52"/>
  <c r="E59" i="52"/>
  <c r="C126" i="52"/>
  <c r="E126" i="52" s="1"/>
  <c r="M161" i="1"/>
  <c r="L161" i="1"/>
  <c r="C120" i="52"/>
  <c r="E120" i="52" s="1"/>
  <c r="L155" i="1"/>
  <c r="M155" i="1"/>
  <c r="C187" i="52"/>
  <c r="L222" i="1"/>
  <c r="L223" i="1" s="1"/>
  <c r="M222" i="1"/>
  <c r="M223" i="1" s="1"/>
  <c r="K223" i="1"/>
  <c r="L156" i="1"/>
  <c r="C121" i="52"/>
  <c r="E121" i="52" s="1"/>
  <c r="M156" i="1"/>
  <c r="H7" i="29"/>
  <c r="J7" i="29" s="1"/>
  <c r="K7" i="29" s="1"/>
  <c r="J7" i="2"/>
  <c r="K7" i="2" s="1"/>
  <c r="H7" i="33"/>
  <c r="J7" i="33" s="1"/>
  <c r="K7" i="33" s="1"/>
  <c r="J7" i="6"/>
  <c r="K7" i="6" s="1"/>
  <c r="H6" i="28"/>
  <c r="J6" i="28" s="1"/>
  <c r="K6" i="28" s="1"/>
  <c r="J6" i="1"/>
  <c r="K6" i="1" s="1"/>
  <c r="H7" i="34"/>
  <c r="J7" i="34" s="1"/>
  <c r="K7" i="34" s="1"/>
  <c r="J7" i="7"/>
  <c r="K7" i="7" s="1"/>
  <c r="H7" i="30"/>
  <c r="J7" i="30" s="1"/>
  <c r="K7" i="30" s="1"/>
  <c r="J7" i="3"/>
  <c r="K7" i="3" s="1"/>
  <c r="H78" i="24" l="1"/>
  <c r="H108" i="23"/>
  <c r="M7" i="30"/>
  <c r="M77" i="30" s="1"/>
  <c r="K77" i="30"/>
  <c r="K103" i="28" s="1"/>
  <c r="L7" i="30"/>
  <c r="L77" i="30" s="1"/>
  <c r="L7" i="34"/>
  <c r="L76" i="34" s="1"/>
  <c r="M7" i="34"/>
  <c r="M76" i="34" s="1"/>
  <c r="K76" i="34"/>
  <c r="K111" i="28" s="1"/>
  <c r="D5" i="52"/>
  <c r="D74" i="52" s="1"/>
  <c r="K75" i="28"/>
  <c r="L6" i="28"/>
  <c r="L75" i="28" s="1"/>
  <c r="M6" i="28"/>
  <c r="M75" i="28" s="1"/>
  <c r="L7" i="33"/>
  <c r="L76" i="33" s="1"/>
  <c r="K76" i="33"/>
  <c r="K109" i="28" s="1"/>
  <c r="M7" i="33"/>
  <c r="M76" i="33" s="1"/>
  <c r="L7" i="29"/>
  <c r="L76" i="29" s="1"/>
  <c r="M7" i="29"/>
  <c r="M76" i="29" s="1"/>
  <c r="K76" i="29"/>
  <c r="K101" i="28" s="1"/>
  <c r="G121" i="52"/>
  <c r="F121" i="52"/>
  <c r="F120" i="52"/>
  <c r="G120" i="52"/>
  <c r="F59" i="52"/>
  <c r="G59" i="52"/>
  <c r="G26" i="52"/>
  <c r="F26" i="52"/>
  <c r="F175" i="52"/>
  <c r="G175" i="52"/>
  <c r="F159" i="52"/>
  <c r="G159" i="52"/>
  <c r="G136" i="52"/>
  <c r="F136" i="52"/>
  <c r="F158" i="52"/>
  <c r="G158" i="52"/>
  <c r="F177" i="52"/>
  <c r="G177" i="52"/>
  <c r="F145" i="52"/>
  <c r="G145" i="52"/>
  <c r="L220" i="1"/>
  <c r="E129" i="52"/>
  <c r="C185" i="52"/>
  <c r="G171" i="52"/>
  <c r="F171" i="52"/>
  <c r="F155" i="52"/>
  <c r="G155" i="52"/>
  <c r="G148" i="52"/>
  <c r="F148" i="52"/>
  <c r="G130" i="52"/>
  <c r="F130" i="52"/>
  <c r="F173" i="52"/>
  <c r="G173" i="52"/>
  <c r="G157" i="52"/>
  <c r="F157" i="52"/>
  <c r="F141" i="52"/>
  <c r="G141" i="52"/>
  <c r="F41" i="52"/>
  <c r="G41" i="52"/>
  <c r="L122" i="1"/>
  <c r="F54" i="52"/>
  <c r="G54" i="52"/>
  <c r="G68" i="52"/>
  <c r="F68" i="52"/>
  <c r="G123" i="52"/>
  <c r="F123" i="52"/>
  <c r="L12" i="37"/>
  <c r="M12" i="37"/>
  <c r="M12" i="38"/>
  <c r="L12" i="38"/>
  <c r="G124" i="52"/>
  <c r="F124" i="52"/>
  <c r="M138" i="1"/>
  <c r="D118" i="52"/>
  <c r="M119" i="28"/>
  <c r="L119" i="28"/>
  <c r="H4" i="37"/>
  <c r="J4" i="37" s="1"/>
  <c r="K4" i="37" s="1"/>
  <c r="J4" i="10"/>
  <c r="K4" i="10" s="1"/>
  <c r="H77" i="28"/>
  <c r="J77" i="28" s="1"/>
  <c r="K77" i="28" s="1"/>
  <c r="J77" i="1"/>
  <c r="K77" i="1" s="1"/>
  <c r="L7" i="5"/>
  <c r="L76" i="5" s="1"/>
  <c r="M7" i="5"/>
  <c r="M76" i="5" s="1"/>
  <c r="K76" i="5"/>
  <c r="M7" i="9"/>
  <c r="M76" i="9" s="1"/>
  <c r="L7" i="9"/>
  <c r="L76" i="9" s="1"/>
  <c r="K76" i="9"/>
  <c r="M7" i="4"/>
  <c r="M77" i="4" s="1"/>
  <c r="L7" i="4"/>
  <c r="L77" i="4" s="1"/>
  <c r="K77" i="4"/>
  <c r="M7" i="8"/>
  <c r="M76" i="8" s="1"/>
  <c r="L7" i="8"/>
  <c r="L76" i="8" s="1"/>
  <c r="K76" i="8"/>
  <c r="K145" i="1" s="1"/>
  <c r="G58" i="52"/>
  <c r="F58" i="52"/>
  <c r="G14" i="52"/>
  <c r="F14" i="52"/>
  <c r="F29" i="52"/>
  <c r="G29" i="52"/>
  <c r="G6" i="52"/>
  <c r="F6" i="52"/>
  <c r="G10" i="52"/>
  <c r="F10" i="52"/>
  <c r="K128" i="28"/>
  <c r="L128" i="28"/>
  <c r="L186" i="28"/>
  <c r="D185" i="52"/>
  <c r="G28" i="52"/>
  <c r="F28" i="52"/>
  <c r="G20" i="52"/>
  <c r="F20" i="52"/>
  <c r="C190" i="52"/>
  <c r="L225" i="1"/>
  <c r="L226" i="1" s="1"/>
  <c r="M225" i="1"/>
  <c r="M226" i="1" s="1"/>
  <c r="K226" i="1"/>
  <c r="L140" i="1"/>
  <c r="L143" i="1" s="1"/>
  <c r="M140" i="1"/>
  <c r="M143" i="1" s="1"/>
  <c r="K143" i="1"/>
  <c r="C110" i="52" s="1"/>
  <c r="E167" i="52"/>
  <c r="E135" i="52"/>
  <c r="E182" i="52"/>
  <c r="E150" i="52"/>
  <c r="E156" i="52"/>
  <c r="E153" i="52"/>
  <c r="E163" i="52"/>
  <c r="E131" i="52"/>
  <c r="E132" i="52"/>
  <c r="E154" i="52"/>
  <c r="E165" i="52"/>
  <c r="E133" i="52"/>
  <c r="H4" i="38"/>
  <c r="J4" i="38" s="1"/>
  <c r="K4" i="38" s="1"/>
  <c r="J4" i="11"/>
  <c r="K4" i="11" s="1"/>
  <c r="L7" i="3"/>
  <c r="L77" i="3" s="1"/>
  <c r="M7" i="3"/>
  <c r="M77" i="3" s="1"/>
  <c r="K77" i="3"/>
  <c r="L7" i="7"/>
  <c r="L76" i="7" s="1"/>
  <c r="M7" i="7"/>
  <c r="M76" i="7" s="1"/>
  <c r="K76" i="7"/>
  <c r="M6" i="1"/>
  <c r="M75" i="1" s="1"/>
  <c r="K75" i="1"/>
  <c r="C5" i="52"/>
  <c r="L6" i="1"/>
  <c r="L75" i="1" s="1"/>
  <c r="O6" i="1"/>
  <c r="M7" i="6"/>
  <c r="M76" i="6" s="1"/>
  <c r="K76" i="6"/>
  <c r="L7" i="6"/>
  <c r="L76" i="6" s="1"/>
  <c r="M7" i="2"/>
  <c r="M76" i="2" s="1"/>
  <c r="L7" i="2"/>
  <c r="L76" i="2" s="1"/>
  <c r="K76" i="2"/>
  <c r="E187" i="52"/>
  <c r="C188" i="52"/>
  <c r="G126" i="52"/>
  <c r="F126" i="52"/>
  <c r="F25" i="52"/>
  <c r="G25" i="52"/>
  <c r="G27" i="52"/>
  <c r="F27" i="52"/>
  <c r="F67" i="52"/>
  <c r="G67" i="52"/>
  <c r="G143" i="52"/>
  <c r="F143" i="52"/>
  <c r="F176" i="52"/>
  <c r="G176" i="52"/>
  <c r="G174" i="52"/>
  <c r="F174" i="52"/>
  <c r="F142" i="52"/>
  <c r="G142" i="52"/>
  <c r="E116" i="52"/>
  <c r="G161" i="52"/>
  <c r="F161" i="52"/>
  <c r="M220" i="1"/>
  <c r="F144" i="52"/>
  <c r="G144" i="52"/>
  <c r="F139" i="52"/>
  <c r="G139" i="52"/>
  <c r="F184" i="52"/>
  <c r="G184" i="52"/>
  <c r="F178" i="52"/>
  <c r="G178" i="52"/>
  <c r="G162" i="52"/>
  <c r="F162" i="52"/>
  <c r="F146" i="52"/>
  <c r="G146" i="52"/>
  <c r="F140" i="52"/>
  <c r="G140" i="52"/>
  <c r="G172" i="52"/>
  <c r="F172" i="52"/>
  <c r="F49" i="52"/>
  <c r="G49" i="52"/>
  <c r="G55" i="52"/>
  <c r="F55" i="52"/>
  <c r="G30" i="52"/>
  <c r="F30" i="52"/>
  <c r="F24" i="52"/>
  <c r="G24" i="52"/>
  <c r="L12" i="10"/>
  <c r="M12" i="10"/>
  <c r="M12" i="11"/>
  <c r="L12" i="11"/>
  <c r="F122" i="52"/>
  <c r="G122" i="52"/>
  <c r="F119" i="52"/>
  <c r="G119" i="52"/>
  <c r="F125" i="52"/>
  <c r="G125" i="52"/>
  <c r="L138" i="1"/>
  <c r="C118" i="52"/>
  <c r="E118" i="52" s="1"/>
  <c r="L153" i="1"/>
  <c r="L162" i="1" s="1"/>
  <c r="M153" i="1"/>
  <c r="M162" i="1" s="1"/>
  <c r="H78" i="28"/>
  <c r="J78" i="28" s="1"/>
  <c r="K78" i="28" s="1"/>
  <c r="J78" i="1"/>
  <c r="K78" i="1" s="1"/>
  <c r="M7" i="32"/>
  <c r="M76" i="32" s="1"/>
  <c r="K76" i="32"/>
  <c r="K107" i="28" s="1"/>
  <c r="L7" i="32"/>
  <c r="L76" i="32" s="1"/>
  <c r="K76" i="36"/>
  <c r="K115" i="28" s="1"/>
  <c r="L7" i="36"/>
  <c r="L76" i="36" s="1"/>
  <c r="M7" i="36"/>
  <c r="M76" i="36" s="1"/>
  <c r="L7" i="31"/>
  <c r="L77" i="31" s="1"/>
  <c r="M7" i="31"/>
  <c r="M77" i="31" s="1"/>
  <c r="K77" i="31"/>
  <c r="K105" i="28" s="1"/>
  <c r="L7" i="35"/>
  <c r="L76" i="35" s="1"/>
  <c r="M7" i="35"/>
  <c r="M76" i="35" s="1"/>
  <c r="K76" i="35"/>
  <c r="K113" i="28" s="1"/>
  <c r="F65" i="52"/>
  <c r="G65" i="52"/>
  <c r="F56" i="52"/>
  <c r="G56" i="52"/>
  <c r="F7" i="52"/>
  <c r="G7" i="52"/>
  <c r="G17" i="52"/>
  <c r="F17" i="52"/>
  <c r="F62" i="52"/>
  <c r="G62" i="52"/>
  <c r="M130" i="1"/>
  <c r="G40" i="52"/>
  <c r="F40" i="52"/>
  <c r="M128" i="28"/>
  <c r="D127" i="52"/>
  <c r="M186" i="28"/>
  <c r="F46" i="52"/>
  <c r="G46" i="52"/>
  <c r="G51" i="52"/>
  <c r="F51" i="52"/>
  <c r="D190" i="52"/>
  <c r="D191" i="52" s="1"/>
  <c r="K192" i="28"/>
  <c r="L191" i="28"/>
  <c r="L192" i="28" s="1"/>
  <c r="M191" i="28"/>
  <c r="M192" i="28" s="1"/>
  <c r="E13" i="52"/>
  <c r="E183" i="52"/>
  <c r="E151" i="52"/>
  <c r="E160" i="52"/>
  <c r="E166" i="52"/>
  <c r="E134" i="52"/>
  <c r="E169" i="52"/>
  <c r="E137" i="52"/>
  <c r="E164" i="52"/>
  <c r="E179" i="52"/>
  <c r="E147" i="52"/>
  <c r="E168" i="52"/>
  <c r="E170" i="52"/>
  <c r="E138" i="52"/>
  <c r="E180" i="52"/>
  <c r="E181" i="52"/>
  <c r="E149" i="52"/>
  <c r="E152" i="52"/>
  <c r="G149" i="52" l="1"/>
  <c r="F149" i="52"/>
  <c r="G180" i="52"/>
  <c r="F180" i="52"/>
  <c r="G170" i="52"/>
  <c r="F170" i="52"/>
  <c r="G147" i="52"/>
  <c r="F147" i="52"/>
  <c r="F164" i="52"/>
  <c r="G164" i="52"/>
  <c r="F169" i="52"/>
  <c r="G169" i="52"/>
  <c r="F166" i="52"/>
  <c r="G166" i="52"/>
  <c r="G151" i="52"/>
  <c r="F151" i="52"/>
  <c r="F13" i="52"/>
  <c r="G13" i="52"/>
  <c r="L105" i="28"/>
  <c r="M105" i="28"/>
  <c r="D104" i="52"/>
  <c r="E104" i="52" s="1"/>
  <c r="D77" i="52"/>
  <c r="M78" i="28"/>
  <c r="L78" i="28"/>
  <c r="C127" i="52"/>
  <c r="E188" i="52"/>
  <c r="F187" i="52"/>
  <c r="F188" i="52" s="1"/>
  <c r="G187" i="52"/>
  <c r="G188" i="52" s="1"/>
  <c r="K245" i="1"/>
  <c r="L4" i="11"/>
  <c r="L73" i="11" s="1"/>
  <c r="M4" i="11"/>
  <c r="M73" i="11" s="1"/>
  <c r="K73" i="11"/>
  <c r="K98" i="1" s="1"/>
  <c r="F133" i="52"/>
  <c r="G133" i="52"/>
  <c r="G154" i="52"/>
  <c r="F154" i="52"/>
  <c r="G131" i="52"/>
  <c r="F131" i="52"/>
  <c r="F153" i="52"/>
  <c r="G153" i="52"/>
  <c r="G150" i="52"/>
  <c r="F150" i="52"/>
  <c r="G135" i="52"/>
  <c r="F135" i="52"/>
  <c r="E190" i="52"/>
  <c r="C191" i="52"/>
  <c r="D76" i="52"/>
  <c r="D78" i="52" s="1"/>
  <c r="K79" i="28"/>
  <c r="M77" i="28"/>
  <c r="M79" i="28" s="1"/>
  <c r="L77" i="28"/>
  <c r="L79" i="28" s="1"/>
  <c r="L4" i="37"/>
  <c r="L73" i="37" s="1"/>
  <c r="K73" i="37"/>
  <c r="K97" i="28" s="1"/>
  <c r="M4" i="37"/>
  <c r="M73" i="37" s="1"/>
  <c r="L101" i="28"/>
  <c r="D100" i="52"/>
  <c r="E100" i="52" s="1"/>
  <c r="M101" i="28"/>
  <c r="L109" i="28"/>
  <c r="D108" i="52"/>
  <c r="E108" i="52" s="1"/>
  <c r="M109" i="28"/>
  <c r="K206" i="28"/>
  <c r="M111" i="28"/>
  <c r="D110" i="52"/>
  <c r="E110" i="52" s="1"/>
  <c r="L111" i="28"/>
  <c r="L103" i="28"/>
  <c r="M103" i="28"/>
  <c r="D102" i="52"/>
  <c r="E102" i="52" s="1"/>
  <c r="H108" i="50"/>
  <c r="I108" i="50" s="1"/>
  <c r="K81" i="28" s="1"/>
  <c r="I108" i="23"/>
  <c r="K81" i="1" s="1"/>
  <c r="G152" i="52"/>
  <c r="F152" i="52"/>
  <c r="G181" i="52"/>
  <c r="F181" i="52"/>
  <c r="F138" i="52"/>
  <c r="G138" i="52"/>
  <c r="G168" i="52"/>
  <c r="F168" i="52"/>
  <c r="G179" i="52"/>
  <c r="F179" i="52"/>
  <c r="G137" i="52"/>
  <c r="F137" i="52"/>
  <c r="G134" i="52"/>
  <c r="F134" i="52"/>
  <c r="G160" i="52"/>
  <c r="F160" i="52"/>
  <c r="G183" i="52"/>
  <c r="F183" i="52"/>
  <c r="L113" i="28"/>
  <c r="M113" i="28"/>
  <c r="D112" i="52"/>
  <c r="L115" i="28"/>
  <c r="M115" i="28"/>
  <c r="D114" i="52"/>
  <c r="E114" i="52" s="1"/>
  <c r="M107" i="28"/>
  <c r="D106" i="52"/>
  <c r="E106" i="52" s="1"/>
  <c r="L107" i="28"/>
  <c r="C77" i="52"/>
  <c r="E77" i="52" s="1"/>
  <c r="M78" i="1"/>
  <c r="L78" i="1"/>
  <c r="G118" i="52"/>
  <c r="F118" i="52"/>
  <c r="F116" i="52"/>
  <c r="G116" i="52"/>
  <c r="G127" i="52" s="1"/>
  <c r="E127" i="52"/>
  <c r="P6" i="1"/>
  <c r="P75" i="1" s="1"/>
  <c r="O75" i="1"/>
  <c r="E5" i="52"/>
  <c r="C74" i="52"/>
  <c r="K73" i="38"/>
  <c r="K98" i="28" s="1"/>
  <c r="M4" i="38"/>
  <c r="M73" i="38" s="1"/>
  <c r="L4" i="38"/>
  <c r="L73" i="38" s="1"/>
  <c r="G165" i="52"/>
  <c r="F165" i="52"/>
  <c r="G132" i="52"/>
  <c r="F132" i="52"/>
  <c r="G163" i="52"/>
  <c r="F163" i="52"/>
  <c r="F156" i="52"/>
  <c r="G156" i="52"/>
  <c r="G182" i="52"/>
  <c r="F182" i="52"/>
  <c r="G167" i="52"/>
  <c r="F167" i="52"/>
  <c r="M145" i="1"/>
  <c r="M146" i="1" s="1"/>
  <c r="L145" i="1"/>
  <c r="L146" i="1" s="1"/>
  <c r="K146" i="1"/>
  <c r="C112" i="52" s="1"/>
  <c r="C76" i="52"/>
  <c r="L77" i="1"/>
  <c r="L79" i="1" s="1"/>
  <c r="M77" i="1"/>
  <c r="M79" i="1" s="1"/>
  <c r="K79" i="1"/>
  <c r="L4" i="10"/>
  <c r="L73" i="10" s="1"/>
  <c r="M4" i="10"/>
  <c r="M73" i="10" s="1"/>
  <c r="K73" i="10"/>
  <c r="K97" i="1" s="1"/>
  <c r="G129" i="52"/>
  <c r="G185" i="52" s="1"/>
  <c r="F129" i="52"/>
  <c r="E185" i="52"/>
  <c r="H78" i="51"/>
  <c r="I78" i="51" s="1"/>
  <c r="K84" i="28" s="1"/>
  <c r="I78" i="24"/>
  <c r="K84" i="1" s="1"/>
  <c r="D83" i="52" l="1"/>
  <c r="D84" i="52" s="1"/>
  <c r="K85" i="28"/>
  <c r="L84" i="28"/>
  <c r="L85" i="28" s="1"/>
  <c r="M84" i="28"/>
  <c r="M85" i="28" s="1"/>
  <c r="C96" i="52"/>
  <c r="M97" i="1"/>
  <c r="K99" i="1"/>
  <c r="L97" i="1"/>
  <c r="C78" i="52"/>
  <c r="E76" i="52"/>
  <c r="D97" i="52"/>
  <c r="M98" i="28"/>
  <c r="L98" i="28"/>
  <c r="F127" i="52"/>
  <c r="E112" i="52"/>
  <c r="D80" i="52"/>
  <c r="D81" i="52" s="1"/>
  <c r="K82" i="28"/>
  <c r="L81" i="28"/>
  <c r="L82" i="28" s="1"/>
  <c r="M81" i="28"/>
  <c r="M82" i="28" s="1"/>
  <c r="G108" i="52"/>
  <c r="F108" i="52"/>
  <c r="D96" i="52"/>
  <c r="D98" i="52" s="1"/>
  <c r="L97" i="28"/>
  <c r="M97" i="28"/>
  <c r="M99" i="28" s="1"/>
  <c r="K99" i="28"/>
  <c r="K208" i="28"/>
  <c r="C97" i="52"/>
  <c r="E97" i="52" s="1"/>
  <c r="L98" i="1"/>
  <c r="M98" i="1"/>
  <c r="F185" i="52"/>
  <c r="C83" i="52"/>
  <c r="K85" i="1"/>
  <c r="M84" i="1"/>
  <c r="M85" i="1" s="1"/>
  <c r="L84" i="1"/>
  <c r="L85" i="1" s="1"/>
  <c r="F5" i="52"/>
  <c r="F74" i="52" s="1"/>
  <c r="G5" i="52"/>
  <c r="G74" i="52" s="1"/>
  <c r="E74" i="52"/>
  <c r="F77" i="52"/>
  <c r="G77" i="52"/>
  <c r="G106" i="52"/>
  <c r="F106" i="52"/>
  <c r="G114" i="52"/>
  <c r="F114" i="52"/>
  <c r="C80" i="52"/>
  <c r="M81" i="1"/>
  <c r="M82" i="1" s="1"/>
  <c r="L81" i="1"/>
  <c r="L82" i="1" s="1"/>
  <c r="K82" i="1"/>
  <c r="K247" i="1" s="1"/>
  <c r="G102" i="52"/>
  <c r="F102" i="52"/>
  <c r="G110" i="52"/>
  <c r="F110" i="52"/>
  <c r="G100" i="52"/>
  <c r="F100" i="52"/>
  <c r="E191" i="52"/>
  <c r="F190" i="52"/>
  <c r="F191" i="52" s="1"/>
  <c r="G190" i="52"/>
  <c r="G191" i="52" s="1"/>
  <c r="F104" i="52"/>
  <c r="G104" i="52"/>
  <c r="C81" i="52" l="1"/>
  <c r="E80" i="52"/>
  <c r="C84" i="52"/>
  <c r="E83" i="52"/>
  <c r="F97" i="52"/>
  <c r="G97" i="52"/>
  <c r="G76" i="52"/>
  <c r="G78" i="52" s="1"/>
  <c r="E78" i="52"/>
  <c r="F76" i="52"/>
  <c r="F78" i="52" s="1"/>
  <c r="L99" i="1"/>
  <c r="M99" i="1"/>
  <c r="G112" i="52"/>
  <c r="F112" i="52"/>
  <c r="L99" i="28"/>
  <c r="E96" i="52"/>
  <c r="C98" i="52"/>
  <c r="E81" i="52" l="1"/>
  <c r="F80" i="52"/>
  <c r="F81" i="52" s="1"/>
  <c r="G80" i="52"/>
  <c r="G81" i="52" s="1"/>
  <c r="F96" i="52"/>
  <c r="F98" i="52" s="1"/>
  <c r="G96" i="52"/>
  <c r="E98" i="52"/>
  <c r="G98" i="52"/>
  <c r="E84" i="52"/>
  <c r="F83" i="52"/>
  <c r="F84" i="52" s="1"/>
  <c r="G83" i="52"/>
  <c r="G84" i="52" s="1"/>
  <c r="H38" i="20" l="1"/>
  <c r="I38" i="20" s="1"/>
  <c r="H35" i="20" l="1"/>
  <c r="I35" i="20" s="1"/>
  <c r="H62" i="20"/>
  <c r="I62" i="20" s="1"/>
  <c r="H20" i="20"/>
  <c r="I20" i="20" s="1"/>
  <c r="H70" i="20"/>
  <c r="I70" i="20" s="1"/>
  <c r="H36" i="20"/>
  <c r="I36" i="20" s="1"/>
  <c r="H54" i="20"/>
  <c r="I54" i="20" s="1"/>
  <c r="H65" i="20"/>
  <c r="I65" i="20" s="1"/>
  <c r="H58" i="20"/>
  <c r="I58" i="20" s="1"/>
  <c r="H13" i="20"/>
  <c r="I13" i="20" s="1"/>
  <c r="H66" i="20"/>
  <c r="I66" i="20" s="1"/>
  <c r="H68" i="20"/>
  <c r="I68" i="20" s="1"/>
  <c r="H25" i="20"/>
  <c r="I25" i="20" s="1"/>
  <c r="H59" i="20"/>
  <c r="I59" i="20" s="1"/>
  <c r="H74" i="20"/>
  <c r="I74" i="20" s="1"/>
  <c r="H39" i="20"/>
  <c r="I39" i="20" s="1"/>
  <c r="H26" i="20"/>
  <c r="I26" i="20" s="1"/>
  <c r="J38" i="20"/>
  <c r="K38" i="20"/>
  <c r="H23" i="20"/>
  <c r="I23" i="20" s="1"/>
  <c r="H47" i="20"/>
  <c r="I47" i="20" s="1"/>
  <c r="H31" i="20"/>
  <c r="I31" i="20" s="1"/>
  <c r="H45" i="20"/>
  <c r="I45" i="20" s="1"/>
  <c r="H24" i="20"/>
  <c r="I24" i="20" s="1"/>
  <c r="H55" i="20"/>
  <c r="I55" i="20" s="1"/>
  <c r="H75" i="20"/>
  <c r="I75" i="20" s="1"/>
  <c r="H21" i="20"/>
  <c r="I21" i="20" s="1"/>
  <c r="H18" i="20"/>
  <c r="I18" i="20" s="1"/>
  <c r="H27" i="20"/>
  <c r="I27" i="20" s="1"/>
  <c r="H11" i="20"/>
  <c r="I11" i="20" s="1"/>
  <c r="H22" i="20"/>
  <c r="I22" i="20" s="1"/>
  <c r="H53" i="20"/>
  <c r="I53" i="20" s="1"/>
  <c r="H73" i="20"/>
  <c r="I73" i="20" s="1"/>
  <c r="H40" i="20"/>
  <c r="I40" i="20" s="1"/>
  <c r="H60" i="20"/>
  <c r="I60" i="20" s="1"/>
  <c r="H10" i="20" l="1"/>
  <c r="I10" i="20" s="1"/>
  <c r="H61" i="20"/>
  <c r="I61" i="20" s="1"/>
  <c r="H32" i="20"/>
  <c r="I32" i="20" s="1"/>
  <c r="H71" i="20"/>
  <c r="I71" i="20" s="1"/>
  <c r="H57" i="20"/>
  <c r="I57" i="20" s="1"/>
  <c r="H56" i="20"/>
  <c r="I56" i="20" s="1"/>
  <c r="H44" i="20"/>
  <c r="I44" i="20" s="1"/>
  <c r="H37" i="20"/>
  <c r="I37" i="20" s="1"/>
  <c r="H34" i="20"/>
  <c r="I34" i="20" s="1"/>
  <c r="H43" i="20"/>
  <c r="I43" i="20" s="1"/>
  <c r="H64" i="20"/>
  <c r="I64" i="20" s="1"/>
  <c r="H52" i="20"/>
  <c r="I52" i="20" s="1"/>
  <c r="H17" i="20"/>
  <c r="I17" i="20" s="1"/>
  <c r="H46" i="20"/>
  <c r="I46" i="20" s="1"/>
  <c r="H28" i="20"/>
  <c r="I28" i="20" s="1"/>
  <c r="H42" i="20"/>
  <c r="I42" i="20" s="1"/>
  <c r="H63" i="20"/>
  <c r="I63" i="20" s="1"/>
  <c r="K60" i="20"/>
  <c r="J60" i="20"/>
  <c r="J40" i="20"/>
  <c r="K40" i="20"/>
  <c r="K73" i="20"/>
  <c r="J73" i="20"/>
  <c r="K53" i="20"/>
  <c r="J53" i="20"/>
  <c r="K22" i="20"/>
  <c r="J22" i="20"/>
  <c r="K11" i="20"/>
  <c r="J11" i="20"/>
  <c r="J27" i="20"/>
  <c r="K27" i="20"/>
  <c r="J18" i="20"/>
  <c r="K18" i="20"/>
  <c r="K21" i="20"/>
  <c r="J21" i="20"/>
  <c r="K75" i="20"/>
  <c r="J75" i="20"/>
  <c r="J55" i="20"/>
  <c r="K55" i="20"/>
  <c r="J24" i="20"/>
  <c r="K24" i="20"/>
  <c r="J45" i="20"/>
  <c r="K45" i="20"/>
  <c r="J31" i="20"/>
  <c r="K31" i="20"/>
  <c r="K47" i="20"/>
  <c r="J47" i="20"/>
  <c r="K23" i="20"/>
  <c r="J23" i="20"/>
  <c r="J26" i="20"/>
  <c r="K26" i="20"/>
  <c r="K39" i="20"/>
  <c r="J39" i="20"/>
  <c r="K74" i="20"/>
  <c r="J74" i="20"/>
  <c r="J59" i="20"/>
  <c r="K59" i="20"/>
  <c r="K25" i="20"/>
  <c r="J25" i="20"/>
  <c r="K68" i="20"/>
  <c r="J68" i="20"/>
  <c r="J66" i="20"/>
  <c r="K66" i="20"/>
  <c r="K13" i="20"/>
  <c r="J13" i="20"/>
  <c r="K58" i="20"/>
  <c r="J58" i="20"/>
  <c r="J65" i="20"/>
  <c r="K65" i="20"/>
  <c r="J54" i="20"/>
  <c r="K54" i="20"/>
  <c r="J36" i="20"/>
  <c r="K36" i="20"/>
  <c r="K70" i="20"/>
  <c r="J70" i="20"/>
  <c r="K20" i="20"/>
  <c r="J20" i="20"/>
  <c r="K62" i="20"/>
  <c r="J62" i="20"/>
  <c r="J35" i="20"/>
  <c r="K35" i="20"/>
  <c r="H16" i="20"/>
  <c r="I16" i="20" s="1"/>
  <c r="H69" i="20"/>
  <c r="I69" i="20" s="1"/>
  <c r="H29" i="20"/>
  <c r="I29" i="20" s="1"/>
  <c r="H19" i="20"/>
  <c r="I19" i="20" s="1"/>
  <c r="H12" i="20"/>
  <c r="I12" i="20" s="1"/>
  <c r="H48" i="20"/>
  <c r="I48" i="20" s="1"/>
  <c r="H67" i="20"/>
  <c r="I67" i="20" s="1"/>
  <c r="H14" i="20"/>
  <c r="I14" i="20" s="1"/>
  <c r="H41" i="20"/>
  <c r="I41" i="20" s="1"/>
  <c r="H9" i="20"/>
  <c r="I9" i="20" s="1"/>
  <c r="H72" i="20"/>
  <c r="I72" i="20" s="1"/>
  <c r="H50" i="20"/>
  <c r="I50" i="20" s="1"/>
  <c r="H51" i="20"/>
  <c r="I51" i="20" s="1"/>
  <c r="H33" i="20"/>
  <c r="I33" i="20" s="1"/>
  <c r="H30" i="20"/>
  <c r="I30" i="20" s="1"/>
  <c r="H49" i="20"/>
  <c r="I49" i="20" s="1"/>
  <c r="H8" i="20"/>
  <c r="I8" i="20" s="1"/>
  <c r="H15" i="20" l="1"/>
  <c r="I15" i="20" s="1"/>
  <c r="J8" i="20"/>
  <c r="K8" i="20"/>
  <c r="J49" i="20"/>
  <c r="K49" i="20"/>
  <c r="K30" i="20"/>
  <c r="J30" i="20"/>
  <c r="J33" i="20"/>
  <c r="K33" i="20"/>
  <c r="K51" i="20"/>
  <c r="J51" i="20"/>
  <c r="J50" i="20"/>
  <c r="K50" i="20"/>
  <c r="J72" i="20"/>
  <c r="K72" i="20"/>
  <c r="K9" i="20"/>
  <c r="J9" i="20"/>
  <c r="J41" i="20"/>
  <c r="K41" i="20"/>
  <c r="J14" i="20"/>
  <c r="K14" i="20"/>
  <c r="K67" i="20"/>
  <c r="J67" i="20"/>
  <c r="K48" i="20"/>
  <c r="J48" i="20"/>
  <c r="J12" i="20"/>
  <c r="K12" i="20"/>
  <c r="J19" i="20"/>
  <c r="K19" i="20"/>
  <c r="J29" i="20"/>
  <c r="K29" i="20"/>
  <c r="K69" i="20"/>
  <c r="J69" i="20"/>
  <c r="J16" i="20"/>
  <c r="K16" i="20"/>
  <c r="J63" i="20"/>
  <c r="K63" i="20"/>
  <c r="K42" i="20"/>
  <c r="J42" i="20"/>
  <c r="K28" i="20"/>
  <c r="J28" i="20"/>
  <c r="J46" i="20"/>
  <c r="K46" i="20"/>
  <c r="J17" i="20"/>
  <c r="K17" i="20"/>
  <c r="J52" i="20"/>
  <c r="K52" i="20"/>
  <c r="J64" i="20"/>
  <c r="K64" i="20"/>
  <c r="J43" i="20"/>
  <c r="K43" i="20"/>
  <c r="J34" i="20"/>
  <c r="K34" i="20"/>
  <c r="K37" i="20"/>
  <c r="J37" i="20"/>
  <c r="J44" i="20"/>
  <c r="K44" i="20"/>
  <c r="K56" i="20"/>
  <c r="J56" i="20"/>
  <c r="K57" i="20"/>
  <c r="J57" i="20"/>
  <c r="J71" i="20"/>
  <c r="K71" i="20"/>
  <c r="K32" i="20"/>
  <c r="J32" i="20"/>
  <c r="K61" i="20"/>
  <c r="J61" i="20"/>
  <c r="K10" i="20"/>
  <c r="J10" i="20"/>
  <c r="K15" i="20" l="1"/>
  <c r="J15" i="20"/>
  <c r="H7" i="20" l="1"/>
  <c r="I7" i="20" s="1"/>
  <c r="K7" i="20" l="1"/>
  <c r="K76" i="20" s="1"/>
  <c r="I76" i="20"/>
  <c r="K232" i="1" s="1"/>
  <c r="J7" i="20"/>
  <c r="J76" i="20" s="1"/>
  <c r="C197" i="52" l="1"/>
  <c r="E197" i="52" s="1"/>
  <c r="M232" i="1"/>
  <c r="K250" i="1"/>
  <c r="L232" i="1"/>
  <c r="G197" i="52" l="1"/>
  <c r="F197" i="52"/>
  <c r="H89" i="1" l="1"/>
  <c r="H107" i="14"/>
  <c r="H89" i="28" l="1"/>
  <c r="J89" i="28" s="1"/>
  <c r="K89" i="28" s="1"/>
  <c r="J89" i="1"/>
  <c r="K89" i="1" s="1"/>
  <c r="H78" i="41"/>
  <c r="J78" i="41" s="1"/>
  <c r="K78" i="41" s="1"/>
  <c r="J107" i="14"/>
  <c r="K107" i="14" s="1"/>
  <c r="O89" i="1" s="1"/>
  <c r="P89" i="1" s="1"/>
  <c r="H94" i="1" l="1"/>
  <c r="H107" i="18"/>
  <c r="C88" i="52"/>
  <c r="L89" i="1"/>
  <c r="M89" i="1"/>
  <c r="H88" i="1"/>
  <c r="H107" i="13"/>
  <c r="H92" i="1"/>
  <c r="L78" i="19"/>
  <c r="H87" i="1"/>
  <c r="H107" i="12"/>
  <c r="H93" i="1"/>
  <c r="H107" i="17"/>
  <c r="D88" i="52"/>
  <c r="M89" i="28"/>
  <c r="L89" i="28"/>
  <c r="H91" i="1" l="1"/>
  <c r="H107" i="16"/>
  <c r="H78" i="44"/>
  <c r="J78" i="44" s="1"/>
  <c r="K78" i="44" s="1"/>
  <c r="J107" i="17"/>
  <c r="K107" i="17" s="1"/>
  <c r="O93" i="1" s="1"/>
  <c r="P93" i="1" s="1"/>
  <c r="H87" i="28"/>
  <c r="J87" i="28" s="1"/>
  <c r="K87" i="28" s="1"/>
  <c r="J87" i="1"/>
  <c r="K87" i="1" s="1"/>
  <c r="L78" i="46"/>
  <c r="N78" i="46" s="1"/>
  <c r="O78" i="46" s="1"/>
  <c r="N78" i="19"/>
  <c r="O78" i="19" s="1"/>
  <c r="O92" i="1" s="1"/>
  <c r="P92" i="1" s="1"/>
  <c r="J88" i="1"/>
  <c r="K88" i="1" s="1"/>
  <c r="H88" i="28"/>
  <c r="J88" i="28" s="1"/>
  <c r="K88" i="28" s="1"/>
  <c r="E88" i="52"/>
  <c r="J94" i="1"/>
  <c r="K94" i="1" s="1"/>
  <c r="H94" i="28"/>
  <c r="J94" i="28" s="1"/>
  <c r="K94" i="28" s="1"/>
  <c r="H90" i="1"/>
  <c r="H107" i="15"/>
  <c r="H93" i="28"/>
  <c r="J93" i="28" s="1"/>
  <c r="K93" i="28" s="1"/>
  <c r="J93" i="1"/>
  <c r="K93" i="1" s="1"/>
  <c r="H78" i="39"/>
  <c r="J78" i="39" s="1"/>
  <c r="K78" i="39" s="1"/>
  <c r="J107" i="12"/>
  <c r="K107" i="12" s="1"/>
  <c r="O87" i="1" s="1"/>
  <c r="J92" i="1"/>
  <c r="K92" i="1" s="1"/>
  <c r="H92" i="28"/>
  <c r="J92" i="28" s="1"/>
  <c r="K92" i="28" s="1"/>
  <c r="H78" i="40"/>
  <c r="J78" i="40" s="1"/>
  <c r="K78" i="40" s="1"/>
  <c r="J107" i="13"/>
  <c r="K107" i="13" s="1"/>
  <c r="O88" i="1" s="1"/>
  <c r="P88" i="1" s="1"/>
  <c r="H78" i="45"/>
  <c r="J78" i="45" s="1"/>
  <c r="K78" i="45" s="1"/>
  <c r="J107" i="18"/>
  <c r="K107" i="18" s="1"/>
  <c r="O94" i="1" s="1"/>
  <c r="P94" i="1" s="1"/>
  <c r="D91" i="52" l="1"/>
  <c r="M92" i="28"/>
  <c r="L92" i="28"/>
  <c r="P87" i="1"/>
  <c r="M93" i="1"/>
  <c r="L93" i="1"/>
  <c r="C92" i="52"/>
  <c r="H78" i="42"/>
  <c r="J78" i="42" s="1"/>
  <c r="K78" i="42" s="1"/>
  <c r="J107" i="15"/>
  <c r="K107" i="15" s="1"/>
  <c r="O90" i="1" s="1"/>
  <c r="P90" i="1" s="1"/>
  <c r="C93" i="52"/>
  <c r="L94" i="1"/>
  <c r="M94" i="1"/>
  <c r="F88" i="52"/>
  <c r="G88" i="52"/>
  <c r="L88" i="1"/>
  <c r="M88" i="1"/>
  <c r="C87" i="52"/>
  <c r="C86" i="52"/>
  <c r="L87" i="1"/>
  <c r="M87" i="1"/>
  <c r="H91" i="28"/>
  <c r="J91" i="28" s="1"/>
  <c r="K91" i="28" s="1"/>
  <c r="J91" i="1"/>
  <c r="K91" i="1" s="1"/>
  <c r="C91" i="52"/>
  <c r="M92" i="1"/>
  <c r="L92" i="1"/>
  <c r="M93" i="28"/>
  <c r="D92" i="52"/>
  <c r="L93" i="28"/>
  <c r="J90" i="1"/>
  <c r="K90" i="1" s="1"/>
  <c r="K95" i="1" s="1"/>
  <c r="H90" i="28"/>
  <c r="J90" i="28" s="1"/>
  <c r="K90" i="28" s="1"/>
  <c r="D93" i="52"/>
  <c r="M94" i="28"/>
  <c r="L94" i="28"/>
  <c r="D87" i="52"/>
  <c r="M88" i="28"/>
  <c r="L88" i="28"/>
  <c r="M87" i="28"/>
  <c r="D86" i="52"/>
  <c r="L87" i="28"/>
  <c r="K95" i="28"/>
  <c r="H78" i="43"/>
  <c r="J78" i="43" s="1"/>
  <c r="K78" i="43" s="1"/>
  <c r="J107" i="16"/>
  <c r="K107" i="16" s="1"/>
  <c r="O91" i="1" s="1"/>
  <c r="P91" i="1" s="1"/>
  <c r="P95" i="1" s="1"/>
  <c r="K246" i="1" l="1"/>
  <c r="K251" i="1" s="1"/>
  <c r="K253" i="1" s="1"/>
  <c r="K236" i="1"/>
  <c r="K207" i="28"/>
  <c r="K212" i="28" s="1"/>
  <c r="K214" i="28" s="1"/>
  <c r="K202" i="28"/>
  <c r="D89" i="52"/>
  <c r="M90" i="28"/>
  <c r="L90" i="28"/>
  <c r="M91" i="1"/>
  <c r="C90" i="52"/>
  <c r="L91" i="1"/>
  <c r="E93" i="52"/>
  <c r="E92" i="52"/>
  <c r="L90" i="1"/>
  <c r="C89" i="52"/>
  <c r="M90" i="1"/>
  <c r="M95" i="1" s="1"/>
  <c r="M236" i="1" s="1"/>
  <c r="E91" i="52"/>
  <c r="M91" i="28"/>
  <c r="M95" i="28" s="1"/>
  <c r="M202" i="28" s="1"/>
  <c r="L91" i="28"/>
  <c r="D90" i="52"/>
  <c r="E86" i="52"/>
  <c r="C94" i="52"/>
  <c r="C201" i="52" s="1"/>
  <c r="E87" i="52"/>
  <c r="O95" i="1"/>
  <c r="L95" i="28"/>
  <c r="L202" i="28" s="1"/>
  <c r="L95" i="1" l="1"/>
  <c r="L236" i="1" s="1"/>
  <c r="F86" i="52"/>
  <c r="G86" i="52"/>
  <c r="E89" i="52"/>
  <c r="F92" i="52"/>
  <c r="G92" i="52"/>
  <c r="G93" i="52"/>
  <c r="F93" i="52"/>
  <c r="E90" i="52"/>
  <c r="F87" i="52"/>
  <c r="G87" i="52"/>
  <c r="F91" i="52"/>
  <c r="G91" i="52"/>
  <c r="D94" i="52"/>
  <c r="D201" i="52" s="1"/>
  <c r="F90" i="52" l="1"/>
  <c r="G90" i="52"/>
  <c r="G89" i="52"/>
  <c r="F89" i="52"/>
  <c r="G94" i="52"/>
  <c r="G201" i="52" s="1"/>
  <c r="E94" i="52"/>
  <c r="E201" i="52" s="1"/>
  <c r="F94" i="52"/>
  <c r="F201" i="52" s="1"/>
</calcChain>
</file>

<file path=xl/sharedStrings.xml><?xml version="1.0" encoding="utf-8"?>
<sst xmlns="http://schemas.openxmlformats.org/spreadsheetml/2006/main" count="5650" uniqueCount="692">
  <si>
    <t>Belle Chasse Local portion for students living on base</t>
  </si>
  <si>
    <t>Total Statewide</t>
  </si>
  <si>
    <t>OJJ</t>
  </si>
  <si>
    <t>LSDVI</t>
  </si>
  <si>
    <t>SSD</t>
  </si>
  <si>
    <t>Lab Schools, LSMSA and NOCCA</t>
  </si>
  <si>
    <t>Type 2's in the MFP (Includes 1st year Type 2 Charters and Legacy Type 2's)</t>
  </si>
  <si>
    <t>TOTAL 69 LEAS and RSD</t>
  </si>
  <si>
    <t>**OJJ originally funded on estimated 09/10 ADM; updated to final 09/10 ADM</t>
  </si>
  <si>
    <r>
      <t xml:space="preserve">Belle Chasse Academy </t>
    </r>
    <r>
      <rPr>
        <sz val="11"/>
        <color indexed="18"/>
        <rFont val="Arial"/>
        <family val="2"/>
      </rPr>
      <t>Local Portion for Students living on Base</t>
    </r>
  </si>
  <si>
    <t>Office of Juvenile Justice</t>
  </si>
  <si>
    <t>Louisiana School for the Deaf and Visually Impaired (LSDVI)</t>
  </si>
  <si>
    <t>Special School District (SSD)</t>
  </si>
  <si>
    <t>Total Type 5 Charters - Caddo</t>
  </si>
  <si>
    <t>Linwood Middle School</t>
  </si>
  <si>
    <t>Total Type 5 Charters - EBR</t>
  </si>
  <si>
    <t>Pelican Foundation (Kenilworth Middle)</t>
  </si>
  <si>
    <t>389002</t>
  </si>
  <si>
    <t>TOTAL RSD Orleans (Chartered only)</t>
  </si>
  <si>
    <t>Firstline Schools, Inc. (Langston Hughes Academy)</t>
  </si>
  <si>
    <t>Firstline Schools, Inc. (Dibert School)</t>
  </si>
  <si>
    <t>Firstline Schools, Inc.* (Firstline H.S. Charter)(Clark)</t>
  </si>
  <si>
    <t>Firstline Schools, Inc. (N. O. Charter Middle at Ashe)</t>
  </si>
  <si>
    <t>Firstline Schools, Inc. (Samuel J. Green)</t>
  </si>
  <si>
    <t>KIPP New Orleans, Inc. (Kipp N. O. Leadership Admy)</t>
  </si>
  <si>
    <t>KIPP New Orleans, Inc. (Kipp Renaissance High School)</t>
  </si>
  <si>
    <t>KIPP New Orleans, Inc. (Kipp Central City Primary)</t>
  </si>
  <si>
    <t>KIPP New Orleans (KIPP Central City Academy)</t>
  </si>
  <si>
    <t>KIPP New Orleans (McDonogh #15)</t>
  </si>
  <si>
    <t>KIPP New Orleans (Edward Phillips/Kipp Believe)</t>
  </si>
  <si>
    <t>Instititute of Academic Excellence, SUNO  (Sophie B. Wright)</t>
  </si>
  <si>
    <t>Algiers Charter School Assoc. (ACSA Tech High at Rosenwald)</t>
  </si>
  <si>
    <t>Algiers Charter School Assoc. (O. P. Walker Sr. High)</t>
  </si>
  <si>
    <t>Algiers Charter School Assoc. (McDonogh #32)</t>
  </si>
  <si>
    <t>Algiers Charter School Assoc. (William J. Fischer)</t>
  </si>
  <si>
    <t>Algiers Charter School Assoc. (Dwight D. Eisenhower)</t>
  </si>
  <si>
    <t>Algiers Charter School Assoc. (Martin Behrman)</t>
  </si>
  <si>
    <t>Choice Foundation (Takeover) (McDonogh #42)</t>
  </si>
  <si>
    <t>Choice Foundation (Esperanza/Crossman)</t>
  </si>
  <si>
    <t>Choice Foundation (Lafayette Academy)</t>
  </si>
  <si>
    <t>New Orleans Charter School Fdtn. (Mc #28 City Park)</t>
  </si>
  <si>
    <t>Friends of King (Joseph A. Craig)</t>
  </si>
  <si>
    <t>Friends of King  (Martin Luther King Elem.)</t>
  </si>
  <si>
    <t>Dryades YMCA (James M. Singleton Charter Middle)</t>
  </si>
  <si>
    <t>Broadmoor Charter (Andrew H. Wilson/Mc #7)</t>
  </si>
  <si>
    <t>N. O. College Prep (Cohen College Prep)</t>
  </si>
  <si>
    <t>N.O. College Prep Academies (N. O. College Prep /S. Williams)</t>
  </si>
  <si>
    <t>Miller-McCoy Academy (Miller-McCoy Academy)</t>
  </si>
  <si>
    <t>Collegiate Academies (Collegiate Academy 3)</t>
  </si>
  <si>
    <t>Collegiate Academies (Collegiate Academy 2)</t>
  </si>
  <si>
    <t>Advocates for Science &amp; Math (New Orleans Charter Science)</t>
  </si>
  <si>
    <t>Akili Academy of New Orleans (Akili Academy)</t>
  </si>
  <si>
    <t>Intercultural Charter School Brd. (Intercultural Charter)</t>
  </si>
  <si>
    <t>Advocates for Arts and Tech. (Crocker Arts)</t>
  </si>
  <si>
    <t>Pride College Prep Academy (Pride College Prep)</t>
  </si>
  <si>
    <t>Benjamin E. Mays Schools (Benjamin Mays Prep)</t>
  </si>
  <si>
    <t>Success Preparatory Academy (Success Prep)</t>
  </si>
  <si>
    <t>Arise Academy (Arise Academy)</t>
  </si>
  <si>
    <t>ReNew Schools* (ReNew Accel. H.S., West Bank)</t>
  </si>
  <si>
    <t>ReNew Schools* (ReNew Accel. H.S., City Park)</t>
  </si>
  <si>
    <t>ReNew Schools* (K-8 Charter School/Sarah Reed)</t>
  </si>
  <si>
    <t>ReNew Schools (Laurel Elementary)</t>
  </si>
  <si>
    <t>ReNew Schools (Live Oak Elementary)</t>
  </si>
  <si>
    <t>Morris Jeff. Community Sch, Inc. (Morris Jeff. Community School)</t>
  </si>
  <si>
    <t>Spirit of Excellence Academy (Spirit of Exc. Academy)(Harney)</t>
  </si>
  <si>
    <t>Lagniappe Academies, Inc. (Lagniappe Academies)</t>
  </si>
  <si>
    <t>Comm. Leaders Adv. Student Suc.* (Fannie C. Williams)</t>
  </si>
  <si>
    <t>Crescent City Schools, Inc.* (Crescent City School)(Tubman)</t>
  </si>
  <si>
    <t>Future is Now (John McDonogh Senior H.S.)</t>
  </si>
  <si>
    <t>Crescent Leadership Academy (Crescent Leadership Acad./Schwarz)
Not in a District Building</t>
  </si>
  <si>
    <t>Educators for Quality Alternatives  (The NET Charter School)</t>
  </si>
  <si>
    <t>New Beginnings, UNO (Gentilly Terrace Charter School)</t>
  </si>
  <si>
    <t>New Beginnings, UNO (Thurgood Marshall Early College)</t>
  </si>
  <si>
    <t>New Beginnings, UNO (Medard Nelson)</t>
  </si>
  <si>
    <t xml:space="preserve">New Beginnings, UNO (Capdau)
</t>
  </si>
  <si>
    <t>Total RSD Operated</t>
  </si>
  <si>
    <t>Crestworth Middle (RSD LA Operated)</t>
  </si>
  <si>
    <t>Lanier Elementary (RSD LA Operated)</t>
  </si>
  <si>
    <t>Dalton Elementary (RSD LA Operated)</t>
  </si>
  <si>
    <t>Pointe Coupee Central High (RSD LA Operated)</t>
  </si>
  <si>
    <t>Prescott Middle (RSD LA Operated)</t>
  </si>
  <si>
    <t>Glen Oaks Middle (RSD LA Operated)</t>
  </si>
  <si>
    <t>Istrouma High School (RSD LA Operated)</t>
  </si>
  <si>
    <t>Capitol High School  (RSD LA Operated)</t>
  </si>
  <si>
    <t>Linear Middle School/Caddo Parish (RSD LA Operated)</t>
  </si>
  <si>
    <t>St. Helena Middle ((RSD LA Operated)</t>
  </si>
  <si>
    <t>Recovery School District - Orleans (RSD Orleans Operated)</t>
  </si>
  <si>
    <t>Total Southwest LA Charter School (Type 2 in MFP)</t>
  </si>
  <si>
    <t>Southwest LA Charter School</t>
  </si>
  <si>
    <t>Total J. S. Clark Leadership Academy (Type 2 in MFP)</t>
  </si>
  <si>
    <t>J. S. Clark Leadership Academy (Type 2 in MFP)</t>
  </si>
  <si>
    <t>Total Lake Charles Charter Academy (Type 2 in MFP)</t>
  </si>
  <si>
    <t>Jefferson Davis Parish School Board</t>
  </si>
  <si>
    <t>Calcasieu Parish School Board</t>
  </si>
  <si>
    <t>Caddo Parish School Board</t>
  </si>
  <si>
    <t>Total Lycee Francois de la Nouvelle Orleans (Type 2 in MFP)</t>
  </si>
  <si>
    <t>St. Tammany Parish School Board</t>
  </si>
  <si>
    <t>St. Charles Parish School Board</t>
  </si>
  <si>
    <t>St. Bernard Parish School Board</t>
  </si>
  <si>
    <t>Plaquemines Parish School Board</t>
  </si>
  <si>
    <t>Jefferson Parish School Board</t>
  </si>
  <si>
    <t>Orleans Parish School Board</t>
  </si>
  <si>
    <t>Total New Orleans Military/Maritime Admy (Type 2 in MFP)</t>
  </si>
  <si>
    <t>Total Int'l High School of N. O. (Type 2 in MFP)</t>
  </si>
  <si>
    <t>St. John Parish School Board</t>
  </si>
  <si>
    <t>Total D'Arbonne Woods (Type 2 in MFP)</t>
  </si>
  <si>
    <t>Out-of-State</t>
  </si>
  <si>
    <t>Claiborne Parish School Board</t>
  </si>
  <si>
    <t>Lincoln Parish School Board</t>
  </si>
  <si>
    <t>Ouachita Parish School Board</t>
  </si>
  <si>
    <t>Union Parish School Board</t>
  </si>
  <si>
    <t>Total Madison Prep (CSAL) (Type 2 in MFP)</t>
  </si>
  <si>
    <t>Central Community School System</t>
  </si>
  <si>
    <t>City of Baker School System</t>
  </si>
  <si>
    <t>Zachary Community School System</t>
  </si>
  <si>
    <t>West Baton Rouge Parish School Board</t>
  </si>
  <si>
    <t>Livingston Parish School Board</t>
  </si>
  <si>
    <t>East Baton Rouge Parish School Board</t>
  </si>
  <si>
    <t>Total Type 2 Virtual Charters</t>
  </si>
  <si>
    <t>Louisiana Connections Academy (LACA)</t>
  </si>
  <si>
    <t>Louisiana Virtual Charter Academy (LAVCA)</t>
  </si>
  <si>
    <t>Total Legacy Type 2 Charter Schools</t>
  </si>
  <si>
    <t>Maxine Giardina (Lafourche Parish)</t>
  </si>
  <si>
    <t>340</t>
  </si>
  <si>
    <t>Milestone SABIS Academy (Orleans Parish)</t>
  </si>
  <si>
    <t>339</t>
  </si>
  <si>
    <t>Belle Chasse Academy (Plaquemines Parish)</t>
  </si>
  <si>
    <t>337</t>
  </si>
  <si>
    <t>Delhi Charter School (Richland Parish)</t>
  </si>
  <si>
    <t>336</t>
  </si>
  <si>
    <t>Avoyelles Public Charter School (Avoyelles Parish)</t>
  </si>
  <si>
    <t>333</t>
  </si>
  <si>
    <t>International School of LA (Orleans Parish)</t>
  </si>
  <si>
    <t>331</t>
  </si>
  <si>
    <t>Glencoe Charter School (St. Mary Parish)</t>
  </si>
  <si>
    <t>329</t>
  </si>
  <si>
    <t>New Vision Learning (City of Monroe)</t>
  </si>
  <si>
    <t>321</t>
  </si>
  <si>
    <t>Total New Orleans Center for Creative Arts (NOCCA)</t>
  </si>
  <si>
    <t>New Orleans Center for Creative Arts (NOCCA)</t>
  </si>
  <si>
    <t>Total LA School for Math, Science and the Arts (LSMSA)</t>
  </si>
  <si>
    <t>LA School for Math, Science and the Arts (LSMSA)</t>
  </si>
  <si>
    <t>Total Lab Schools</t>
  </si>
  <si>
    <t>Southern Lab School</t>
  </si>
  <si>
    <t>LSU Lab School</t>
  </si>
  <si>
    <t>LEA TOTALS</t>
  </si>
  <si>
    <t>Central Community School Board</t>
  </si>
  <si>
    <t>City of Baker School Board</t>
  </si>
  <si>
    <t>Zachary Community School Board</t>
  </si>
  <si>
    <t>City of Bogalusa School Board</t>
  </si>
  <si>
    <t>City of Monroe School Board</t>
  </si>
  <si>
    <t>Winn Parish School Board</t>
  </si>
  <si>
    <t>West Feliciana Parish School Board</t>
  </si>
  <si>
    <t>West Carroll Parish School Board</t>
  </si>
  <si>
    <t>Webster Parish School Board</t>
  </si>
  <si>
    <t>Washington Parish School Board</t>
  </si>
  <si>
    <t>Vernon Parish School Board</t>
  </si>
  <si>
    <t>Vermilion Parish School Board</t>
  </si>
  <si>
    <t>Terrebonne Parish School Board</t>
  </si>
  <si>
    <t>Tensas Parish School Board</t>
  </si>
  <si>
    <t>Tangipahoa Parish School Board</t>
  </si>
  <si>
    <t>St. Mary Parish School Board</t>
  </si>
  <si>
    <t>St. Martin Parish School Board</t>
  </si>
  <si>
    <t>St. Landry Parish School Board</t>
  </si>
  <si>
    <t>St. John the Baptist Parish School Board</t>
  </si>
  <si>
    <t>St. James Parish School Board</t>
  </si>
  <si>
    <t>St. Helena Parish School Board</t>
  </si>
  <si>
    <t>Sabine Parish School Board</t>
  </si>
  <si>
    <t>Richland Parish School Board</t>
  </si>
  <si>
    <t>Red River Parish School Board</t>
  </si>
  <si>
    <t>Rapides Parish School Board</t>
  </si>
  <si>
    <t>Pointe Coupee Parish School Board</t>
  </si>
  <si>
    <t>Natchitoches Parish School Board</t>
  </si>
  <si>
    <t>Morehouse Parish School Board</t>
  </si>
  <si>
    <t>Madison Parish School Board</t>
  </si>
  <si>
    <t>LaSalle Parish School Board</t>
  </si>
  <si>
    <t>Lafourche Parish School Board</t>
  </si>
  <si>
    <t>Lafayette Parish School Board</t>
  </si>
  <si>
    <t>Jackson Parish School Board</t>
  </si>
  <si>
    <t>Iberville Parish School Board</t>
  </si>
  <si>
    <t>Iberia Parish School Board</t>
  </si>
  <si>
    <t>Grant Parish School Board</t>
  </si>
  <si>
    <t>Franklin Parish School Board</t>
  </si>
  <si>
    <t>Evangeline Parish School Board</t>
  </si>
  <si>
    <t>East Feliciana Parish School Board</t>
  </si>
  <si>
    <t>East Carroll Parish School Board</t>
  </si>
  <si>
    <t>DeSoto Parish School Board</t>
  </si>
  <si>
    <t>Concordia Parish School Board</t>
  </si>
  <si>
    <t>Catahoula Parish School Board</t>
  </si>
  <si>
    <t>Cameron Parish School Board</t>
  </si>
  <si>
    <t>Caldwell Parish School Board</t>
  </si>
  <si>
    <t>Bossier Parish School Board</t>
  </si>
  <si>
    <t>Bienville Parish School Board</t>
  </si>
  <si>
    <t>Beauregard Parish School Board</t>
  </si>
  <si>
    <t>Avoyelles Parish School Board</t>
  </si>
  <si>
    <t>Assumption Parish School Board</t>
  </si>
  <si>
    <t>Ascension Parish School Board</t>
  </si>
  <si>
    <t>Allen Parish School Board</t>
  </si>
  <si>
    <t>Acadia Parish School Board</t>
  </si>
  <si>
    <t>Decreases in
Column 9</t>
  </si>
  <si>
    <t>Increases in
Column 9</t>
  </si>
  <si>
    <t>Col. (3) x Col. (8)</t>
  </si>
  <si>
    <t xml:space="preserve">Col. (6) +
Col. (7) </t>
  </si>
  <si>
    <t xml:space="preserve">Table 4 
Col. (14) </t>
  </si>
  <si>
    <t>Table 3 
Col. (29)</t>
  </si>
  <si>
    <t>Decreases in Col. 3</t>
  </si>
  <si>
    <t>Increases
 in Col. 3</t>
  </si>
  <si>
    <t>Col. (2) - 
Col. (1)</t>
  </si>
  <si>
    <t>SIS 
Data</t>
  </si>
  <si>
    <t xml:space="preserve"> MFP Budget Letter</t>
  </si>
  <si>
    <t>Decreases
in
MFP
Amount</t>
  </si>
  <si>
    <t>Increases
in
MFP
Funded
Amount</t>
  </si>
  <si>
    <r>
      <t xml:space="preserve">Change in
MFP Funded
Count
Times
Per Pupil 
Amount
</t>
    </r>
    <r>
      <rPr>
        <sz val="11"/>
        <color indexed="10"/>
        <rFont val="Arial"/>
        <family val="2"/>
      </rPr>
      <t>(Levels 1, 2 &amp; 3 
plus
 Prior Year
Pay Raise)</t>
    </r>
  </si>
  <si>
    <r>
      <t xml:space="preserve">Total
 Per Pupil
Amount 
Funded
</t>
    </r>
    <r>
      <rPr>
        <sz val="11"/>
        <color indexed="10"/>
        <rFont val="Arial"/>
        <family val="2"/>
      </rPr>
      <t>(Levels 1, 2 &amp; 3
plus 
Prior Year
 Pay Raise)</t>
    </r>
  </si>
  <si>
    <t>Per Pupil
Amount 
 for
Contin-
uation
of
Prior
Year
Pay 
Raises</t>
  </si>
  <si>
    <r>
      <t xml:space="preserve">Per Pupil 
Amount 
(Levels 1, 
2 &amp;3)
per 
FY2012-13
Budget 
Letter
</t>
    </r>
    <r>
      <rPr>
        <sz val="11"/>
        <color indexed="10"/>
        <rFont val="Arial"/>
        <family val="2"/>
      </rPr>
      <t>(without
 Pay Raise 
Continuation)</t>
    </r>
  </si>
  <si>
    <t>Decreases
in
MFP
Funded 
Count</t>
  </si>
  <si>
    <t>Increases
in
MFP
Funded
Count</t>
  </si>
  <si>
    <t>Change 
in 
MFP Funded 
Count 
Feb. 1, 2012
 to 
Oct. 1, 2012</t>
  </si>
  <si>
    <t>Oct. 1, 2012
MFP 
Membership
(Actual 
SIS Data)</t>
  </si>
  <si>
    <r>
      <t xml:space="preserve">Intitial
 MFP 
Funded
Membership 
</t>
    </r>
    <r>
      <rPr>
        <sz val="11"/>
        <color indexed="10"/>
        <rFont val="Arial"/>
        <family val="2"/>
      </rPr>
      <t>(based on 
2.1.12 
SIS Data 
and Initial 
Projections)</t>
    </r>
  </si>
  <si>
    <t>School System</t>
  </si>
  <si>
    <t>LEA</t>
  </si>
  <si>
    <t>STATE TOTALS</t>
  </si>
  <si>
    <t>Central Community</t>
  </si>
  <si>
    <t>City of Baker</t>
  </si>
  <si>
    <t>Zachary Community</t>
  </si>
  <si>
    <t>City of Bogalusa</t>
  </si>
  <si>
    <t>City of Monroe</t>
  </si>
  <si>
    <t>Winn</t>
  </si>
  <si>
    <t>West Feliciana</t>
  </si>
  <si>
    <t>West Carroll</t>
  </si>
  <si>
    <t>West Baton Rouge</t>
  </si>
  <si>
    <t>Webster</t>
  </si>
  <si>
    <t>Washington</t>
  </si>
  <si>
    <t>Vernon</t>
  </si>
  <si>
    <t>Vermilion</t>
  </si>
  <si>
    <t>Union</t>
  </si>
  <si>
    <t>Terrebonne</t>
  </si>
  <si>
    <t>Tensas</t>
  </si>
  <si>
    <t>Tangipahoa</t>
  </si>
  <si>
    <t>St. Tammany</t>
  </si>
  <si>
    <t>St. Mary</t>
  </si>
  <si>
    <t>St. Martin</t>
  </si>
  <si>
    <t>St. Landry</t>
  </si>
  <si>
    <t>St. John the Baptist</t>
  </si>
  <si>
    <t>St. James</t>
  </si>
  <si>
    <t>St. Helena</t>
  </si>
  <si>
    <t>St. Charles</t>
  </si>
  <si>
    <t>St. Bernard</t>
  </si>
  <si>
    <t>Sabine</t>
  </si>
  <si>
    <t>Richland</t>
  </si>
  <si>
    <t>Red River</t>
  </si>
  <si>
    <t>Rapides</t>
  </si>
  <si>
    <t>Pointe Coupee</t>
  </si>
  <si>
    <t>Plaquemines</t>
  </si>
  <si>
    <t>Ouachita</t>
  </si>
  <si>
    <t>Orleans</t>
  </si>
  <si>
    <t>Natchitoches</t>
  </si>
  <si>
    <t>Morehouse</t>
  </si>
  <si>
    <t>Madison</t>
  </si>
  <si>
    <t>Livingston</t>
  </si>
  <si>
    <t>Lincoln</t>
  </si>
  <si>
    <t>LaSalle</t>
  </si>
  <si>
    <t>Lafourche</t>
  </si>
  <si>
    <t>Lafayette</t>
  </si>
  <si>
    <t>Jefferson Davis</t>
  </si>
  <si>
    <t>Jefferson</t>
  </si>
  <si>
    <t>Jackson</t>
  </si>
  <si>
    <t>Iberville</t>
  </si>
  <si>
    <t>Iberia</t>
  </si>
  <si>
    <t>Grant</t>
  </si>
  <si>
    <t>Franklin</t>
  </si>
  <si>
    <t>Evangeline</t>
  </si>
  <si>
    <t>East Feliciana</t>
  </si>
  <si>
    <t>East Carroll</t>
  </si>
  <si>
    <t>East Baton Rouge</t>
  </si>
  <si>
    <t>DeSoto</t>
  </si>
  <si>
    <t>Concordia</t>
  </si>
  <si>
    <t>Claiborne</t>
  </si>
  <si>
    <t>Catahoula</t>
  </si>
  <si>
    <t>Cameron</t>
  </si>
  <si>
    <t>Caldwell</t>
  </si>
  <si>
    <t>Calcasieu</t>
  </si>
  <si>
    <t>Caddo</t>
  </si>
  <si>
    <t>Bossier</t>
  </si>
  <si>
    <t>Bienville</t>
  </si>
  <si>
    <t>Beauregard</t>
  </si>
  <si>
    <t>Avoyelles</t>
  </si>
  <si>
    <t>Assumption</t>
  </si>
  <si>
    <t>Ascension</t>
  </si>
  <si>
    <t>Allen</t>
  </si>
  <si>
    <t>Acadia</t>
  </si>
  <si>
    <t>Col. (3) x 
Col. (8)</t>
  </si>
  <si>
    <r>
      <t xml:space="preserve">Madison Prep  Academy 
(CSAL:  Community Schools for Apprenticeship 
Learning)
</t>
    </r>
    <r>
      <rPr>
        <sz val="11"/>
        <color indexed="18"/>
        <rFont val="Arial"/>
        <family val="2"/>
      </rPr>
      <t>(Site Code 343001)
(Opened 09/10)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</si>
  <si>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t>Out of State</t>
  </si>
  <si>
    <r>
      <t xml:space="preserve">D'Arbonne Woods Charter School, Inc.
(D'Arbonne Woods Charter)
</t>
    </r>
    <r>
      <rPr>
        <sz val="11"/>
        <color indexed="18"/>
        <rFont val="Arial"/>
        <family val="2"/>
      </rPr>
      <t>(Site Code 341001)
(Opened 09/10)
(Not in a District Building)</t>
    </r>
  </si>
  <si>
    <r>
      <t xml:space="preserve">International High School of N. O.
(VIBE:  Voices for Int'l Business &amp; Education)
</t>
    </r>
    <r>
      <rPr>
        <sz val="11"/>
        <color indexed="18"/>
        <rFont val="Arial"/>
        <family val="2"/>
      </rPr>
      <t>(Site Code 344001)
(Opened 10/11)
(In a District Building)</t>
    </r>
    <r>
      <rPr>
        <b/>
        <sz val="11"/>
        <color indexed="18"/>
        <rFont val="Arial"/>
        <family val="2"/>
      </rPr>
      <t xml:space="preserve">
</t>
    </r>
  </si>
  <si>
    <r>
      <t xml:space="preserve">New Orleans Military/Maritime Academy
</t>
    </r>
    <r>
      <rPr>
        <sz val="11"/>
        <color indexed="18"/>
        <rFont val="Arial"/>
        <family val="2"/>
      </rPr>
      <t>(Site Code 348001)
(Opened 11/12)
(Not in a District Building)</t>
    </r>
  </si>
  <si>
    <r>
      <t xml:space="preserve">Lycee Francais de la Nouvelle Orleans
(LFNO, Inc.)
</t>
    </r>
    <r>
      <rPr>
        <sz val="11"/>
        <color indexed="18"/>
        <rFont val="Arial"/>
        <family val="2"/>
      </rPr>
      <t>(Site Code 347001)
(Opened 11/12)
(Not in a District Building)</t>
    </r>
  </si>
  <si>
    <r>
      <t xml:space="preserve">Lake Charles Charter Academy
(Lake Charles Charter School Assoc., Inc)
</t>
    </r>
    <r>
      <rPr>
        <sz val="11"/>
        <color indexed="18"/>
        <rFont val="Arial"/>
        <family val="2"/>
      </rPr>
      <t>(Site Code 346001)
(Opened 11/12)</t>
    </r>
    <r>
      <rPr>
        <b/>
        <sz val="11"/>
        <color indexed="18"/>
        <rFont val="Arial"/>
        <family val="2"/>
      </rPr>
      <t xml:space="preserve">
</t>
    </r>
    <r>
      <rPr>
        <sz val="11"/>
        <color indexed="18"/>
        <rFont val="Arial"/>
        <family val="2"/>
      </rPr>
      <t>(Not in a District Building)</t>
    </r>
  </si>
  <si>
    <r>
      <t xml:space="preserve">J. S. Clark Leadership Academy
(Outreach Community Development Corporation)
</t>
    </r>
    <r>
      <rPr>
        <sz val="10"/>
        <color indexed="18"/>
        <rFont val="Arial"/>
        <family val="2"/>
      </rPr>
      <t>(Site Code 349001)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(Opened 12/13)</t>
    </r>
    <r>
      <rPr>
        <b/>
        <sz val="10"/>
        <color indexed="18"/>
        <rFont val="Arial"/>
        <family val="2"/>
      </rPr>
      <t xml:space="preserve">
</t>
    </r>
    <r>
      <rPr>
        <sz val="10"/>
        <color indexed="18"/>
        <rFont val="Arial"/>
        <family val="2"/>
      </rPr>
      <t>(Not in a District Building)</t>
    </r>
  </si>
  <si>
    <r>
      <t xml:space="preserve">Southwest LA Charter Academy
(Southwest LA Charter Academy Foundation, Inc.)
</t>
    </r>
    <r>
      <rPr>
        <sz val="10"/>
        <color indexed="18"/>
        <rFont val="Arial"/>
        <family val="2"/>
      </rPr>
      <t>(Site Code 328001)
(Opened 12/13)
(Not in a District Building)</t>
    </r>
  </si>
  <si>
    <t>Total LAVCA</t>
  </si>
  <si>
    <t>Continuation of Prior Year  Pay Raises
(FY2001-02 through
FY2008-09) 
90% Per Pupil
Amount</t>
  </si>
  <si>
    <r>
      <t xml:space="preserve">LA Virtual Charter Academy 
(LAVCA)
(Community School of 
Apprenticeship Learning,)
(CSAL)
</t>
    </r>
    <r>
      <rPr>
        <sz val="11"/>
        <color indexed="18"/>
        <rFont val="Arial"/>
        <family val="2"/>
      </rPr>
      <t>(Site Code 343002)
(Opened 11/12)
(Not in a District Bldg.)</t>
    </r>
  </si>
  <si>
    <t>L
E
A</t>
  </si>
  <si>
    <t xml:space="preserve">Total LA Connections </t>
  </si>
  <si>
    <t>Continuation of Prior Year  Pay Raises
(FY2001-02 through
FY2008-09)  
90% Per Pupil
Amount</t>
  </si>
  <si>
    <r>
      <t xml:space="preserve">Louisiana Connections 
Academy
(Friends of LA Connections Academy)
</t>
    </r>
    <r>
      <rPr>
        <sz val="11"/>
        <color indexed="18"/>
        <rFont val="Arial"/>
        <family val="2"/>
      </rPr>
      <t>(Virtual)
(Site Code 345001)
(Opened 11/12)
(Not in a District Bldg.)</t>
    </r>
  </si>
  <si>
    <t>Per pupil amount to increase funding for OJJ per pupil amounts</t>
  </si>
  <si>
    <t>minus per pupil amount of original special ed funding ($375,552,036/650,290)</t>
  </si>
  <si>
    <t>per pupil amount of special ed funding</t>
  </si>
  <si>
    <t>base students on 2/1/09</t>
  </si>
  <si>
    <t>14.1% of L1 &amp; L2 dolalrs x 354%</t>
  </si>
  <si>
    <t>For 14% to increase to 50%, that is a 3572% increase</t>
  </si>
  <si>
    <t>Total L1 &amp; L2 dollars time 14.1%</t>
  </si>
  <si>
    <t>total Level 1 and Level 2 state dollars</t>
  </si>
  <si>
    <t>percentage special ed add on students to total weighted students</t>
  </si>
  <si>
    <t>total weighted students 2/1/09</t>
  </si>
  <si>
    <t>weigted add on special ed students 2/1/09</t>
  </si>
  <si>
    <t>percentage special ed students to base students (state average)</t>
  </si>
  <si>
    <t>base students 2/1/09 (state)</t>
  </si>
  <si>
    <t>Special Ed Students on 2/1/09 (state)</t>
  </si>
  <si>
    <t>New Vision
(Not in a District Bldg)</t>
  </si>
  <si>
    <t>Glencoe
(Not in a District Bldg)</t>
  </si>
  <si>
    <t>International
School of LA
(In a District Bldg)</t>
  </si>
  <si>
    <t>Avoyelles
(Not in a District Bldg)</t>
  </si>
  <si>
    <t>Delhi
(Not in a District Bldg)</t>
  </si>
  <si>
    <t>Milestone SABIS
(Not in a District Bldg)</t>
  </si>
  <si>
    <r>
      <t xml:space="preserve">Intitial
 MFP 
Funded
Membership 
</t>
    </r>
    <r>
      <rPr>
        <sz val="11"/>
        <color indexed="10"/>
        <rFont val="Arial"/>
        <family val="2"/>
      </rPr>
      <t>(based on 
2.1.12 
SIS Data)</t>
    </r>
  </si>
  <si>
    <t>The MAX
(Not in a District Bldg)</t>
  </si>
  <si>
    <t>Col. (15) +
Col. (20)</t>
  </si>
  <si>
    <t>Col. (14) +
Col. (19)</t>
  </si>
  <si>
    <t>Col. (13) +
Col. (18)</t>
  </si>
  <si>
    <t>Decreases in
Column 18</t>
  </si>
  <si>
    <t>Increases in
Column 18</t>
  </si>
  <si>
    <t>Col. (16) x
Col. (17)</t>
  </si>
  <si>
    <t>Col. (5) -
Col. (2)</t>
  </si>
  <si>
    <t>MFP 
Budget Ltr</t>
  </si>
  <si>
    <t>Decreases in
Column 13</t>
  </si>
  <si>
    <t>Increases in
Column 13</t>
  </si>
  <si>
    <t>Col. (7) x 
Col. (12)</t>
  </si>
  <si>
    <t xml:space="preserve">Col. (10) +
Col. (11) </t>
  </si>
  <si>
    <t>Decreases in Col. 7</t>
  </si>
  <si>
    <t>Increases
 in Col. 7</t>
  </si>
  <si>
    <t>Col. (6) - 
Col. (3)</t>
  </si>
  <si>
    <t>Total
Enrollment</t>
  </si>
  <si>
    <t>Total
Decreases
in
Funded
Amount</t>
  </si>
  <si>
    <t>Total
Increases
in
Funded
Amount</t>
  </si>
  <si>
    <t xml:space="preserve">Total
Change in
 State 
and
Local
Funded Amount
</t>
  </si>
  <si>
    <t>Decreases
in
Local
Funded
Amount</t>
  </si>
  <si>
    <t>Increases
in
Local
Funded
Amount</t>
  </si>
  <si>
    <r>
      <t xml:space="preserve">Change in
MFP Funded
Count
Times
Initial Local
Per Pupil 
Amount
</t>
    </r>
    <r>
      <rPr>
        <sz val="11"/>
        <rFont val="Arial"/>
        <family val="2"/>
      </rPr>
      <t>(per charter law)</t>
    </r>
    <r>
      <rPr>
        <b/>
        <sz val="11"/>
        <rFont val="Arial"/>
        <family val="2"/>
      </rPr>
      <t xml:space="preserve">
</t>
    </r>
  </si>
  <si>
    <r>
      <t xml:space="preserve">Change 
in 
MFP Funded 
Count 
Feb. 1, 2012
 to 
Oct. 1, 2012
</t>
    </r>
    <r>
      <rPr>
        <sz val="10"/>
        <color rgb="FFFF0000"/>
        <rFont val="Arial"/>
        <family val="2"/>
      </rPr>
      <t>Students living on Base</t>
    </r>
  </si>
  <si>
    <t>Decreases
in
MFP
Funded
Amount</t>
  </si>
  <si>
    <r>
      <t xml:space="preserve">Per Pupil 
Amount 
(Levels 1, 
2 &amp; 3)
per 
FY2012-13
Budget 
Letter
</t>
    </r>
    <r>
      <rPr>
        <sz val="11"/>
        <color indexed="10"/>
        <rFont val="Arial"/>
        <family val="2"/>
      </rPr>
      <t>(without
 Pay Raise 
Continuation)</t>
    </r>
  </si>
  <si>
    <r>
      <t xml:space="preserve">Oct. 1, 2012
MFP 
Membership
(Actual 
SIS Data)
</t>
    </r>
    <r>
      <rPr>
        <sz val="11"/>
        <color rgb="FFFF0000"/>
        <rFont val="Arial"/>
        <family val="2"/>
      </rPr>
      <t>Students
living on base</t>
    </r>
  </si>
  <si>
    <r>
      <t xml:space="preserve">Intitial
 MFP 
Funded
Membership 
</t>
    </r>
    <r>
      <rPr>
        <sz val="11"/>
        <color indexed="10"/>
        <rFont val="Arial"/>
        <family val="2"/>
      </rPr>
      <t>(based on 
2.1.12 
SIS Data)
Students living on base</t>
    </r>
  </si>
  <si>
    <t>Belle Chasse
(Not in a District Bldg)</t>
  </si>
  <si>
    <t>The State pays the local share for the students living on Base</t>
  </si>
  <si>
    <t>Decreases in
Column 7</t>
  </si>
  <si>
    <t>Increases in
Column 7</t>
  </si>
  <si>
    <t>Col. (3) x 
Col. (6)</t>
  </si>
  <si>
    <t>MFP Budget 
Letter</t>
  </si>
  <si>
    <t>Per SIS</t>
  </si>
  <si>
    <t>(Table 4, col 14)</t>
  </si>
  <si>
    <t xml:space="preserve">Pay Raise
Per 
Pupil
Amount
</t>
  </si>
  <si>
    <r>
      <t>FY2012-13
Levels 1, 2 &amp; 3
STATE SHARE
OF COST
Per Pupil</t>
    </r>
    <r>
      <rPr>
        <b/>
        <sz val="12"/>
        <color indexed="18"/>
        <rFont val="Arial"/>
        <family val="2"/>
      </rPr>
      <t xml:space="preserve">*
</t>
    </r>
    <r>
      <rPr>
        <sz val="9"/>
        <color indexed="18"/>
        <rFont val="Arial"/>
        <family val="2"/>
      </rPr>
      <t>Without Pay Raise</t>
    </r>
    <r>
      <rPr>
        <b/>
        <sz val="10"/>
        <color indexed="18"/>
        <rFont val="Arial"/>
        <family val="2"/>
      </rPr>
      <t xml:space="preserve">
</t>
    </r>
  </si>
  <si>
    <r>
      <t xml:space="preserve">Feb. 1, 2012
Enrollment
Per SIS
</t>
    </r>
    <r>
      <rPr>
        <sz val="9"/>
        <color indexed="18"/>
        <rFont val="Arial"/>
        <family val="2"/>
      </rPr>
      <t>(Does not include site codes
101018, 101020, and 101021)</t>
    </r>
  </si>
  <si>
    <t xml:space="preserve">Feb. 1, 2012
Per SIS
</t>
  </si>
  <si>
    <t>LA School for the Deaf and Visually Impaired 
(LSDVI)</t>
  </si>
  <si>
    <t>(=56/177))</t>
  </si>
  <si>
    <t>Out of state</t>
  </si>
  <si>
    <t>Col. (3) x
Col. (6)</t>
  </si>
  <si>
    <t>LSMSA</t>
  </si>
  <si>
    <t>NOCCA</t>
  </si>
  <si>
    <t>[Sum of Column Totals]</t>
  </si>
  <si>
    <t>Grand Total - MFP &amp; Funded</t>
  </si>
  <si>
    <t>Totals - MFP &amp; Funded</t>
  </si>
  <si>
    <t xml:space="preserve"> </t>
  </si>
  <si>
    <t>Out-Of-State</t>
  </si>
  <si>
    <t>O/S</t>
  </si>
  <si>
    <t>Central Community School District</t>
  </si>
  <si>
    <t>City of Baker School District</t>
  </si>
  <si>
    <t>Zachary Community School District</t>
  </si>
  <si>
    <t>City of Bogalusa School District</t>
  </si>
  <si>
    <t>City of Monroe School District</t>
  </si>
  <si>
    <t>Winn Parish</t>
  </si>
  <si>
    <t>West Feliciana Parish</t>
  </si>
  <si>
    <t>West Carroll Parish</t>
  </si>
  <si>
    <t>West Baton Rouge Parish</t>
  </si>
  <si>
    <t>Webster Parish</t>
  </si>
  <si>
    <t>Washington Parish</t>
  </si>
  <si>
    <t>Vernon Parish</t>
  </si>
  <si>
    <t>Vermilion Parish</t>
  </si>
  <si>
    <t>Union Parish</t>
  </si>
  <si>
    <t>Terrebonne Parish</t>
  </si>
  <si>
    <t>Tensas Parish</t>
  </si>
  <si>
    <t>Tangipahoa Parish</t>
  </si>
  <si>
    <t>St. Tammany Parish</t>
  </si>
  <si>
    <t>St. Mary Parish</t>
  </si>
  <si>
    <t>St. Martin Parish</t>
  </si>
  <si>
    <t>St. Landry Parish</t>
  </si>
  <si>
    <t>St. John the Baptist Parish</t>
  </si>
  <si>
    <t>St. James Parish</t>
  </si>
  <si>
    <t>St. Helena Parish</t>
  </si>
  <si>
    <t>St. Charles Parish</t>
  </si>
  <si>
    <t>St. Bernard Parish</t>
  </si>
  <si>
    <t>Sabine Parish</t>
  </si>
  <si>
    <t>Richland Parish</t>
  </si>
  <si>
    <t>Red River Parish</t>
  </si>
  <si>
    <t>Rapides Parish</t>
  </si>
  <si>
    <t>Pointe Coupee Parish</t>
  </si>
  <si>
    <t>Plaquemines Parish</t>
  </si>
  <si>
    <t>Ouachita Parish</t>
  </si>
  <si>
    <t>Orleans Parish</t>
  </si>
  <si>
    <t>Natchitoches Parish</t>
  </si>
  <si>
    <t>Morehouse Parish</t>
  </si>
  <si>
    <t>Madison Parish</t>
  </si>
  <si>
    <t>Livingston Parish</t>
  </si>
  <si>
    <t>Lincoln Parish</t>
  </si>
  <si>
    <t>LaSalle Parish</t>
  </si>
  <si>
    <t>Lafourche Parish</t>
  </si>
  <si>
    <t>Lafayette Parish</t>
  </si>
  <si>
    <t>Jefferson Davis Parish</t>
  </si>
  <si>
    <t>Jefferson Parish</t>
  </si>
  <si>
    <t>Jackson Parish</t>
  </si>
  <si>
    <t>Iberville Parish</t>
  </si>
  <si>
    <t>Iberia Parish</t>
  </si>
  <si>
    <t>Grant Parish</t>
  </si>
  <si>
    <t>Franklin Parish</t>
  </si>
  <si>
    <t>Evangeline Parish</t>
  </si>
  <si>
    <t>East Feliciana Parish</t>
  </si>
  <si>
    <t>East Carroll Parish</t>
  </si>
  <si>
    <t>East Baton Rouge Parish</t>
  </si>
  <si>
    <t>DeSoto Parish</t>
  </si>
  <si>
    <t>Concordia Parish</t>
  </si>
  <si>
    <t>Claiborne Parish</t>
  </si>
  <si>
    <t>Catahoula Parish</t>
  </si>
  <si>
    <t>Cameron Parish</t>
  </si>
  <si>
    <t>Caldwell Parish</t>
  </si>
  <si>
    <t>Calcasieu Parish</t>
  </si>
  <si>
    <t>Caddo Parish</t>
  </si>
  <si>
    <t>Bossier Parish</t>
  </si>
  <si>
    <t>Bienville Parish</t>
  </si>
  <si>
    <t>Beauregard Parish</t>
  </si>
  <si>
    <t>Avoyelles Parish</t>
  </si>
  <si>
    <t>Assumption Parish</t>
  </si>
  <si>
    <t>Ascension Parish</t>
  </si>
  <si>
    <t>Allen Parish</t>
  </si>
  <si>
    <t>Acadia Parish</t>
  </si>
  <si>
    <t>6_A02003-Southside Alternative High School</t>
  </si>
  <si>
    <t>6_A02002-Riverside Alternative High School</t>
  </si>
  <si>
    <t>6_A02001-Scenic Alternative High School</t>
  </si>
  <si>
    <t>4_334001-New Orleans Center for Creative Arts</t>
  </si>
  <si>
    <t>4_306001-Louisiana Special Education Center</t>
  </si>
  <si>
    <t>4_302006-Louisiana School for Math Science &amp; the Arts</t>
  </si>
  <si>
    <t>2_319001-Southern University Lab School</t>
  </si>
  <si>
    <t>2_318001-LSU Laboratory School</t>
  </si>
  <si>
    <t>Total</t>
  </si>
  <si>
    <t>SSD
Does not include:
4_101018
4_101021
4_101022</t>
  </si>
  <si>
    <t>3_349001-JS Clark Leadership Academy</t>
  </si>
  <si>
    <t>3_348001-New Orleans Military/Maritime Academy</t>
  </si>
  <si>
    <t>3_347001-Lycee Francais de la Nouvelle-Orleans</t>
  </si>
  <si>
    <t>3_346001-Lake Charles Charter Academy</t>
  </si>
  <si>
    <t>3_345001-Louisiana Connections Academy</t>
  </si>
  <si>
    <t>3_344001-International High School of New Orleans</t>
  </si>
  <si>
    <t>3_343002-Louisiana Virtual Charter Academy</t>
  </si>
  <si>
    <t>3_343001-Madison Preparatory Academy</t>
  </si>
  <si>
    <t>3_341001-D'Arbonne Woods Charter School</t>
  </si>
  <si>
    <t>3_328001-Southwest Louisiana Charter School</t>
  </si>
  <si>
    <t>3_ Legacy-340001-The MAX Charter School</t>
  </si>
  <si>
    <t>3_ Legacy-339001-Milestone SABIS Academy of New Orleans</t>
  </si>
  <si>
    <t>3_ Legacy-337001-Belle Chasse Academy</t>
  </si>
  <si>
    <t>3_ Legacy-336001-Delhi Charter School</t>
  </si>
  <si>
    <t>3_ Legacy-333001-Avoyelles Public Charter School</t>
  </si>
  <si>
    <t>3_ Legacy-331001-International School of Louisiana</t>
  </si>
  <si>
    <t>3_ Legacy-329001-V_ B_ Glencoe Charter School</t>
  </si>
  <si>
    <t>3_ Legacy-321001-New Vision Learning Academy</t>
  </si>
  <si>
    <t>RSD - State Operated</t>
  </si>
  <si>
    <t>RSD - Orleans
(Type 5 Only)</t>
  </si>
  <si>
    <t>RSD - LA
(Type 5 Only)</t>
  </si>
  <si>
    <t>City/Parish District MFP Funded Membership 
October 1, 2012
(Per SIS)</t>
  </si>
  <si>
    <t>School
System</t>
  </si>
  <si>
    <t>LeaGpCode 6 - Correctional</t>
  </si>
  <si>
    <t>LeaGpCode 4 - BESE Schools</t>
  </si>
  <si>
    <t>LeaGpCode 2 - Lab Schools</t>
  </si>
  <si>
    <t>LeaGpCode 4 - 
SSD # 1 Schools</t>
  </si>
  <si>
    <t>LeaGpCode 3 - Type 2 Charter Schools</t>
  </si>
  <si>
    <t>LeaGpCode 5 - RSD Schools</t>
  </si>
  <si>
    <t>LeaGpCode 1</t>
  </si>
  <si>
    <t>Prepared: 11/04/2012</t>
  </si>
  <si>
    <t xml:space="preserve">October 1, 2012 MFP &amp; Other Funded Membership by School Location or Student Residence </t>
  </si>
  <si>
    <t>Langston Hughes Charter Academy</t>
  </si>
  <si>
    <t>John Dibert Community School</t>
  </si>
  <si>
    <t>Joseph S. Clark Preparatory High School</t>
  </si>
  <si>
    <t>Arthur Ashe Charter School</t>
  </si>
  <si>
    <t>Samuel J. Green Charter School</t>
  </si>
  <si>
    <t>KIPP New Orleans Leadership Academy</t>
  </si>
  <si>
    <t>KIPP Renaissance High School</t>
  </si>
  <si>
    <t>KIPP Central City Primary</t>
  </si>
  <si>
    <t>KIPP Central City Academy</t>
  </si>
  <si>
    <t>KIPP McDonogh 15 School for the Creative Arts</t>
  </si>
  <si>
    <t>KIPP Believe College Prep (Phillips)</t>
  </si>
  <si>
    <t>Sophie B. Wright Learning Academy</t>
  </si>
  <si>
    <t>Algiers Technology Academy</t>
  </si>
  <si>
    <t>O.Perry Walker Senior High School</t>
  </si>
  <si>
    <t>McDonogh #32 Elementary School</t>
  </si>
  <si>
    <t>William J. Fischer Elementary School</t>
  </si>
  <si>
    <t>Dwight D. Eisenhower Elementary School</t>
  </si>
  <si>
    <t>Martin Behrman Elementary School</t>
  </si>
  <si>
    <t>McDonogh 42 Charter School</t>
  </si>
  <si>
    <t>Esperanza Charter School</t>
  </si>
  <si>
    <t>Lafayette Academy</t>
  </si>
  <si>
    <t>McDonogh City Park Academy</t>
  </si>
  <si>
    <t>Joseph A. Craig Charter School</t>
  </si>
  <si>
    <t>Dr. Martin Luther King Charter School for Sci/Tech</t>
  </si>
  <si>
    <t>James M. Singleton Charter School</t>
  </si>
  <si>
    <t>Andrew H. Wilson Charter School</t>
  </si>
  <si>
    <t>Cohen College Prep</t>
  </si>
  <si>
    <t>Sylvanie Williams College Prep</t>
  </si>
  <si>
    <t>Miller-McCoy Academy for Mathematics and Business</t>
  </si>
  <si>
    <t>G. W. Carver Preparatory Academy</t>
  </si>
  <si>
    <t>G. W. Carver Collegiate Academy</t>
  </si>
  <si>
    <t>Sci Academy</t>
  </si>
  <si>
    <t>Akili Academy of New Orleans</t>
  </si>
  <si>
    <t>The Intercultural Charter School</t>
  </si>
  <si>
    <t>Crocker Arts and Technology School</t>
  </si>
  <si>
    <t>Pride College Preparatory Academy</t>
  </si>
  <si>
    <t>Benjamin E. Mays Preparatory School</t>
  </si>
  <si>
    <t>Success Preparatory Academy</t>
  </si>
  <si>
    <t>Arise Academy</t>
  </si>
  <si>
    <t>RSD-ReNEW-Reinventing Education, Inc. Central Ofc.</t>
  </si>
  <si>
    <t>ReNEW Accelerated High School, West Bank Campus</t>
  </si>
  <si>
    <t>ReNEW Accelerated High School, City Park Campus</t>
  </si>
  <si>
    <t>Reed Elementary School</t>
  </si>
  <si>
    <t>SciTech Academy at Laurel Elementary</t>
  </si>
  <si>
    <t>Batiste Cultural Arts Academy at Live Oak Elem</t>
  </si>
  <si>
    <t>Morris Jeff Community School</t>
  </si>
  <si>
    <t>Edgar P. Harney Spirit of Excellence Academy</t>
  </si>
  <si>
    <t>Lagniappe Academy of New Orleans</t>
  </si>
  <si>
    <t>Fannie C. Williams Charter School</t>
  </si>
  <si>
    <t>Harriet Tubman Charter School</t>
  </si>
  <si>
    <t>John McDonogh High School</t>
  </si>
  <si>
    <t>Crescent Leadership Academy</t>
  </si>
  <si>
    <t>The NET Charter High School</t>
  </si>
  <si>
    <t>Gentilly Terrace Elementary School</t>
  </si>
  <si>
    <t>Lake Area New Tech Early College High School</t>
  </si>
  <si>
    <t>Nelson Elementary School</t>
  </si>
  <si>
    <t>Pierre A. Capdau Learning Academy</t>
  </si>
  <si>
    <t>MFP Membership</t>
  </si>
  <si>
    <t>Site Name</t>
  </si>
  <si>
    <t>Site Code</t>
  </si>
  <si>
    <t>Oct. 1, 2012 MFP Membership RSD - N.O. by Site Code</t>
  </si>
  <si>
    <t>TOTAL</t>
  </si>
  <si>
    <t>Recovery School District-LDE Central Office</t>
  </si>
  <si>
    <t>Crestworth Middle School</t>
  </si>
  <si>
    <t>Lanier Elementary School</t>
  </si>
  <si>
    <t>Dalton Elementary School</t>
  </si>
  <si>
    <t>Pointe Coupee Central High School</t>
  </si>
  <si>
    <t>Prescott Middle School</t>
  </si>
  <si>
    <t>Glen Oaks Middle School</t>
  </si>
  <si>
    <t>Istrouma Senior High School</t>
  </si>
  <si>
    <t>Abramson Science and Technology School</t>
  </si>
  <si>
    <t>Capitol High School</t>
  </si>
  <si>
    <t>Linear Leadership Academy</t>
  </si>
  <si>
    <t>St. Helena Central Middle School</t>
  </si>
  <si>
    <t>Mary D. Coghill Elementary School</t>
  </si>
  <si>
    <t>H.C. Schaumburg Elementary School</t>
  </si>
  <si>
    <t>L. B. Landry High School</t>
  </si>
  <si>
    <t>F.W. Gregory Elementary School</t>
  </si>
  <si>
    <t>G.W. Carver High School</t>
  </si>
  <si>
    <t>A.P. Tureaud Elementary School</t>
  </si>
  <si>
    <t>Sarah Towles Reed Senior High School</t>
  </si>
  <si>
    <t>James Weldon Johnson School</t>
  </si>
  <si>
    <t>Murray Henderson Elementary School</t>
  </si>
  <si>
    <t>Paul B. Habans Elementary School</t>
  </si>
  <si>
    <t>Walter L. Cohen High School</t>
  </si>
  <si>
    <t>Benjamin Banneker Elementary School</t>
  </si>
  <si>
    <t>Membership Count</t>
  </si>
  <si>
    <t xml:space="preserve">RSD - Recovery School District - LDE #396
Oct. 1, 2012 MFP Membership
by Site </t>
  </si>
  <si>
    <t>added to live oak campus</t>
  </si>
  <si>
    <r>
      <t xml:space="preserve">Total
 Per Pupil
Amount 
Funded
</t>
    </r>
    <r>
      <rPr>
        <sz val="11"/>
        <color indexed="10"/>
        <rFont val="Arial"/>
        <family val="2"/>
      </rPr>
      <t>(One-Half of Levels 1, 2 &amp; 3
plus 
Prior Year
 Pay Raise)</t>
    </r>
  </si>
  <si>
    <t>Col. (6) +
Col. (7) * 1/2</t>
  </si>
  <si>
    <t>Feb. 1, 2013
MFP 
Membership
(Actual 
SIS Data)</t>
  </si>
  <si>
    <r>
      <t xml:space="preserve">Total
 Per Pupil
Amount 
Funded
</t>
    </r>
    <r>
      <rPr>
        <sz val="11"/>
        <color indexed="10"/>
        <rFont val="Arial"/>
        <family val="2"/>
      </rPr>
      <t>(One-Half of
Levels 1, 2 &amp; 3
plus 
Prior Year
 Pay Raise)</t>
    </r>
  </si>
  <si>
    <t>Change 
in 
MFP Funded 
Count 
Oct. 1, 2012
to
Feb. 1, 2013</t>
  </si>
  <si>
    <r>
      <t xml:space="preserve">Total
 Per Pupil
Amount 
Funded
</t>
    </r>
    <r>
      <rPr>
        <sz val="11"/>
        <color indexed="10"/>
        <rFont val="Arial"/>
        <family val="2"/>
      </rPr>
      <t>(One- Half of
Levels 1, 2 &amp; 3
plus 
Prior Year
 Pay Raise)</t>
    </r>
  </si>
  <si>
    <r>
      <t xml:space="preserve">Feb. 1, 2013
MFP 
Membership
(Actual 
SIS Data)
</t>
    </r>
    <r>
      <rPr>
        <sz val="11"/>
        <color rgb="FFFF0000"/>
        <rFont val="Arial"/>
        <family val="2"/>
      </rPr>
      <t>Students
living on base</t>
    </r>
  </si>
  <si>
    <t>Col. (10) +
Col. (11) * 1/2</t>
  </si>
  <si>
    <r>
      <rPr>
        <b/>
        <sz val="11"/>
        <color rgb="FFFF0000"/>
        <rFont val="Arial"/>
        <family val="2"/>
      </rPr>
      <t>One-Half of</t>
    </r>
    <r>
      <rPr>
        <b/>
        <sz val="11"/>
        <rFont val="Arial"/>
        <family val="2"/>
      </rPr>
      <t xml:space="preserve">
State Share
of Educational
Cost for OJJ
Secure Care
Students</t>
    </r>
  </si>
  <si>
    <t>Students out of state</t>
  </si>
  <si>
    <t>students out of state</t>
  </si>
  <si>
    <t>Total SSD Students</t>
  </si>
  <si>
    <r>
      <rPr>
        <b/>
        <sz val="10"/>
        <color rgb="FFFF0000"/>
        <rFont val="Arial"/>
        <family val="2"/>
      </rPr>
      <t>One Half of</t>
    </r>
    <r>
      <rPr>
        <b/>
        <sz val="10"/>
        <color indexed="18"/>
        <rFont val="Arial"/>
        <family val="2"/>
      </rPr>
      <t xml:space="preserve">
Final
Local
Per Pupil
</t>
    </r>
    <r>
      <rPr>
        <sz val="10"/>
        <color indexed="18"/>
        <rFont val="Arial"/>
        <family val="2"/>
      </rPr>
      <t xml:space="preserve">(per charter law)
</t>
    </r>
  </si>
  <si>
    <r>
      <t xml:space="preserve">Final
Local
Per Pupil
</t>
    </r>
    <r>
      <rPr>
        <sz val="10"/>
        <color indexed="18"/>
        <rFont val="Arial"/>
        <family val="2"/>
      </rPr>
      <t xml:space="preserve">(per charter law)
</t>
    </r>
  </si>
  <si>
    <t>Collegiate Academies (G.W. Carver Collegiate Academy)</t>
  </si>
  <si>
    <t>Collegiate Academies (G.W. Preparatory Academy)</t>
  </si>
  <si>
    <t>Original
midyear
Adjustment
for
10/1/12 Count</t>
  </si>
  <si>
    <t>Difference</t>
  </si>
  <si>
    <t>Revised Midyear for Option A</t>
  </si>
  <si>
    <t>February 1, 2013 MFP &amp; Other Funded Membership by School Location or Student Residence</t>
  </si>
  <si>
    <t>Prepared: 2/27/2013</t>
  </si>
  <si>
    <t>FY2013-14
Table 3</t>
  </si>
  <si>
    <t>FY2012-13
Total
MFP
Funded</t>
  </si>
  <si>
    <t>City/Parish District MFP Funded Membership 
February 1, 2013
(Per SIS)</t>
  </si>
  <si>
    <t>Verify 
Totals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</si>
  <si>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</si>
  <si>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</si>
  <si>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</si>
  <si>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</si>
  <si>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</si>
  <si>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</si>
  <si>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</si>
  <si>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</si>
  <si>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</si>
  <si>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</si>
  <si>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</si>
  <si>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</si>
  <si>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</si>
  <si>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</si>
  <si>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</si>
  <si>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</si>
  <si>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</si>
  <si>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</si>
  <si>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</si>
  <si>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</si>
  <si>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</si>
  <si>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</si>
  <si>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</si>
  <si>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</si>
  <si>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</si>
  <si>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</si>
  <si>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</si>
  <si>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</si>
  <si>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</si>
  <si>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</si>
  <si>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</si>
  <si>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</si>
  <si>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</si>
  <si>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</si>
  <si>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</si>
  <si>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</si>
  <si>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</si>
  <si>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</si>
  <si>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</si>
  <si>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</si>
  <si>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</si>
  <si>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</si>
  <si>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</si>
  <si>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</si>
  <si>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</si>
  <si>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</si>
  <si>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</si>
  <si>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</si>
  <si>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</si>
  <si>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</si>
  <si>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</si>
  <si>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</si>
  <si>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</si>
  <si>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</si>
  <si>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</si>
  <si>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</si>
  <si>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</si>
  <si>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</si>
  <si>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</si>
  <si>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</si>
  <si>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</si>
  <si>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</si>
  <si>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</si>
  <si>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</si>
  <si>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</si>
  <si>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</si>
  <si>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</si>
  <si>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</si>
  <si>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</si>
  <si>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/>
  </si>
  <si>
    <t>NO LONGER IN MFP</t>
  </si>
  <si>
    <t>OJJ DID NOT HAVE A FEBRUARY MIDYEAR ADJUSTMENT</t>
  </si>
  <si>
    <r>
      <rPr>
        <b/>
        <sz val="10"/>
        <color rgb="FFFF0000"/>
        <rFont val="Arial"/>
        <family val="2"/>
      </rPr>
      <t>Revised</t>
    </r>
    <r>
      <rPr>
        <b/>
        <sz val="10"/>
        <rFont val="Arial"/>
        <family val="2"/>
      </rPr>
      <t xml:space="preserve">
October 1, 2012
Mid-Year
Adjustment</t>
    </r>
  </si>
  <si>
    <r>
      <t xml:space="preserve">
</t>
    </r>
    <r>
      <rPr>
        <b/>
        <sz val="10"/>
        <color rgb="FFFF0000"/>
        <rFont val="Arial"/>
        <family val="2"/>
      </rPr>
      <t>Revised</t>
    </r>
    <r>
      <rPr>
        <b/>
        <sz val="10"/>
        <rFont val="Arial"/>
        <family val="2"/>
      </rPr>
      <t xml:space="preserve">
February 1, 2013
Mid-Year Adjustment</t>
    </r>
  </si>
  <si>
    <r>
      <rPr>
        <b/>
        <sz val="10"/>
        <color rgb="FFFF0000"/>
        <rFont val="Arial"/>
        <family val="2"/>
      </rPr>
      <t>Revised</t>
    </r>
    <r>
      <rPr>
        <b/>
        <sz val="10"/>
        <rFont val="Arial"/>
        <family val="2"/>
      </rPr>
      <t xml:space="preserve">
Total
Mid-Year 
Adjustment
for
Students</t>
    </r>
  </si>
  <si>
    <r>
      <rPr>
        <b/>
        <sz val="11"/>
        <color rgb="FFFF0000"/>
        <rFont val="Arial"/>
        <family val="2"/>
      </rPr>
      <t>Revised</t>
    </r>
    <r>
      <rPr>
        <b/>
        <sz val="11"/>
        <rFont val="Arial"/>
        <family val="2"/>
      </rPr>
      <t xml:space="preserve">
midyear
Adjustment
for
10/1/12 Count</t>
    </r>
  </si>
  <si>
    <r>
      <rPr>
        <b/>
        <sz val="11"/>
        <color rgb="FFFF0000"/>
        <rFont val="Arial"/>
        <family val="2"/>
      </rPr>
      <t>Revised</t>
    </r>
    <r>
      <rPr>
        <b/>
        <sz val="11"/>
        <rFont val="Arial"/>
        <family val="2"/>
      </rPr>
      <t xml:space="preserve">
Per Pupil 
Amount 
(Levels 1, 
2 &amp;3)
per 
FY2012-13
Budget 
Letter
</t>
    </r>
    <r>
      <rPr>
        <sz val="11"/>
        <color indexed="10"/>
        <rFont val="Arial"/>
        <family val="2"/>
      </rPr>
      <t>(without
 Pay Raise 
Continuation)</t>
    </r>
  </si>
  <si>
    <r>
      <t xml:space="preserve">
</t>
    </r>
    <r>
      <rPr>
        <b/>
        <sz val="10"/>
        <color rgb="FFFF0000"/>
        <rFont val="Arial"/>
        <family val="2"/>
      </rPr>
      <t>Revised</t>
    </r>
    <r>
      <rPr>
        <b/>
        <sz val="10"/>
        <color indexed="18"/>
        <rFont val="Arial"/>
        <family val="2"/>
      </rPr>
      <t xml:space="preserve">
 State 
Per Pupil 
Levels
1, 2 &amp; 3
</t>
    </r>
    <r>
      <rPr>
        <sz val="10"/>
        <color indexed="18"/>
        <rFont val="Arial"/>
        <family val="2"/>
      </rPr>
      <t>(90%)</t>
    </r>
    <r>
      <rPr>
        <b/>
        <sz val="10"/>
        <color indexed="18"/>
        <rFont val="Arial"/>
        <family val="2"/>
      </rPr>
      <t xml:space="preserve">
(per Budget 
Letter)</t>
    </r>
  </si>
  <si>
    <r>
      <rPr>
        <b/>
        <sz val="10"/>
        <color rgb="FFFF0000"/>
        <rFont val="Arial"/>
        <family val="2"/>
      </rPr>
      <t>Revised</t>
    </r>
    <r>
      <rPr>
        <b/>
        <sz val="10"/>
        <color indexed="18"/>
        <rFont val="Arial"/>
        <family val="2"/>
      </rPr>
      <t xml:space="preserve">
 State 
Per Pupil 
Levels
1, 2 &amp; 3
</t>
    </r>
    <r>
      <rPr>
        <sz val="10"/>
        <color indexed="18"/>
        <rFont val="Arial"/>
        <family val="2"/>
      </rPr>
      <t>(90%)</t>
    </r>
    <r>
      <rPr>
        <b/>
        <sz val="10"/>
        <color indexed="18"/>
        <rFont val="Arial"/>
        <family val="2"/>
      </rPr>
      <t xml:space="preserve">
(per Budget 
Letter)</t>
    </r>
  </si>
  <si>
    <r>
      <rPr>
        <b/>
        <sz val="11"/>
        <color rgb="FFFF0000"/>
        <rFont val="Arial"/>
        <family val="2"/>
      </rPr>
      <t>Revised</t>
    </r>
    <r>
      <rPr>
        <b/>
        <sz val="11"/>
        <rFont val="Arial"/>
        <family val="2"/>
      </rPr>
      <t xml:space="preserve">
State Share
of Educational
Cost for OJJ
Secure Care
Students</t>
    </r>
  </si>
  <si>
    <r>
      <rPr>
        <b/>
        <sz val="10"/>
        <color rgb="FFFF0000"/>
        <rFont val="Arial"/>
        <family val="2"/>
      </rPr>
      <t>Revised</t>
    </r>
    <r>
      <rPr>
        <b/>
        <sz val="10"/>
        <color indexed="18"/>
        <rFont val="Arial"/>
        <family val="2"/>
      </rPr>
      <t xml:space="preserve">
FY2012-13
Levels 1, 2 &amp; 3
STATE SHARE
OF COST
Per Pupil</t>
    </r>
    <r>
      <rPr>
        <b/>
        <sz val="12"/>
        <color indexed="18"/>
        <rFont val="Arial"/>
        <family val="2"/>
      </rPr>
      <t xml:space="preserve">*
</t>
    </r>
    <r>
      <rPr>
        <sz val="9"/>
        <color indexed="18"/>
        <rFont val="Arial"/>
        <family val="2"/>
      </rPr>
      <t>Without Pay Raise</t>
    </r>
    <r>
      <rPr>
        <b/>
        <sz val="10"/>
        <color indexed="18"/>
        <rFont val="Arial"/>
        <family val="2"/>
      </rPr>
      <t xml:space="preserve">
</t>
    </r>
  </si>
  <si>
    <r>
      <rPr>
        <b/>
        <sz val="11"/>
        <color rgb="FFFF0000"/>
        <rFont val="Arial"/>
        <family val="2"/>
      </rPr>
      <t xml:space="preserve">Revised </t>
    </r>
    <r>
      <rPr>
        <b/>
        <sz val="11"/>
        <rFont val="Arial"/>
        <family val="2"/>
      </rPr>
      <t xml:space="preserve">
Total
 Per Pupil
Amount 
Funded
</t>
    </r>
    <r>
      <rPr>
        <sz val="11"/>
        <color indexed="10"/>
        <rFont val="Arial"/>
        <family val="2"/>
      </rPr>
      <t>(Levels 1, 2 &amp; 3
plus 
Prior Year
 Pay Raise)</t>
    </r>
  </si>
  <si>
    <r>
      <rPr>
        <sz val="11"/>
        <color rgb="FFFF0000"/>
        <rFont val="Arial"/>
        <family val="2"/>
      </rPr>
      <t>Revised</t>
    </r>
    <r>
      <rPr>
        <sz val="11"/>
        <rFont val="Arial"/>
        <family val="2"/>
      </rPr>
      <t xml:space="preserve">
Oct. 1, 2012
MFP 
Membership
(Actual 
SIS Data)</t>
    </r>
  </si>
  <si>
    <r>
      <rPr>
        <sz val="11"/>
        <color rgb="FFFF0000"/>
        <rFont val="Arial"/>
        <family val="2"/>
      </rPr>
      <t>Revised</t>
    </r>
    <r>
      <rPr>
        <sz val="11"/>
        <rFont val="Arial"/>
        <family val="2"/>
      </rPr>
      <t xml:space="preserve">
Feb. 1, 2013
MFP 
Membership
(Actual 
SIS Data)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</si>
</sst>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_);[Red]\(0.0\)"/>
    <numFmt numFmtId="167" formatCode="#,##0.0"/>
    <numFmt numFmtId="168" formatCode="0_);[Red]\(0\)"/>
    <numFmt numFmtId="169" formatCode="0.000%"/>
    <numFmt numFmtId="170" formatCode="#,##0.0_);[Red]\(#,##0.0\)"/>
    <numFmt numFmtId="171" formatCode="&quot;$&quot;#,##0.00"/>
    <numFmt numFmtId="172" formatCode="000"/>
    <numFmt numFmtId="173" formatCode="_(&quot;$&quot;* #,##0_);_(&quot;$&quot;* \(#,##0\);_(&quot;$&quot;* &quot;-&quot;??_);_(@_)"/>
  </numFmts>
  <fonts count="5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name val="Arial"/>
      <family val="2"/>
    </font>
    <font>
      <b/>
      <sz val="11"/>
      <color indexed="18"/>
      <name val="Arial"/>
      <family val="2"/>
    </font>
    <font>
      <sz val="11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20"/>
      <name val="Arial"/>
      <family val="2"/>
    </font>
    <font>
      <sz val="10"/>
      <color indexed="20"/>
      <name val="Arial"/>
      <family val="2"/>
    </font>
    <font>
      <b/>
      <sz val="11"/>
      <color indexed="20"/>
      <name val="Arial"/>
      <family val="2"/>
    </font>
    <font>
      <sz val="11"/>
      <color indexed="10"/>
      <name val="Arial"/>
      <family val="2"/>
    </font>
    <font>
      <sz val="12"/>
      <name val="Arial"/>
      <family val="2"/>
    </font>
    <font>
      <sz val="11"/>
      <color rgb="FF000000"/>
      <name val="Calibri"/>
      <family val="2"/>
      <charset val="204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20"/>
      <name val="Arial"/>
      <family val="2"/>
    </font>
    <font>
      <sz val="10"/>
      <color indexed="18"/>
      <name val="Arial"/>
      <family val="2"/>
    </font>
    <font>
      <sz val="10"/>
      <name val="Futura Lt BT"/>
      <family val="2"/>
    </font>
    <font>
      <b/>
      <sz val="10"/>
      <name val="Futura Lt BT"/>
      <family val="2"/>
    </font>
    <font>
      <b/>
      <sz val="16"/>
      <color indexed="18"/>
      <name val="Arial"/>
      <family val="2"/>
    </font>
    <font>
      <b/>
      <sz val="12"/>
      <name val="Futura Lt BT"/>
      <family val="2"/>
    </font>
    <font>
      <b/>
      <sz val="9"/>
      <name val="Futura Lt BT"/>
      <family val="2"/>
    </font>
    <font>
      <sz val="12"/>
      <name val="Futura Lt BT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rgb="FFFF0000"/>
      <name val="Arial"/>
      <family val="2"/>
    </font>
    <font>
      <b/>
      <sz val="14"/>
      <name val="Arial"/>
      <family val="2"/>
    </font>
    <font>
      <b/>
      <sz val="12"/>
      <color indexed="18"/>
      <name val="Arial"/>
      <family val="2"/>
    </font>
    <font>
      <sz val="9"/>
      <color indexed="18"/>
      <name val="Arial"/>
      <family val="2"/>
    </font>
    <font>
      <b/>
      <sz val="9"/>
      <color indexed="20"/>
      <name val="Arial"/>
      <family val="2"/>
    </font>
    <font>
      <b/>
      <sz val="8"/>
      <name val="Arial"/>
      <family val="2"/>
    </font>
    <font>
      <sz val="9"/>
      <color indexed="20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rgb="FF000080"/>
      <name val="Calibri"/>
      <family val="2"/>
    </font>
    <font>
      <i/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99"/>
        <bgColor indexed="0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0"/>
      </patternFill>
    </fill>
    <fill>
      <patternFill patternType="solid">
        <fgColor rgb="FFFF0000"/>
        <bgColor indexed="64"/>
      </patternFill>
    </fill>
  </fills>
  <borders count="1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/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indexed="63"/>
      </left>
      <right/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64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3"/>
      </right>
      <top/>
      <bottom/>
      <diagonal/>
    </border>
    <border>
      <left style="thin">
        <color indexed="64"/>
      </left>
      <right style="thin">
        <color indexed="63"/>
      </right>
      <top/>
      <bottom style="thin">
        <color indexed="63"/>
      </bottom>
      <diagonal/>
    </border>
    <border>
      <left/>
      <right/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3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double">
        <color indexed="63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3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3"/>
      </left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/>
      <diagonal/>
    </border>
    <border>
      <left style="thin">
        <color indexed="64"/>
      </left>
      <right style="thin">
        <color indexed="63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4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/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4"/>
      </left>
      <right style="thin">
        <color indexed="63"/>
      </right>
      <top style="thin">
        <color indexed="63"/>
      </top>
      <bottom style="double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/>
      <diagonal/>
    </border>
    <border>
      <left style="thin">
        <color indexed="63"/>
      </left>
      <right/>
      <top style="thin">
        <color indexed="22"/>
      </top>
      <bottom/>
      <diagonal/>
    </border>
    <border>
      <left style="thin">
        <color indexed="63"/>
      </left>
      <right style="thin">
        <color indexed="63"/>
      </right>
      <top style="thin">
        <color indexed="22"/>
      </top>
      <bottom/>
      <diagonal/>
    </border>
    <border>
      <left style="thin">
        <color indexed="64"/>
      </left>
      <right style="thin">
        <color indexed="63"/>
      </right>
      <top style="thin">
        <color indexed="22"/>
      </top>
      <bottom/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/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4"/>
      </right>
      <top/>
      <bottom style="thin">
        <color indexed="22"/>
      </bottom>
      <diagonal/>
    </border>
    <border>
      <left style="thin">
        <color indexed="63"/>
      </left>
      <right/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thin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indexed="63"/>
      </bottom>
      <diagonal/>
    </border>
    <border>
      <left style="thin">
        <color indexed="63"/>
      </left>
      <right/>
      <top style="thin">
        <color indexed="22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/>
      <top style="thin">
        <color indexed="22"/>
      </top>
      <bottom style="thin">
        <color theme="0" tint="-0.24994659260841701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3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3"/>
      </right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/>
      <bottom style="thin">
        <color indexed="22"/>
      </bottom>
      <diagonal/>
    </border>
    <border>
      <left/>
      <right style="thin">
        <color indexed="63"/>
      </right>
      <top style="thin">
        <color indexed="22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 style="thin">
        <color indexed="63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/>
      <right/>
      <top style="thin">
        <color indexed="63"/>
      </top>
      <bottom style="double">
        <color indexed="64"/>
      </bottom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3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3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4" fillId="0" borderId="0"/>
    <xf numFmtId="0" fontId="11" fillId="0" borderId="0"/>
    <xf numFmtId="0" fontId="19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1" fillId="0" borderId="0"/>
    <xf numFmtId="0" fontId="20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55" fillId="0" borderId="0" applyFont="0" applyFill="0" applyBorder="0" applyAlignment="0" applyProtection="0"/>
    <xf numFmtId="0" fontId="1" fillId="0" borderId="0"/>
    <xf numFmtId="0" fontId="20" fillId="0" borderId="0"/>
    <xf numFmtId="0" fontId="57" fillId="0" borderId="0"/>
    <xf numFmtId="43" fontId="1" fillId="0" borderId="0" applyFont="0" applyFill="0" applyBorder="0" applyAlignment="0" applyProtection="0"/>
  </cellStyleXfs>
  <cellXfs count="878">
    <xf numFmtId="0" fontId="0" fillId="0" borderId="0" xfId="0"/>
    <xf numFmtId="0" fontId="4" fillId="0" borderId="0" xfId="2" applyFont="1"/>
    <xf numFmtId="6" fontId="4" fillId="0" borderId="0" xfId="2" applyNumberFormat="1" applyFont="1"/>
    <xf numFmtId="164" fontId="4" fillId="0" borderId="0" xfId="2" applyNumberFormat="1" applyFont="1"/>
    <xf numFmtId="6" fontId="5" fillId="0" borderId="0" xfId="2" applyNumberFormat="1" applyFont="1"/>
    <xf numFmtId="165" fontId="4" fillId="0" borderId="0" xfId="2" applyNumberFormat="1" applyFont="1"/>
    <xf numFmtId="165" fontId="4" fillId="0" borderId="0" xfId="1" applyNumberFormat="1" applyFont="1"/>
    <xf numFmtId="0" fontId="4" fillId="0" borderId="0" xfId="2" applyFont="1" applyAlignment="1">
      <alignment horizontal="right"/>
    </xf>
    <xf numFmtId="165" fontId="4" fillId="0" borderId="1" xfId="1" applyNumberFormat="1" applyFont="1" applyBorder="1"/>
    <xf numFmtId="165" fontId="4" fillId="0" borderId="0" xfId="1" applyNumberFormat="1" applyFont="1" applyBorder="1"/>
    <xf numFmtId="165" fontId="4" fillId="0" borderId="0" xfId="1" applyNumberFormat="1" applyFont="1" applyBorder="1" applyAlignment="1">
      <alignment horizontal="center"/>
    </xf>
    <xf numFmtId="6" fontId="4" fillId="0" borderId="0" xfId="2" quotePrefix="1" applyNumberFormat="1" applyFont="1" applyFill="1" applyAlignment="1">
      <alignment horizontal="left" wrapText="1"/>
    </xf>
    <xf numFmtId="0" fontId="4" fillId="0" borderId="0" xfId="2" quotePrefix="1" applyFont="1" applyFill="1" applyAlignment="1">
      <alignment horizontal="left" wrapText="1"/>
    </xf>
    <xf numFmtId="0" fontId="4" fillId="0" borderId="0" xfId="2" applyFont="1" applyFill="1"/>
    <xf numFmtId="0" fontId="4" fillId="0" borderId="0" xfId="2" quotePrefix="1" applyFont="1" applyFill="1" applyAlignment="1">
      <alignment horizontal="left" wrapText="1"/>
    </xf>
    <xf numFmtId="0" fontId="6" fillId="0" borderId="0" xfId="2" applyFont="1"/>
    <xf numFmtId="0" fontId="5" fillId="0" borderId="0" xfId="2" applyFont="1"/>
    <xf numFmtId="6" fontId="7" fillId="0" borderId="2" xfId="3" applyNumberFormat="1" applyFont="1" applyBorder="1" applyAlignment="1">
      <alignment horizontal="right"/>
    </xf>
    <xf numFmtId="38" fontId="7" fillId="0" borderId="2" xfId="3" applyNumberFormat="1" applyFont="1" applyBorder="1" applyAlignment="1">
      <alignment horizontal="right"/>
    </xf>
    <xf numFmtId="0" fontId="8" fillId="2" borderId="3" xfId="2" applyFont="1" applyFill="1" applyBorder="1" applyAlignment="1" applyProtection="1">
      <alignment horizontal="center"/>
    </xf>
    <xf numFmtId="0" fontId="7" fillId="2" borderId="4" xfId="2" applyFont="1" applyFill="1" applyBorder="1" applyProtection="1"/>
    <xf numFmtId="6" fontId="9" fillId="3" borderId="0" xfId="2" applyNumberFormat="1" applyFont="1" applyFill="1" applyBorder="1"/>
    <xf numFmtId="38" fontId="9" fillId="3" borderId="0" xfId="2" applyNumberFormat="1" applyFont="1" applyFill="1" applyBorder="1"/>
    <xf numFmtId="3" fontId="9" fillId="3" borderId="0" xfId="2" applyNumberFormat="1" applyFont="1" applyFill="1" applyBorder="1"/>
    <xf numFmtId="0" fontId="8" fillId="3" borderId="0" xfId="2" applyFont="1" applyFill="1" applyBorder="1" applyAlignment="1" applyProtection="1"/>
    <xf numFmtId="0" fontId="9" fillId="3" borderId="5" xfId="2" applyFont="1" applyFill="1" applyBorder="1"/>
    <xf numFmtId="6" fontId="7" fillId="0" borderId="6" xfId="2" applyNumberFormat="1" applyFont="1" applyFill="1" applyBorder="1"/>
    <xf numFmtId="6" fontId="9" fillId="0" borderId="6" xfId="2" applyNumberFormat="1" applyFont="1" applyFill="1" applyBorder="1"/>
    <xf numFmtId="38" fontId="7" fillId="0" borderId="6" xfId="3" applyNumberFormat="1" applyFont="1" applyBorder="1" applyAlignment="1">
      <alignment horizontal="right"/>
    </xf>
    <xf numFmtId="3" fontId="7" fillId="0" borderId="6" xfId="2" applyNumberFormat="1" applyFont="1" applyFill="1" applyBorder="1"/>
    <xf numFmtId="0" fontId="8" fillId="0" borderId="6" xfId="2" applyFont="1" applyFill="1" applyBorder="1" applyAlignment="1" applyProtection="1">
      <alignment horizontal="center"/>
    </xf>
    <xf numFmtId="0" fontId="9" fillId="0" borderId="6" xfId="2" applyFont="1" applyFill="1" applyBorder="1"/>
    <xf numFmtId="0" fontId="5" fillId="0" borderId="0" xfId="2" applyFont="1" applyAlignment="1">
      <alignment horizontal="center"/>
    </xf>
    <xf numFmtId="6" fontId="7" fillId="0" borderId="6" xfId="3" applyNumberFormat="1" applyFont="1" applyBorder="1" applyAlignment="1">
      <alignment horizontal="right"/>
    </xf>
    <xf numFmtId="6" fontId="7" fillId="4" borderId="6" xfId="2" applyNumberFormat="1" applyFont="1" applyFill="1" applyBorder="1" applyAlignment="1" applyProtection="1">
      <alignment horizontal="right"/>
    </xf>
    <xf numFmtId="6" fontId="7" fillId="0" borderId="6" xfId="3" applyNumberFormat="1" applyFont="1" applyFill="1" applyBorder="1" applyAlignment="1">
      <alignment horizontal="right"/>
    </xf>
    <xf numFmtId="6" fontId="7" fillId="0" borderId="6" xfId="3" applyNumberFormat="1" applyFont="1" applyBorder="1" applyAlignment="1">
      <alignment horizontal="center"/>
    </xf>
    <xf numFmtId="0" fontId="8" fillId="0" borderId="7" xfId="2" applyFont="1" applyFill="1" applyBorder="1" applyAlignment="1" applyProtection="1">
      <alignment horizontal="center"/>
    </xf>
    <xf numFmtId="0" fontId="9" fillId="0" borderId="6" xfId="2" applyFont="1" applyFill="1" applyBorder="1" applyAlignment="1">
      <alignment horizontal="center"/>
    </xf>
    <xf numFmtId="6" fontId="9" fillId="3" borderId="1" xfId="2" applyNumberFormat="1" applyFont="1" applyFill="1" applyBorder="1"/>
    <xf numFmtId="6" fontId="7" fillId="3" borderId="1" xfId="2" applyNumberFormat="1" applyFont="1" applyFill="1" applyBorder="1"/>
    <xf numFmtId="38" fontId="9" fillId="3" borderId="1" xfId="2" applyNumberFormat="1" applyFont="1" applyFill="1" applyBorder="1"/>
    <xf numFmtId="3" fontId="9" fillId="3" borderId="1" xfId="2" applyNumberFormat="1" applyFont="1" applyFill="1" applyBorder="1"/>
    <xf numFmtId="6" fontId="7" fillId="5" borderId="8" xfId="3" applyNumberFormat="1" applyFont="1" applyFill="1" applyBorder="1" applyAlignment="1">
      <alignment horizontal="right"/>
    </xf>
    <xf numFmtId="6" fontId="7" fillId="5" borderId="8" xfId="2" applyNumberFormat="1" applyFont="1" applyFill="1" applyBorder="1" applyAlignment="1" applyProtection="1">
      <alignment horizontal="right"/>
    </xf>
    <xf numFmtId="38" fontId="7" fillId="5" borderId="8" xfId="3" applyNumberFormat="1" applyFont="1" applyFill="1" applyBorder="1" applyAlignment="1">
      <alignment horizontal="right"/>
    </xf>
    <xf numFmtId="38" fontId="7" fillId="5" borderId="5" xfId="3" applyNumberFormat="1" applyFont="1" applyFill="1" applyBorder="1" applyAlignment="1">
      <alignment horizontal="right"/>
    </xf>
    <xf numFmtId="6" fontId="9" fillId="3" borderId="9" xfId="2" applyNumberFormat="1" applyFont="1" applyFill="1" applyBorder="1"/>
    <xf numFmtId="38" fontId="9" fillId="3" borderId="9" xfId="2" applyNumberFormat="1" applyFont="1" applyFill="1" applyBorder="1"/>
    <xf numFmtId="3" fontId="9" fillId="3" borderId="9" xfId="2" applyNumberFormat="1" applyFont="1" applyFill="1" applyBorder="1"/>
    <xf numFmtId="0" fontId="8" fillId="3" borderId="9" xfId="2" applyFont="1" applyFill="1" applyBorder="1" applyAlignment="1" applyProtection="1"/>
    <xf numFmtId="0" fontId="9" fillId="3" borderId="10" xfId="2" applyFont="1" applyFill="1" applyBorder="1"/>
    <xf numFmtId="6" fontId="7" fillId="0" borderId="11" xfId="3" applyNumberFormat="1" applyFont="1" applyBorder="1" applyAlignment="1">
      <alignment horizontal="right"/>
    </xf>
    <xf numFmtId="38" fontId="7" fillId="0" borderId="11" xfId="3" applyNumberFormat="1" applyFont="1" applyBorder="1" applyAlignment="1">
      <alignment horizontal="right"/>
    </xf>
    <xf numFmtId="0" fontId="8" fillId="2" borderId="12" xfId="2" applyFont="1" applyFill="1" applyBorder="1" applyAlignment="1" applyProtection="1">
      <alignment horizontal="center"/>
    </xf>
    <xf numFmtId="0" fontId="7" fillId="2" borderId="13" xfId="2" applyFont="1" applyFill="1" applyBorder="1" applyProtection="1"/>
    <xf numFmtId="6" fontId="9" fillId="4" borderId="14" xfId="2" applyNumberFormat="1" applyFont="1" applyFill="1" applyBorder="1" applyProtection="1"/>
    <xf numFmtId="6" fontId="9" fillId="6" borderId="14" xfId="2" applyNumberFormat="1" applyFont="1" applyFill="1" applyBorder="1" applyProtection="1"/>
    <xf numFmtId="38" fontId="9" fillId="4" borderId="14" xfId="2" applyNumberFormat="1" applyFont="1" applyFill="1" applyBorder="1" applyProtection="1"/>
    <xf numFmtId="3" fontId="9" fillId="4" borderId="14" xfId="2" applyNumberFormat="1" applyFont="1" applyFill="1" applyBorder="1" applyProtection="1"/>
    <xf numFmtId="0" fontId="9" fillId="4" borderId="14" xfId="2" applyNumberFormat="1" applyFont="1" applyFill="1" applyBorder="1" applyProtection="1"/>
    <xf numFmtId="0" fontId="9" fillId="4" borderId="15" xfId="2" applyFont="1" applyFill="1" applyBorder="1" applyAlignment="1" applyProtection="1">
      <alignment horizontal="left"/>
    </xf>
    <xf numFmtId="6" fontId="9" fillId="0" borderId="14" xfId="2" applyNumberFormat="1" applyFont="1" applyBorder="1" applyProtection="1"/>
    <xf numFmtId="6" fontId="9" fillId="0" borderId="14" xfId="2" applyNumberFormat="1" applyFont="1" applyFill="1" applyBorder="1" applyProtection="1"/>
    <xf numFmtId="38" fontId="9" fillId="0" borderId="14" xfId="2" applyNumberFormat="1" applyFont="1" applyFill="1" applyBorder="1" applyProtection="1"/>
    <xf numFmtId="3" fontId="9" fillId="0" borderId="14" xfId="2" applyNumberFormat="1" applyFont="1" applyFill="1" applyBorder="1" applyProtection="1"/>
    <xf numFmtId="0" fontId="9" fillId="0" borderId="14" xfId="2" applyNumberFormat="1" applyFont="1" applyFill="1" applyBorder="1" applyProtection="1"/>
    <xf numFmtId="0" fontId="9" fillId="0" borderId="15" xfId="2" applyFont="1" applyFill="1" applyBorder="1" applyProtection="1"/>
    <xf numFmtId="6" fontId="9" fillId="0" borderId="16" xfId="2" applyNumberFormat="1" applyFont="1" applyFill="1" applyBorder="1" applyProtection="1"/>
    <xf numFmtId="6" fontId="9" fillId="6" borderId="16" xfId="2" applyNumberFormat="1" applyFont="1" applyFill="1" applyBorder="1" applyProtection="1"/>
    <xf numFmtId="38" fontId="9" fillId="0" borderId="16" xfId="3" applyNumberFormat="1" applyFont="1" applyBorder="1"/>
    <xf numFmtId="3" fontId="9" fillId="0" borderId="16" xfId="2" applyNumberFormat="1" applyFont="1" applyFill="1" applyBorder="1" applyProtection="1"/>
    <xf numFmtId="3" fontId="9" fillId="0" borderId="16" xfId="2" applyNumberFormat="1" applyFont="1" applyBorder="1" applyProtection="1"/>
    <xf numFmtId="0" fontId="9" fillId="4" borderId="0" xfId="0" applyFont="1" applyFill="1" applyBorder="1" applyAlignment="1">
      <alignment horizontal="left" wrapText="1"/>
    </xf>
    <xf numFmtId="49" fontId="9" fillId="0" borderId="17" xfId="2" applyNumberFormat="1" applyFont="1" applyFill="1" applyBorder="1" applyAlignment="1" applyProtection="1">
      <alignment horizontal="left"/>
    </xf>
    <xf numFmtId="0" fontId="9" fillId="4" borderId="16" xfId="0" applyFont="1" applyFill="1" applyBorder="1" applyAlignment="1">
      <alignment horizontal="left" wrapText="1"/>
    </xf>
    <xf numFmtId="0" fontId="9" fillId="0" borderId="16" xfId="2" applyNumberFormat="1" applyFont="1" applyFill="1" applyBorder="1" applyAlignment="1" applyProtection="1">
      <alignment horizontal="left"/>
    </xf>
    <xf numFmtId="6" fontId="9" fillId="0" borderId="16" xfId="2" applyNumberFormat="1" applyFont="1" applyBorder="1" applyProtection="1"/>
    <xf numFmtId="0" fontId="9" fillId="0" borderId="16" xfId="0" applyFont="1" applyFill="1" applyBorder="1" applyAlignment="1">
      <alignment horizontal="left" wrapText="1"/>
    </xf>
    <xf numFmtId="38" fontId="9" fillId="0" borderId="14" xfId="3" applyNumberFormat="1" applyFont="1" applyBorder="1"/>
    <xf numFmtId="3" fontId="9" fillId="0" borderId="14" xfId="2" applyNumberFormat="1" applyFont="1" applyBorder="1" applyProtection="1"/>
    <xf numFmtId="0" fontId="9" fillId="0" borderId="14" xfId="0" applyFont="1" applyFill="1" applyBorder="1" applyAlignment="1">
      <alignment horizontal="left" wrapText="1"/>
    </xf>
    <xf numFmtId="0" fontId="9" fillId="0" borderId="18" xfId="2" applyNumberFormat="1" applyFont="1" applyFill="1" applyBorder="1" applyAlignment="1" applyProtection="1">
      <alignment horizontal="left"/>
    </xf>
    <xf numFmtId="0" fontId="9" fillId="0" borderId="17" xfId="2" applyNumberFormat="1" applyFont="1" applyFill="1" applyBorder="1" applyAlignment="1" applyProtection="1">
      <alignment horizontal="left"/>
    </xf>
    <xf numFmtId="0" fontId="9" fillId="0" borderId="14" xfId="2" applyNumberFormat="1" applyFont="1" applyFill="1" applyBorder="1" applyAlignment="1" applyProtection="1">
      <alignment horizontal="left"/>
    </xf>
    <xf numFmtId="49" fontId="9" fillId="0" borderId="14" xfId="2" applyNumberFormat="1" applyFont="1" applyFill="1" applyBorder="1" applyAlignment="1" applyProtection="1">
      <alignment horizontal="left"/>
    </xf>
    <xf numFmtId="49" fontId="9" fillId="0" borderId="16" xfId="2" applyNumberFormat="1" applyFont="1" applyFill="1" applyBorder="1" applyAlignment="1" applyProtection="1">
      <alignment horizontal="left"/>
    </xf>
    <xf numFmtId="0" fontId="9" fillId="0" borderId="16" xfId="0" applyFont="1" applyFill="1" applyBorder="1" applyAlignment="1">
      <alignment horizontal="left" vertical="top" wrapText="1"/>
    </xf>
    <xf numFmtId="0" fontId="8" fillId="3" borderId="19" xfId="2" applyFont="1" applyFill="1" applyBorder="1" applyAlignment="1" applyProtection="1"/>
    <xf numFmtId="6" fontId="9" fillId="4" borderId="16" xfId="3" applyNumberFormat="1" applyFont="1" applyFill="1" applyBorder="1"/>
    <xf numFmtId="6" fontId="9" fillId="7" borderId="16" xfId="3" applyNumberFormat="1" applyFont="1" applyFill="1" applyBorder="1"/>
    <xf numFmtId="38" fontId="9" fillId="4" borderId="16" xfId="3" applyNumberFormat="1" applyFont="1" applyFill="1" applyBorder="1"/>
    <xf numFmtId="3" fontId="9" fillId="4" borderId="16" xfId="3" applyNumberFormat="1" applyFont="1" applyFill="1" applyBorder="1"/>
    <xf numFmtId="0" fontId="9" fillId="0" borderId="0" xfId="2" applyNumberFormat="1" applyFont="1" applyFill="1" applyBorder="1" applyProtection="1"/>
    <xf numFmtId="0" fontId="9" fillId="4" borderId="17" xfId="2" applyFont="1" applyFill="1" applyBorder="1" applyAlignment="1" applyProtection="1">
      <alignment horizontal="left"/>
    </xf>
    <xf numFmtId="0" fontId="9" fillId="0" borderId="20" xfId="2" applyNumberFormat="1" applyFont="1" applyFill="1" applyBorder="1" applyProtection="1"/>
    <xf numFmtId="6" fontId="9" fillId="4" borderId="16" xfId="2" applyNumberFormat="1" applyFont="1" applyFill="1" applyBorder="1" applyProtection="1"/>
    <xf numFmtId="38" fontId="9" fillId="4" borderId="16" xfId="2" applyNumberFormat="1" applyFont="1" applyFill="1" applyBorder="1" applyProtection="1"/>
    <xf numFmtId="3" fontId="9" fillId="4" borderId="16" xfId="2" applyNumberFormat="1" applyFont="1" applyFill="1" applyBorder="1" applyProtection="1"/>
    <xf numFmtId="0" fontId="9" fillId="4" borderId="21" xfId="2" applyNumberFormat="1" applyFont="1" applyFill="1" applyBorder="1" applyProtection="1"/>
    <xf numFmtId="0" fontId="9" fillId="4" borderId="16" xfId="2" applyFont="1" applyFill="1" applyBorder="1" applyAlignment="1" applyProtection="1">
      <alignment horizontal="left"/>
    </xf>
    <xf numFmtId="0" fontId="9" fillId="4" borderId="16" xfId="2" applyNumberFormat="1" applyFont="1" applyFill="1" applyBorder="1" applyProtection="1"/>
    <xf numFmtId="6" fontId="7" fillId="5" borderId="1" xfId="2" applyNumberFormat="1" applyFont="1" applyFill="1" applyBorder="1"/>
    <xf numFmtId="38" fontId="7" fillId="5" borderId="1" xfId="2" applyNumberFormat="1" applyFont="1" applyFill="1" applyBorder="1"/>
    <xf numFmtId="3" fontId="7" fillId="5" borderId="1" xfId="2" applyNumberFormat="1" applyFont="1" applyFill="1" applyBorder="1"/>
    <xf numFmtId="0" fontId="8" fillId="5" borderId="1" xfId="2" applyFont="1" applyFill="1" applyBorder="1" applyAlignment="1" applyProtection="1">
      <alignment horizontal="center"/>
    </xf>
    <xf numFmtId="0" fontId="7" fillId="5" borderId="22" xfId="2" applyFont="1" applyFill="1" applyBorder="1" applyAlignment="1">
      <alignment horizontal="left"/>
    </xf>
    <xf numFmtId="0" fontId="5" fillId="0" borderId="0" xfId="2" applyFont="1" applyFill="1" applyBorder="1"/>
    <xf numFmtId="6" fontId="7" fillId="0" borderId="23" xfId="2" applyNumberFormat="1" applyFont="1" applyFill="1" applyBorder="1"/>
    <xf numFmtId="38" fontId="7" fillId="0" borderId="23" xfId="2" applyNumberFormat="1" applyFont="1" applyFill="1" applyBorder="1"/>
    <xf numFmtId="3" fontId="7" fillId="0" borderId="23" xfId="2" applyNumberFormat="1" applyFont="1" applyFill="1" applyBorder="1"/>
    <xf numFmtId="0" fontId="8" fillId="0" borderId="24" xfId="2" applyFont="1" applyFill="1" applyBorder="1" applyAlignment="1" applyProtection="1">
      <alignment horizontal="center"/>
    </xf>
    <xf numFmtId="0" fontId="7" fillId="0" borderId="24" xfId="2" applyFont="1" applyFill="1" applyBorder="1" applyAlignment="1">
      <alignment horizontal="left"/>
    </xf>
    <xf numFmtId="6" fontId="9" fillId="0" borderId="25" xfId="2" applyNumberFormat="1" applyFont="1" applyFill="1" applyBorder="1"/>
    <xf numFmtId="6" fontId="7" fillId="0" borderId="25" xfId="2" applyNumberFormat="1" applyFont="1" applyFill="1" applyBorder="1"/>
    <xf numFmtId="38" fontId="9" fillId="0" borderId="25" xfId="2" applyNumberFormat="1" applyFont="1" applyFill="1" applyBorder="1"/>
    <xf numFmtId="3" fontId="9" fillId="0" borderId="25" xfId="2" applyNumberFormat="1" applyFont="1" applyFill="1" applyBorder="1"/>
    <xf numFmtId="0" fontId="9" fillId="0" borderId="25" xfId="2" applyFont="1" applyFill="1" applyBorder="1" applyAlignment="1" applyProtection="1">
      <alignment horizontal="left"/>
    </xf>
    <xf numFmtId="0" fontId="7" fillId="0" borderId="25" xfId="2" applyFont="1" applyFill="1" applyBorder="1" applyAlignment="1">
      <alignment horizontal="left"/>
    </xf>
    <xf numFmtId="6" fontId="7" fillId="5" borderId="0" xfId="2" applyNumberFormat="1" applyFont="1" applyFill="1" applyBorder="1"/>
    <xf numFmtId="38" fontId="7" fillId="5" borderId="0" xfId="2" applyNumberFormat="1" applyFont="1" applyFill="1" applyBorder="1"/>
    <xf numFmtId="3" fontId="7" fillId="5" borderId="0" xfId="2" applyNumberFormat="1" applyFont="1" applyFill="1" applyBorder="1"/>
    <xf numFmtId="0" fontId="8" fillId="5" borderId="0" xfId="2" applyFont="1" applyFill="1" applyBorder="1" applyAlignment="1" applyProtection="1">
      <alignment horizontal="center"/>
    </xf>
    <xf numFmtId="0" fontId="7" fillId="5" borderId="5" xfId="2" applyFont="1" applyFill="1" applyBorder="1" applyAlignment="1">
      <alignment horizontal="left"/>
    </xf>
    <xf numFmtId="6" fontId="7" fillId="0" borderId="26" xfId="2" applyNumberFormat="1" applyFont="1" applyFill="1" applyBorder="1"/>
    <xf numFmtId="38" fontId="7" fillId="0" borderId="26" xfId="2" applyNumberFormat="1" applyFont="1" applyFill="1" applyBorder="1"/>
    <xf numFmtId="3" fontId="7" fillId="0" borderId="26" xfId="2" applyNumberFormat="1" applyFont="1" applyFill="1" applyBorder="1"/>
    <xf numFmtId="0" fontId="8" fillId="2" borderId="27" xfId="2" applyFont="1" applyFill="1" applyBorder="1" applyAlignment="1" applyProtection="1">
      <alignment horizontal="center"/>
    </xf>
    <xf numFmtId="0" fontId="9" fillId="0" borderId="28" xfId="2" applyFont="1" applyFill="1" applyBorder="1" applyAlignment="1">
      <alignment horizontal="left"/>
    </xf>
    <xf numFmtId="6" fontId="9" fillId="0" borderId="29" xfId="2" applyNumberFormat="1" applyFont="1" applyFill="1" applyBorder="1"/>
    <xf numFmtId="38" fontId="9" fillId="0" borderId="29" xfId="2" applyNumberFormat="1" applyFont="1" applyFill="1" applyBorder="1"/>
    <xf numFmtId="3" fontId="9" fillId="0" borderId="29" xfId="2" applyNumberFormat="1" applyFont="1" applyFill="1" applyBorder="1"/>
    <xf numFmtId="0" fontId="12" fillId="0" borderId="29" xfId="2" applyFont="1" applyFill="1" applyBorder="1" applyAlignment="1" applyProtection="1">
      <alignment horizontal="left"/>
    </xf>
    <xf numFmtId="0" fontId="7" fillId="0" borderId="16" xfId="2" applyFont="1" applyFill="1" applyBorder="1" applyAlignment="1">
      <alignment horizontal="left"/>
    </xf>
    <xf numFmtId="0" fontId="5" fillId="0" borderId="0" xfId="2" applyFont="1" applyFill="1"/>
    <xf numFmtId="6" fontId="9" fillId="0" borderId="16" xfId="2" applyNumberFormat="1" applyFont="1" applyFill="1" applyBorder="1"/>
    <xf numFmtId="6" fontId="7" fillId="0" borderId="16" xfId="2" applyNumberFormat="1" applyFont="1" applyFill="1" applyBorder="1"/>
    <xf numFmtId="38" fontId="9" fillId="0" borderId="16" xfId="2" applyNumberFormat="1" applyFont="1" applyFill="1" applyBorder="1"/>
    <xf numFmtId="3" fontId="9" fillId="0" borderId="16" xfId="2" applyNumberFormat="1" applyFont="1" applyFill="1" applyBorder="1"/>
    <xf numFmtId="0" fontId="9" fillId="0" borderId="16" xfId="2" applyFont="1" applyFill="1" applyBorder="1" applyAlignment="1" applyProtection="1">
      <alignment horizontal="left"/>
    </xf>
    <xf numFmtId="6" fontId="9" fillId="0" borderId="30" xfId="2" applyNumberFormat="1" applyFont="1" applyFill="1" applyBorder="1"/>
    <xf numFmtId="6" fontId="7" fillId="0" borderId="30" xfId="2" applyNumberFormat="1" applyFont="1" applyFill="1" applyBorder="1"/>
    <xf numFmtId="38" fontId="9" fillId="0" borderId="30" xfId="2" applyNumberFormat="1" applyFont="1" applyFill="1" applyBorder="1"/>
    <xf numFmtId="3" fontId="9" fillId="0" borderId="30" xfId="2" applyNumberFormat="1" applyFont="1" applyFill="1" applyBorder="1"/>
    <xf numFmtId="0" fontId="9" fillId="0" borderId="30" xfId="2" applyFont="1" applyFill="1" applyBorder="1" applyAlignment="1" applyProtection="1">
      <alignment horizontal="left"/>
    </xf>
    <xf numFmtId="0" fontId="7" fillId="0" borderId="30" xfId="2" applyFont="1" applyFill="1" applyBorder="1" applyAlignment="1">
      <alignment horizontal="left"/>
    </xf>
    <xf numFmtId="3" fontId="4" fillId="0" borderId="29" xfId="2" applyNumberFormat="1" applyFont="1" applyFill="1" applyBorder="1"/>
    <xf numFmtId="0" fontId="12" fillId="0" borderId="29" xfId="2" applyFont="1" applyFill="1" applyBorder="1" applyAlignment="1" applyProtection="1">
      <alignment horizontal="left" vertical="top"/>
    </xf>
    <xf numFmtId="0" fontId="7" fillId="0" borderId="31" xfId="2" applyFont="1" applyFill="1" applyBorder="1" applyAlignment="1">
      <alignment horizontal="left"/>
    </xf>
    <xf numFmtId="3" fontId="4" fillId="0" borderId="16" xfId="2" applyNumberFormat="1" applyFont="1" applyFill="1" applyBorder="1"/>
    <xf numFmtId="6" fontId="9" fillId="0" borderId="32" xfId="2" applyNumberFormat="1" applyFont="1" applyFill="1" applyBorder="1"/>
    <xf numFmtId="38" fontId="9" fillId="0" borderId="32" xfId="2" applyNumberFormat="1" applyFont="1" applyFill="1" applyBorder="1"/>
    <xf numFmtId="3" fontId="9" fillId="0" borderId="32" xfId="2" applyNumberFormat="1" applyFont="1" applyFill="1" applyBorder="1"/>
    <xf numFmtId="0" fontId="12" fillId="0" borderId="32" xfId="2" applyFont="1" applyFill="1" applyBorder="1" applyAlignment="1" applyProtection="1">
      <alignment horizontal="left" vertical="top"/>
    </xf>
    <xf numFmtId="0" fontId="9" fillId="0" borderId="30" xfId="2" applyFont="1" applyFill="1" applyBorder="1" applyAlignment="1">
      <alignment horizontal="left"/>
    </xf>
    <xf numFmtId="0" fontId="9" fillId="5" borderId="22" xfId="2" applyFont="1" applyFill="1" applyBorder="1" applyAlignment="1">
      <alignment horizontal="left"/>
    </xf>
    <xf numFmtId="0" fontId="9" fillId="0" borderId="14" xfId="2" applyFont="1" applyFill="1" applyBorder="1" applyAlignment="1">
      <alignment horizontal="left"/>
    </xf>
    <xf numFmtId="0" fontId="9" fillId="0" borderId="16" xfId="2" applyFont="1" applyFill="1" applyBorder="1" applyAlignment="1">
      <alignment horizontal="left"/>
    </xf>
    <xf numFmtId="0" fontId="12" fillId="0" borderId="16" xfId="2" applyFont="1" applyFill="1" applyBorder="1" applyAlignment="1" applyProtection="1">
      <alignment horizontal="left" vertical="top"/>
    </xf>
    <xf numFmtId="0" fontId="9" fillId="0" borderId="5" xfId="2" applyFont="1" applyFill="1" applyBorder="1" applyAlignment="1">
      <alignment horizontal="left"/>
    </xf>
    <xf numFmtId="6" fontId="7" fillId="5" borderId="9" xfId="2" applyNumberFormat="1" applyFont="1" applyFill="1" applyBorder="1"/>
    <xf numFmtId="38" fontId="7" fillId="5" borderId="9" xfId="2" applyNumberFormat="1" applyFont="1" applyFill="1" applyBorder="1"/>
    <xf numFmtId="3" fontId="7" fillId="5" borderId="9" xfId="2" applyNumberFormat="1" applyFont="1" applyFill="1" applyBorder="1"/>
    <xf numFmtId="0" fontId="8" fillId="5" borderId="9" xfId="2" applyFont="1" applyFill="1" applyBorder="1" applyAlignment="1" applyProtection="1">
      <alignment horizontal="center"/>
    </xf>
    <xf numFmtId="0" fontId="9" fillId="5" borderId="33" xfId="2" applyFont="1" applyFill="1" applyBorder="1" applyAlignment="1">
      <alignment horizontal="left"/>
    </xf>
    <xf numFmtId="0" fontId="9" fillId="2" borderId="13" xfId="2" applyFont="1" applyFill="1" applyBorder="1" applyAlignment="1" applyProtection="1">
      <alignment horizontal="left"/>
    </xf>
    <xf numFmtId="0" fontId="5" fillId="0" borderId="1" xfId="2" applyFont="1" applyBorder="1"/>
    <xf numFmtId="0" fontId="9" fillId="5" borderId="10" xfId="2" applyFont="1" applyFill="1" applyBorder="1" applyAlignment="1">
      <alignment horizontal="left"/>
    </xf>
    <xf numFmtId="0" fontId="9" fillId="4" borderId="0" xfId="2" applyNumberFormat="1" applyFont="1" applyFill="1" applyBorder="1" applyProtection="1"/>
    <xf numFmtId="6" fontId="9" fillId="3" borderId="34" xfId="2" applyNumberFormat="1" applyFont="1" applyFill="1" applyBorder="1"/>
    <xf numFmtId="3" fontId="9" fillId="3" borderId="34" xfId="2" applyNumberFormat="1" applyFont="1" applyFill="1" applyBorder="1"/>
    <xf numFmtId="0" fontId="8" fillId="3" borderId="34" xfId="2" applyFont="1" applyFill="1" applyBorder="1" applyAlignment="1" applyProtection="1"/>
    <xf numFmtId="0" fontId="9" fillId="3" borderId="35" xfId="2" applyFont="1" applyFill="1" applyBorder="1" applyAlignment="1">
      <alignment horizontal="left"/>
    </xf>
    <xf numFmtId="6" fontId="7" fillId="0" borderId="36" xfId="2" applyNumberFormat="1" applyFont="1" applyFill="1" applyBorder="1"/>
    <xf numFmtId="38" fontId="7" fillId="0" borderId="36" xfId="2" applyNumberFormat="1" applyFont="1" applyFill="1" applyBorder="1"/>
    <xf numFmtId="3" fontId="7" fillId="0" borderId="36" xfId="2" applyNumberFormat="1" applyFont="1" applyFill="1" applyBorder="1"/>
    <xf numFmtId="0" fontId="8" fillId="0" borderId="36" xfId="2" applyFont="1" applyFill="1" applyBorder="1" applyAlignment="1" applyProtection="1">
      <alignment horizontal="center"/>
    </xf>
    <xf numFmtId="0" fontId="9" fillId="0" borderId="24" xfId="2" applyFont="1" applyFill="1" applyBorder="1" applyAlignment="1">
      <alignment horizontal="left"/>
    </xf>
    <xf numFmtId="6" fontId="9" fillId="0" borderId="37" xfId="2" applyNumberFormat="1" applyFont="1" applyFill="1" applyBorder="1"/>
    <xf numFmtId="38" fontId="9" fillId="0" borderId="37" xfId="2" applyNumberFormat="1" applyFont="1" applyFill="1" applyBorder="1"/>
    <xf numFmtId="3" fontId="9" fillId="0" borderId="37" xfId="2" applyNumberFormat="1" applyFont="1" applyFill="1" applyBorder="1"/>
    <xf numFmtId="0" fontId="4" fillId="0" borderId="37" xfId="2" applyFont="1" applyFill="1" applyBorder="1" applyAlignment="1" applyProtection="1">
      <alignment horizontal="left"/>
    </xf>
    <xf numFmtId="0" fontId="4" fillId="0" borderId="32" xfId="2" applyFont="1" applyFill="1" applyBorder="1" applyAlignment="1" applyProtection="1">
      <alignment horizontal="left"/>
    </xf>
    <xf numFmtId="38" fontId="7" fillId="5" borderId="34" xfId="2" applyNumberFormat="1" applyFont="1" applyFill="1" applyBorder="1"/>
    <xf numFmtId="6" fontId="7" fillId="5" borderId="34" xfId="2" applyNumberFormat="1" applyFont="1" applyFill="1" applyBorder="1"/>
    <xf numFmtId="3" fontId="7" fillId="5" borderId="34" xfId="2" applyNumberFormat="1" applyFont="1" applyFill="1" applyBorder="1"/>
    <xf numFmtId="0" fontId="8" fillId="5" borderId="34" xfId="2" applyFont="1" applyFill="1" applyBorder="1" applyAlignment="1" applyProtection="1">
      <alignment horizontal="center"/>
    </xf>
    <xf numFmtId="0" fontId="9" fillId="5" borderId="35" xfId="2" applyFont="1" applyFill="1" applyBorder="1" applyAlignment="1">
      <alignment horizontal="left"/>
    </xf>
    <xf numFmtId="6" fontId="7" fillId="0" borderId="29" xfId="2" applyNumberFormat="1" applyFont="1" applyFill="1" applyBorder="1"/>
    <xf numFmtId="38" fontId="7" fillId="0" borderId="29" xfId="2" applyNumberFormat="1" applyFont="1" applyFill="1" applyBorder="1"/>
    <xf numFmtId="3" fontId="7" fillId="0" borderId="29" xfId="2" applyNumberFormat="1" applyFont="1" applyFill="1" applyBorder="1"/>
    <xf numFmtId="0" fontId="8" fillId="0" borderId="29" xfId="2" applyFont="1" applyFill="1" applyBorder="1" applyAlignment="1" applyProtection="1">
      <alignment horizontal="center"/>
    </xf>
    <xf numFmtId="3" fontId="9" fillId="0" borderId="14" xfId="2" applyNumberFormat="1" applyFont="1" applyFill="1" applyBorder="1"/>
    <xf numFmtId="0" fontId="4" fillId="0" borderId="37" xfId="2" applyFont="1" applyFill="1" applyBorder="1" applyAlignment="1" applyProtection="1"/>
    <xf numFmtId="0" fontId="4" fillId="0" borderId="29" xfId="2" applyFont="1" applyFill="1" applyBorder="1" applyAlignment="1" applyProtection="1"/>
    <xf numFmtId="0" fontId="4" fillId="0" borderId="29" xfId="2" applyFont="1" applyFill="1" applyBorder="1" applyAlignment="1" applyProtection="1">
      <alignment wrapText="1"/>
    </xf>
    <xf numFmtId="0" fontId="4" fillId="0" borderId="32" xfId="2" applyFont="1" applyFill="1" applyBorder="1" applyAlignment="1" applyProtection="1">
      <alignment vertical="top" wrapText="1"/>
    </xf>
    <xf numFmtId="6" fontId="9" fillId="5" borderId="34" xfId="2" applyNumberFormat="1" applyFont="1" applyFill="1" applyBorder="1"/>
    <xf numFmtId="3" fontId="9" fillId="5" borderId="34" xfId="2" applyNumberFormat="1" applyFont="1" applyFill="1" applyBorder="1"/>
    <xf numFmtId="0" fontId="8" fillId="5" borderId="34" xfId="2" applyFont="1" applyFill="1" applyBorder="1" applyAlignment="1" applyProtection="1"/>
    <xf numFmtId="0" fontId="9" fillId="5" borderId="35" xfId="2" applyFont="1" applyFill="1" applyBorder="1"/>
    <xf numFmtId="0" fontId="9" fillId="0" borderId="24" xfId="2" applyFont="1" applyFill="1" applyBorder="1"/>
    <xf numFmtId="6" fontId="9" fillId="0" borderId="38" xfId="2" applyNumberFormat="1" applyFont="1" applyFill="1" applyBorder="1"/>
    <xf numFmtId="38" fontId="9" fillId="0" borderId="38" xfId="2" applyNumberFormat="1" applyFont="1" applyFill="1" applyBorder="1"/>
    <xf numFmtId="3" fontId="9" fillId="0" borderId="38" xfId="2" applyNumberFormat="1" applyFont="1" applyFill="1" applyBorder="1"/>
    <xf numFmtId="0" fontId="4" fillId="0" borderId="38" xfId="2" applyFont="1" applyFill="1" applyBorder="1" applyAlignment="1" applyProtection="1"/>
    <xf numFmtId="0" fontId="9" fillId="0" borderId="25" xfId="2" applyFont="1" applyFill="1" applyBorder="1"/>
    <xf numFmtId="6" fontId="9" fillId="5" borderId="19" xfId="2" applyNumberFormat="1" applyFont="1" applyFill="1" applyBorder="1"/>
    <xf numFmtId="3" fontId="9" fillId="5" borderId="19" xfId="2" applyNumberFormat="1" applyFont="1" applyFill="1" applyBorder="1"/>
    <xf numFmtId="0" fontId="8" fillId="5" borderId="19" xfId="2" applyFont="1" applyFill="1" applyBorder="1" applyAlignment="1" applyProtection="1"/>
    <xf numFmtId="0" fontId="9" fillId="5" borderId="33" xfId="2" applyFont="1" applyFill="1" applyBorder="1"/>
    <xf numFmtId="0" fontId="9" fillId="2" borderId="13" xfId="2" applyFont="1" applyFill="1" applyBorder="1" applyProtection="1"/>
    <xf numFmtId="0" fontId="9" fillId="0" borderId="39" xfId="2" applyFont="1" applyFill="1" applyBorder="1" applyProtection="1"/>
    <xf numFmtId="6" fontId="9" fillId="0" borderId="30" xfId="2" applyNumberFormat="1" applyFont="1" applyBorder="1" applyProtection="1"/>
    <xf numFmtId="6" fontId="9" fillId="6" borderId="40" xfId="2" applyNumberFormat="1" applyFont="1" applyFill="1" applyBorder="1" applyProtection="1"/>
    <xf numFmtId="38" fontId="9" fillId="0" borderId="30" xfId="2" applyNumberFormat="1" applyFont="1" applyBorder="1" applyProtection="1"/>
    <xf numFmtId="3" fontId="9" fillId="0" borderId="30" xfId="2" applyNumberFormat="1" applyFont="1" applyBorder="1" applyProtection="1"/>
    <xf numFmtId="0" fontId="9" fillId="0" borderId="30" xfId="2" applyFont="1" applyBorder="1"/>
    <xf numFmtId="0" fontId="8" fillId="3" borderId="1" xfId="2" applyFont="1" applyFill="1" applyBorder="1" applyAlignment="1" applyProtection="1"/>
    <xf numFmtId="0" fontId="9" fillId="3" borderId="22" xfId="2" applyFont="1" applyFill="1" applyBorder="1"/>
    <xf numFmtId="0" fontId="9" fillId="0" borderId="41" xfId="2" applyFont="1" applyFill="1" applyBorder="1" applyProtection="1"/>
    <xf numFmtId="0" fontId="9" fillId="0" borderId="42" xfId="2" applyFont="1" applyFill="1" applyBorder="1" applyProtection="1"/>
    <xf numFmtId="0" fontId="9" fillId="0" borderId="17" xfId="2" applyFont="1" applyFill="1" applyBorder="1" applyProtection="1"/>
    <xf numFmtId="0" fontId="9" fillId="0" borderId="43" xfId="2" applyFont="1" applyFill="1" applyBorder="1" applyProtection="1"/>
    <xf numFmtId="0" fontId="9" fillId="0" borderId="44" xfId="2" applyFont="1" applyFill="1" applyBorder="1" applyProtection="1"/>
    <xf numFmtId="0" fontId="9" fillId="0" borderId="45" xfId="2" applyFont="1" applyFill="1" applyBorder="1" applyProtection="1"/>
    <xf numFmtId="0" fontId="9" fillId="0" borderId="18" xfId="2" applyFont="1" applyFill="1" applyBorder="1" applyProtection="1"/>
    <xf numFmtId="6" fontId="9" fillId="8" borderId="16" xfId="2" applyNumberFormat="1" applyFont="1" applyFill="1" applyBorder="1" applyProtection="1"/>
    <xf numFmtId="3" fontId="9" fillId="9" borderId="16" xfId="2" applyNumberFormat="1" applyFont="1" applyFill="1" applyBorder="1" applyProtection="1"/>
    <xf numFmtId="6" fontId="9" fillId="9" borderId="16" xfId="2" applyNumberFormat="1" applyFont="1" applyFill="1" applyBorder="1" applyProtection="1"/>
    <xf numFmtId="3" fontId="9" fillId="0" borderId="30" xfId="2" applyNumberFormat="1" applyFont="1" applyFill="1" applyBorder="1" applyProtection="1"/>
    <xf numFmtId="0" fontId="13" fillId="0" borderId="0" xfId="2" applyFont="1"/>
    <xf numFmtId="0" fontId="14" fillId="10" borderId="25" xfId="3" applyNumberFormat="1" applyFont="1" applyFill="1" applyBorder="1" applyAlignment="1">
      <alignment horizontal="center" wrapText="1"/>
    </xf>
    <xf numFmtId="0" fontId="15" fillId="10" borderId="25" xfId="3" quotePrefix="1" applyNumberFormat="1" applyFont="1" applyFill="1" applyBorder="1" applyAlignment="1">
      <alignment horizontal="center"/>
    </xf>
    <xf numFmtId="6" fontId="14" fillId="10" borderId="25" xfId="3" quotePrefix="1" applyNumberFormat="1" applyFont="1" applyFill="1" applyBorder="1" applyAlignment="1">
      <alignment horizontal="center" wrapText="1"/>
    </xf>
    <xf numFmtId="164" fontId="14" fillId="10" borderId="25" xfId="3" quotePrefix="1" applyNumberFormat="1" applyFont="1" applyFill="1" applyBorder="1" applyAlignment="1">
      <alignment horizontal="center" wrapText="1"/>
    </xf>
    <xf numFmtId="0" fontId="14" fillId="10" borderId="25" xfId="3" quotePrefix="1" applyNumberFormat="1" applyFont="1" applyFill="1" applyBorder="1" applyAlignment="1">
      <alignment horizontal="center" wrapText="1"/>
    </xf>
    <xf numFmtId="0" fontId="16" fillId="10" borderId="25" xfId="3" quotePrefix="1" applyNumberFormat="1" applyFont="1" applyFill="1" applyBorder="1" applyAlignment="1">
      <alignment horizontal="center"/>
    </xf>
    <xf numFmtId="0" fontId="9" fillId="10" borderId="25" xfId="2" applyFont="1" applyFill="1" applyBorder="1"/>
    <xf numFmtId="0" fontId="18" fillId="0" borderId="0" xfId="2" applyFont="1"/>
    <xf numFmtId="6" fontId="18" fillId="0" borderId="0" xfId="2" applyNumberFormat="1" applyFont="1"/>
    <xf numFmtId="164" fontId="18" fillId="0" borderId="0" xfId="2" applyNumberFormat="1" applyFont="1"/>
    <xf numFmtId="6" fontId="22" fillId="4" borderId="46" xfId="6" applyNumberFormat="1" applyFont="1" applyFill="1" applyBorder="1" applyAlignment="1" applyProtection="1">
      <alignment horizontal="right"/>
    </xf>
    <xf numFmtId="164" fontId="22" fillId="4" borderId="46" xfId="6" applyNumberFormat="1" applyFont="1" applyFill="1" applyBorder="1" applyAlignment="1" applyProtection="1">
      <alignment horizontal="right"/>
    </xf>
    <xf numFmtId="164" fontId="22" fillId="0" borderId="46" xfId="6" applyNumberFormat="1" applyFont="1" applyFill="1" applyBorder="1" applyAlignment="1" applyProtection="1">
      <alignment horizontal="right"/>
    </xf>
    <xf numFmtId="166" fontId="22" fillId="4" borderId="47" xfId="6" applyNumberFormat="1" applyFont="1" applyFill="1" applyBorder="1" applyAlignment="1" applyProtection="1">
      <alignment horizontal="right"/>
    </xf>
    <xf numFmtId="167" fontId="22" fillId="4" borderId="48" xfId="6" applyNumberFormat="1" applyFont="1" applyFill="1" applyBorder="1" applyAlignment="1" applyProtection="1">
      <alignment horizontal="right"/>
    </xf>
    <xf numFmtId="0" fontId="22" fillId="0" borderId="48" xfId="18" applyFont="1" applyFill="1" applyBorder="1" applyAlignment="1" applyProtection="1">
      <alignment horizontal="center"/>
    </xf>
    <xf numFmtId="0" fontId="5" fillId="0" borderId="49" xfId="18" applyFont="1" applyFill="1" applyBorder="1" applyProtection="1"/>
    <xf numFmtId="6" fontId="4" fillId="4" borderId="50" xfId="18" applyNumberFormat="1" applyFont="1" applyFill="1" applyBorder="1" applyAlignment="1" applyProtection="1">
      <alignment horizontal="right"/>
    </xf>
    <xf numFmtId="164" fontId="4" fillId="4" borderId="50" xfId="18" applyNumberFormat="1" applyFont="1" applyFill="1" applyBorder="1" applyAlignment="1" applyProtection="1">
      <alignment horizontal="right"/>
    </xf>
    <xf numFmtId="164" fontId="4" fillId="0" borderId="50" xfId="18" applyNumberFormat="1" applyFont="1" applyFill="1" applyBorder="1" applyAlignment="1" applyProtection="1">
      <alignment horizontal="right"/>
    </xf>
    <xf numFmtId="168" fontId="4" fillId="4" borderId="51" xfId="18" applyNumberFormat="1" applyFont="1" applyFill="1" applyBorder="1" applyAlignment="1" applyProtection="1">
      <alignment horizontal="right"/>
    </xf>
    <xf numFmtId="3" fontId="4" fillId="4" borderId="51" xfId="18" applyNumberFormat="1" applyFont="1" applyFill="1" applyBorder="1" applyAlignment="1" applyProtection="1">
      <alignment horizontal="right"/>
    </xf>
    <xf numFmtId="3" fontId="4" fillId="4" borderId="52" xfId="18" applyNumberFormat="1" applyFont="1" applyFill="1" applyBorder="1" applyAlignment="1" applyProtection="1">
      <alignment horizontal="right"/>
    </xf>
    <xf numFmtId="0" fontId="4" fillId="0" borderId="52" xfId="18" applyFont="1" applyFill="1" applyBorder="1" applyProtection="1"/>
    <xf numFmtId="0" fontId="4" fillId="0" borderId="53" xfId="18" applyFont="1" applyFill="1" applyBorder="1" applyProtection="1"/>
    <xf numFmtId="6" fontId="4" fillId="4" borderId="54" xfId="18" applyNumberFormat="1" applyFont="1" applyFill="1" applyBorder="1" applyAlignment="1" applyProtection="1">
      <alignment horizontal="right"/>
    </xf>
    <xf numFmtId="164" fontId="4" fillId="4" borderId="54" xfId="18" applyNumberFormat="1" applyFont="1" applyFill="1" applyBorder="1" applyAlignment="1" applyProtection="1">
      <alignment horizontal="right"/>
    </xf>
    <xf numFmtId="164" fontId="4" fillId="0" borderId="54" xfId="18" applyNumberFormat="1" applyFont="1" applyFill="1" applyBorder="1" applyAlignment="1" applyProtection="1">
      <alignment horizontal="right"/>
    </xf>
    <xf numFmtId="168" fontId="4" fillId="4" borderId="55" xfId="18" applyNumberFormat="1" applyFont="1" applyFill="1" applyBorder="1" applyAlignment="1" applyProtection="1">
      <alignment horizontal="right"/>
    </xf>
    <xf numFmtId="3" fontId="4" fillId="4" borderId="55" xfId="18" applyNumberFormat="1" applyFont="1" applyFill="1" applyBorder="1" applyAlignment="1" applyProtection="1">
      <alignment horizontal="right"/>
    </xf>
    <xf numFmtId="3" fontId="4" fillId="4" borderId="56" xfId="18" applyNumberFormat="1" applyFont="1" applyFill="1" applyBorder="1" applyAlignment="1" applyProtection="1">
      <alignment horizontal="right"/>
    </xf>
    <xf numFmtId="0" fontId="4" fillId="0" borderId="56" xfId="18" applyFont="1" applyFill="1" applyBorder="1" applyProtection="1"/>
    <xf numFmtId="0" fontId="4" fillId="0" borderId="57" xfId="18" applyFont="1" applyFill="1" applyBorder="1" applyProtection="1"/>
    <xf numFmtId="6" fontId="4" fillId="4" borderId="58" xfId="18" applyNumberFormat="1" applyFont="1" applyFill="1" applyBorder="1" applyAlignment="1" applyProtection="1">
      <alignment horizontal="right"/>
    </xf>
    <xf numFmtId="164" fontId="4" fillId="4" borderId="58" xfId="18" applyNumberFormat="1" applyFont="1" applyFill="1" applyBorder="1" applyAlignment="1" applyProtection="1">
      <alignment horizontal="right"/>
    </xf>
    <xf numFmtId="164" fontId="4" fillId="0" borderId="58" xfId="18" applyNumberFormat="1" applyFont="1" applyFill="1" applyBorder="1" applyAlignment="1" applyProtection="1">
      <alignment horizontal="right"/>
    </xf>
    <xf numFmtId="168" fontId="4" fillId="4" borderId="59" xfId="18" applyNumberFormat="1" applyFont="1" applyFill="1" applyBorder="1" applyAlignment="1" applyProtection="1">
      <alignment horizontal="right"/>
    </xf>
    <xf numFmtId="3" fontId="4" fillId="4" borderId="59" xfId="18" applyNumberFormat="1" applyFont="1" applyFill="1" applyBorder="1" applyAlignment="1" applyProtection="1">
      <alignment horizontal="right"/>
    </xf>
    <xf numFmtId="3" fontId="4" fillId="4" borderId="60" xfId="18" applyNumberFormat="1" applyFont="1" applyFill="1" applyBorder="1" applyAlignment="1" applyProtection="1">
      <alignment horizontal="right"/>
    </xf>
    <xf numFmtId="0" fontId="4" fillId="0" borderId="60" xfId="18" applyFont="1" applyFill="1" applyBorder="1" applyProtection="1"/>
    <xf numFmtId="0" fontId="4" fillId="0" borderId="61" xfId="18" applyFont="1" applyFill="1" applyBorder="1" applyProtection="1"/>
    <xf numFmtId="6" fontId="4" fillId="4" borderId="62" xfId="18" applyNumberFormat="1" applyFont="1" applyFill="1" applyBorder="1" applyAlignment="1" applyProtection="1">
      <alignment horizontal="right"/>
    </xf>
    <xf numFmtId="164" fontId="4" fillId="4" borderId="62" xfId="18" applyNumberFormat="1" applyFont="1" applyFill="1" applyBorder="1" applyAlignment="1" applyProtection="1">
      <alignment horizontal="right"/>
    </xf>
    <xf numFmtId="164" fontId="4" fillId="0" borderId="62" xfId="18" applyNumberFormat="1" applyFont="1" applyFill="1" applyBorder="1" applyAlignment="1" applyProtection="1">
      <alignment horizontal="right"/>
    </xf>
    <xf numFmtId="168" fontId="4" fillId="4" borderId="63" xfId="18" applyNumberFormat="1" applyFont="1" applyFill="1" applyBorder="1" applyAlignment="1" applyProtection="1">
      <alignment horizontal="right"/>
    </xf>
    <xf numFmtId="3" fontId="4" fillId="4" borderId="63" xfId="18" applyNumberFormat="1" applyFont="1" applyFill="1" applyBorder="1" applyAlignment="1" applyProtection="1">
      <alignment horizontal="right"/>
    </xf>
    <xf numFmtId="3" fontId="4" fillId="4" borderId="64" xfId="18" applyNumberFormat="1" applyFont="1" applyFill="1" applyBorder="1" applyAlignment="1" applyProtection="1">
      <alignment horizontal="right"/>
    </xf>
    <xf numFmtId="0" fontId="4" fillId="0" borderId="64" xfId="18" applyFont="1" applyFill="1" applyBorder="1" applyProtection="1"/>
    <xf numFmtId="0" fontId="4" fillId="0" borderId="65" xfId="18" applyFont="1" applyFill="1" applyBorder="1" applyProtection="1"/>
    <xf numFmtId="6" fontId="4" fillId="4" borderId="58" xfId="6" applyNumberFormat="1" applyFont="1" applyFill="1" applyBorder="1" applyAlignment="1" applyProtection="1">
      <alignment horizontal="right"/>
    </xf>
    <xf numFmtId="164" fontId="4" fillId="4" borderId="58" xfId="6" applyNumberFormat="1" applyFont="1" applyFill="1" applyBorder="1" applyAlignment="1" applyProtection="1">
      <alignment horizontal="right"/>
    </xf>
    <xf numFmtId="164" fontId="4" fillId="0" borderId="58" xfId="6" applyNumberFormat="1" applyFont="1" applyFill="1" applyBorder="1" applyAlignment="1" applyProtection="1">
      <alignment horizontal="right"/>
    </xf>
    <xf numFmtId="168" fontId="4" fillId="4" borderId="59" xfId="6" applyNumberFormat="1" applyFont="1" applyFill="1" applyBorder="1" applyAlignment="1" applyProtection="1">
      <alignment horizontal="right"/>
    </xf>
    <xf numFmtId="3" fontId="4" fillId="4" borderId="59" xfId="6" applyNumberFormat="1" applyFont="1" applyFill="1" applyBorder="1" applyAlignment="1" applyProtection="1">
      <alignment horizontal="right"/>
    </xf>
    <xf numFmtId="3" fontId="4" fillId="4" borderId="60" xfId="6" applyNumberFormat="1" applyFont="1" applyFill="1" applyBorder="1" applyAlignment="1" applyProtection="1">
      <alignment horizontal="right"/>
    </xf>
    <xf numFmtId="6" fontId="4" fillId="4" borderId="62" xfId="6" applyNumberFormat="1" applyFont="1" applyFill="1" applyBorder="1" applyAlignment="1" applyProtection="1">
      <alignment horizontal="right"/>
    </xf>
    <xf numFmtId="164" fontId="4" fillId="4" borderId="62" xfId="6" applyNumberFormat="1" applyFont="1" applyFill="1" applyBorder="1" applyAlignment="1" applyProtection="1">
      <alignment horizontal="right"/>
    </xf>
    <xf numFmtId="164" fontId="4" fillId="0" borderId="62" xfId="6" applyNumberFormat="1" applyFont="1" applyFill="1" applyBorder="1" applyAlignment="1" applyProtection="1">
      <alignment horizontal="right"/>
    </xf>
    <xf numFmtId="168" fontId="4" fillId="4" borderId="63" xfId="6" applyNumberFormat="1" applyFont="1" applyFill="1" applyBorder="1" applyAlignment="1" applyProtection="1">
      <alignment horizontal="right"/>
    </xf>
    <xf numFmtId="3" fontId="4" fillId="4" borderId="63" xfId="6" applyNumberFormat="1" applyFont="1" applyFill="1" applyBorder="1" applyAlignment="1" applyProtection="1">
      <alignment horizontal="right"/>
    </xf>
    <xf numFmtId="3" fontId="4" fillId="4" borderId="64" xfId="6" applyNumberFormat="1" applyFont="1" applyFill="1" applyBorder="1" applyAlignment="1" applyProtection="1">
      <alignment horizontal="right"/>
    </xf>
    <xf numFmtId="6" fontId="4" fillId="4" borderId="54" xfId="6" applyNumberFormat="1" applyFont="1" applyFill="1" applyBorder="1" applyAlignment="1" applyProtection="1">
      <alignment horizontal="right"/>
    </xf>
    <xf numFmtId="164" fontId="4" fillId="4" borderId="54" xfId="6" applyNumberFormat="1" applyFont="1" applyFill="1" applyBorder="1" applyAlignment="1" applyProtection="1">
      <alignment horizontal="right"/>
    </xf>
    <xf numFmtId="164" fontId="4" fillId="0" borderId="54" xfId="6" applyNumberFormat="1" applyFont="1" applyFill="1" applyBorder="1" applyAlignment="1" applyProtection="1">
      <alignment horizontal="right"/>
    </xf>
    <xf numFmtId="168" fontId="4" fillId="4" borderId="55" xfId="6" applyNumberFormat="1" applyFont="1" applyFill="1" applyBorder="1" applyAlignment="1" applyProtection="1">
      <alignment horizontal="right"/>
    </xf>
    <xf numFmtId="3" fontId="4" fillId="4" borderId="55" xfId="6" applyNumberFormat="1" applyFont="1" applyFill="1" applyBorder="1" applyAlignment="1" applyProtection="1">
      <alignment horizontal="right"/>
    </xf>
    <xf numFmtId="3" fontId="4" fillId="4" borderId="56" xfId="6" applyNumberFormat="1" applyFont="1" applyFill="1" applyBorder="1" applyAlignment="1" applyProtection="1">
      <alignment horizontal="right"/>
    </xf>
    <xf numFmtId="167" fontId="4" fillId="4" borderId="59" xfId="6" applyNumberFormat="1" applyFont="1" applyFill="1" applyBorder="1" applyAlignment="1" applyProtection="1">
      <alignment horizontal="right"/>
    </xf>
    <xf numFmtId="167" fontId="4" fillId="4" borderId="60" xfId="6" applyNumberFormat="1" applyFont="1" applyFill="1" applyBorder="1" applyAlignment="1" applyProtection="1">
      <alignment horizontal="right"/>
    </xf>
    <xf numFmtId="1" fontId="23" fillId="10" borderId="25" xfId="18" applyNumberFormat="1" applyFont="1" applyFill="1" applyBorder="1" applyAlignment="1" applyProtection="1">
      <alignment horizontal="center"/>
    </xf>
    <xf numFmtId="1" fontId="24" fillId="10" borderId="25" xfId="18" applyNumberFormat="1" applyFont="1" applyFill="1" applyBorder="1" applyAlignment="1" applyProtection="1">
      <alignment horizontal="center"/>
    </xf>
    <xf numFmtId="1" fontId="25" fillId="10" borderId="30" xfId="18" quotePrefix="1" applyNumberFormat="1" applyFont="1" applyFill="1" applyBorder="1" applyAlignment="1" applyProtection="1">
      <alignment horizontal="center"/>
    </xf>
    <xf numFmtId="1" fontId="5" fillId="10" borderId="16" xfId="18" applyNumberFormat="1" applyFont="1" applyFill="1" applyBorder="1" applyAlignment="1" applyProtection="1">
      <alignment horizontal="center"/>
    </xf>
    <xf numFmtId="1" fontId="4" fillId="10" borderId="16" xfId="18" applyNumberFormat="1" applyFont="1" applyFill="1" applyBorder="1" applyAlignment="1" applyProtection="1">
      <alignment horizontal="center"/>
    </xf>
    <xf numFmtId="0" fontId="0" fillId="0" borderId="1" xfId="0" applyBorder="1"/>
    <xf numFmtId="167" fontId="22" fillId="4" borderId="47" xfId="6" applyNumberFormat="1" applyFont="1" applyFill="1" applyBorder="1" applyAlignment="1" applyProtection="1">
      <alignment horizontal="right"/>
    </xf>
    <xf numFmtId="168" fontId="4" fillId="4" borderId="67" xfId="18" applyNumberFormat="1" applyFont="1" applyFill="1" applyBorder="1" applyAlignment="1" applyProtection="1">
      <alignment horizontal="right"/>
    </xf>
    <xf numFmtId="3" fontId="4" fillId="4" borderId="67" xfId="18" applyNumberFormat="1" applyFont="1" applyFill="1" applyBorder="1" applyAlignment="1" applyProtection="1">
      <alignment horizontal="right"/>
    </xf>
    <xf numFmtId="3" fontId="4" fillId="4" borderId="42" xfId="18" applyNumberFormat="1" applyFont="1" applyFill="1" applyBorder="1" applyAlignment="1" applyProtection="1">
      <alignment horizontal="right"/>
    </xf>
    <xf numFmtId="0" fontId="4" fillId="0" borderId="42" xfId="18" applyFont="1" applyFill="1" applyBorder="1" applyProtection="1"/>
    <xf numFmtId="0" fontId="4" fillId="0" borderId="17" xfId="18" applyFont="1" applyFill="1" applyBorder="1" applyProtection="1"/>
    <xf numFmtId="6" fontId="4" fillId="4" borderId="68" xfId="18" applyNumberFormat="1" applyFont="1" applyFill="1" applyBorder="1" applyAlignment="1" applyProtection="1">
      <alignment horizontal="right"/>
    </xf>
    <xf numFmtId="164" fontId="4" fillId="4" borderId="68" xfId="18" applyNumberFormat="1" applyFont="1" applyFill="1" applyBorder="1" applyAlignment="1" applyProtection="1">
      <alignment horizontal="right"/>
    </xf>
    <xf numFmtId="164" fontId="4" fillId="0" borderId="69" xfId="18" applyNumberFormat="1" applyFont="1" applyFill="1" applyBorder="1" applyAlignment="1" applyProtection="1">
      <alignment horizontal="right"/>
    </xf>
    <xf numFmtId="168" fontId="4" fillId="4" borderId="70" xfId="18" applyNumberFormat="1" applyFont="1" applyFill="1" applyBorder="1" applyAlignment="1" applyProtection="1">
      <alignment horizontal="right"/>
    </xf>
    <xf numFmtId="3" fontId="4" fillId="4" borderId="70" xfId="18" applyNumberFormat="1" applyFont="1" applyFill="1" applyBorder="1" applyAlignment="1" applyProtection="1">
      <alignment horizontal="right"/>
    </xf>
    <xf numFmtId="3" fontId="4" fillId="4" borderId="71" xfId="18" applyNumberFormat="1" applyFont="1" applyFill="1" applyBorder="1" applyAlignment="1" applyProtection="1">
      <alignment horizontal="right"/>
    </xf>
    <xf numFmtId="0" fontId="4" fillId="0" borderId="71" xfId="18" applyFont="1" applyFill="1" applyBorder="1" applyProtection="1"/>
    <xf numFmtId="0" fontId="4" fillId="0" borderId="72" xfId="18" applyFont="1" applyFill="1" applyBorder="1" applyProtection="1"/>
    <xf numFmtId="6" fontId="4" fillId="4" borderId="21" xfId="18" applyNumberFormat="1" applyFont="1" applyFill="1" applyBorder="1" applyAlignment="1" applyProtection="1">
      <alignment horizontal="right"/>
    </xf>
    <xf numFmtId="164" fontId="4" fillId="4" borderId="21" xfId="18" applyNumberFormat="1" applyFont="1" applyFill="1" applyBorder="1" applyAlignment="1" applyProtection="1">
      <alignment horizontal="right"/>
    </xf>
    <xf numFmtId="164" fontId="4" fillId="0" borderId="21" xfId="18" applyNumberFormat="1" applyFont="1" applyFill="1" applyBorder="1" applyAlignment="1" applyProtection="1">
      <alignment horizontal="right"/>
    </xf>
    <xf numFmtId="166" fontId="4" fillId="4" borderId="67" xfId="18" applyNumberFormat="1" applyFont="1" applyFill="1" applyBorder="1" applyAlignment="1" applyProtection="1">
      <alignment horizontal="right"/>
    </xf>
    <xf numFmtId="166" fontId="22" fillId="4" borderId="48" xfId="6" applyNumberFormat="1" applyFont="1" applyFill="1" applyBorder="1" applyAlignment="1" applyProtection="1">
      <alignment horizontal="right"/>
    </xf>
    <xf numFmtId="38" fontId="4" fillId="4" borderId="51" xfId="18" applyNumberFormat="1" applyFont="1" applyFill="1" applyBorder="1" applyAlignment="1" applyProtection="1">
      <alignment horizontal="right"/>
    </xf>
    <xf numFmtId="38" fontId="4" fillId="4" borderId="55" xfId="18" applyNumberFormat="1" applyFont="1" applyFill="1" applyBorder="1" applyAlignment="1" applyProtection="1">
      <alignment horizontal="right"/>
    </xf>
    <xf numFmtId="38" fontId="4" fillId="4" borderId="59" xfId="18" applyNumberFormat="1" applyFont="1" applyFill="1" applyBorder="1" applyAlignment="1" applyProtection="1">
      <alignment horizontal="right"/>
    </xf>
    <xf numFmtId="38" fontId="4" fillId="4" borderId="63" xfId="18" applyNumberFormat="1" applyFont="1" applyFill="1" applyBorder="1" applyAlignment="1" applyProtection="1">
      <alignment horizontal="right"/>
    </xf>
    <xf numFmtId="38" fontId="4" fillId="4" borderId="59" xfId="6" applyNumberFormat="1" applyFont="1" applyFill="1" applyBorder="1" applyAlignment="1" applyProtection="1">
      <alignment horizontal="right"/>
    </xf>
    <xf numFmtId="38" fontId="4" fillId="4" borderId="63" xfId="6" applyNumberFormat="1" applyFont="1" applyFill="1" applyBorder="1" applyAlignment="1" applyProtection="1">
      <alignment horizontal="right"/>
    </xf>
    <xf numFmtId="38" fontId="4" fillId="4" borderId="55" xfId="6" applyNumberFormat="1" applyFont="1" applyFill="1" applyBorder="1" applyAlignment="1" applyProtection="1">
      <alignment horizontal="right"/>
    </xf>
    <xf numFmtId="0" fontId="27" fillId="0" borderId="0" xfId="0" applyFont="1" applyBorder="1"/>
    <xf numFmtId="6" fontId="27" fillId="0" borderId="0" xfId="0" applyNumberFormat="1" applyFont="1" applyBorder="1"/>
    <xf numFmtId="0" fontId="28" fillId="0" borderId="0" xfId="0" applyFont="1" applyBorder="1"/>
    <xf numFmtId="0" fontId="28" fillId="0" borderId="0" xfId="0" applyFont="1" applyFill="1" applyBorder="1" applyAlignment="1">
      <alignment horizontal="left"/>
    </xf>
    <xf numFmtId="0" fontId="27" fillId="4" borderId="0" xfId="0" applyFont="1" applyFill="1" applyBorder="1"/>
    <xf numFmtId="6" fontId="30" fillId="4" borderId="0" xfId="0" applyNumberFormat="1" applyFont="1" applyFill="1" applyBorder="1" applyAlignment="1">
      <alignment horizontal="center" wrapText="1"/>
    </xf>
    <xf numFmtId="0" fontId="30" fillId="4" borderId="0" xfId="0" applyFont="1" applyFill="1" applyBorder="1" applyAlignment="1">
      <alignment horizontal="left" wrapText="1"/>
    </xf>
    <xf numFmtId="6" fontId="28" fillId="0" borderId="0" xfId="0" applyNumberFormat="1" applyFont="1" applyBorder="1" applyAlignment="1">
      <alignment horizontal="right"/>
    </xf>
    <xf numFmtId="38" fontId="28" fillId="0" borderId="0" xfId="0" applyNumberFormat="1" applyFont="1" applyBorder="1" applyAlignment="1">
      <alignment horizontal="right"/>
    </xf>
    <xf numFmtId="0" fontId="31" fillId="0" borderId="0" xfId="0" quotePrefix="1" applyFont="1" applyFill="1" applyBorder="1" applyAlignment="1">
      <alignment horizontal="left" wrapText="1"/>
    </xf>
    <xf numFmtId="0" fontId="30" fillId="0" borderId="0" xfId="0" applyFont="1" applyBorder="1"/>
    <xf numFmtId="6" fontId="30" fillId="0" borderId="25" xfId="0" applyNumberFormat="1" applyFont="1" applyFill="1" applyBorder="1" applyAlignment="1">
      <alignment horizontal="center"/>
    </xf>
    <xf numFmtId="6" fontId="30" fillId="0" borderId="25" xfId="0" applyNumberFormat="1" applyFont="1" applyBorder="1" applyAlignment="1">
      <alignment horizontal="center"/>
    </xf>
    <xf numFmtId="38" fontId="30" fillId="0" borderId="25" xfId="0" applyNumberFormat="1" applyFont="1" applyFill="1" applyBorder="1" applyAlignment="1">
      <alignment horizontal="center"/>
    </xf>
    <xf numFmtId="0" fontId="30" fillId="4" borderId="25" xfId="0" applyFont="1" applyFill="1" applyBorder="1" applyAlignment="1">
      <alignment horizontal="right" wrapText="1"/>
    </xf>
    <xf numFmtId="0" fontId="30" fillId="0" borderId="38" xfId="0" applyFont="1" applyBorder="1"/>
    <xf numFmtId="0" fontId="32" fillId="0" borderId="0" xfId="0" applyFont="1" applyBorder="1"/>
    <xf numFmtId="6" fontId="32" fillId="0" borderId="73" xfId="0" applyNumberFormat="1" applyFont="1" applyFill="1" applyBorder="1" applyAlignment="1">
      <alignment horizontal="center"/>
    </xf>
    <xf numFmtId="6" fontId="32" fillId="0" borderId="73" xfId="0" applyNumberFormat="1" applyFont="1" applyBorder="1" applyAlignment="1">
      <alignment horizontal="center"/>
    </xf>
    <xf numFmtId="38" fontId="32" fillId="0" borderId="73" xfId="0" applyNumberFormat="1" applyFont="1" applyFill="1" applyBorder="1" applyAlignment="1">
      <alignment horizontal="center"/>
    </xf>
    <xf numFmtId="3" fontId="5" fillId="0" borderId="16" xfId="0" applyNumberFormat="1" applyFont="1" applyFill="1" applyBorder="1"/>
    <xf numFmtId="3" fontId="4" fillId="0" borderId="16" xfId="0" applyNumberFormat="1" applyFont="1" applyFill="1" applyBorder="1" applyAlignment="1">
      <alignment horizontal="center"/>
    </xf>
    <xf numFmtId="6" fontId="32" fillId="0" borderId="74" xfId="0" applyNumberFormat="1" applyFont="1" applyFill="1" applyBorder="1" applyAlignment="1">
      <alignment horizontal="center"/>
    </xf>
    <xf numFmtId="6" fontId="32" fillId="0" borderId="74" xfId="0" applyNumberFormat="1" applyFont="1" applyBorder="1" applyAlignment="1">
      <alignment horizontal="center"/>
    </xf>
    <xf numFmtId="38" fontId="32" fillId="0" borderId="74" xfId="0" applyNumberFormat="1" applyFont="1" applyFill="1" applyBorder="1" applyAlignment="1">
      <alignment horizontal="center"/>
    </xf>
    <xf numFmtId="6" fontId="32" fillId="0" borderId="75" xfId="0" applyNumberFormat="1" applyFont="1" applyFill="1" applyBorder="1" applyAlignment="1">
      <alignment horizontal="center"/>
    </xf>
    <xf numFmtId="6" fontId="32" fillId="0" borderId="75" xfId="0" applyNumberFormat="1" applyFont="1" applyBorder="1" applyAlignment="1">
      <alignment horizontal="center"/>
    </xf>
    <xf numFmtId="38" fontId="32" fillId="0" borderId="75" xfId="0" applyNumberFormat="1" applyFont="1" applyFill="1" applyBorder="1" applyAlignment="1">
      <alignment horizontal="center"/>
    </xf>
    <xf numFmtId="3" fontId="5" fillId="0" borderId="14" xfId="0" applyNumberFormat="1" applyFont="1" applyFill="1" applyBorder="1"/>
    <xf numFmtId="3" fontId="4" fillId="0" borderId="14" xfId="0" applyNumberFormat="1" applyFont="1" applyFill="1" applyBorder="1" applyAlignment="1">
      <alignment horizontal="center"/>
    </xf>
    <xf numFmtId="0" fontId="27" fillId="0" borderId="0" xfId="0" applyFont="1" applyBorder="1" applyAlignment="1">
      <alignment horizontal="center" vertical="center"/>
    </xf>
    <xf numFmtId="6" fontId="7" fillId="14" borderId="14" xfId="2" applyNumberFormat="1" applyFont="1" applyFill="1" applyBorder="1" applyAlignment="1">
      <alignment vertical="center" wrapText="1"/>
    </xf>
    <xf numFmtId="0" fontId="7" fillId="14" borderId="14" xfId="2" applyFont="1" applyFill="1" applyBorder="1" applyAlignment="1">
      <alignment vertical="center" wrapText="1"/>
    </xf>
    <xf numFmtId="0" fontId="27" fillId="10" borderId="30" xfId="0" applyFont="1" applyFill="1" applyBorder="1" applyAlignment="1">
      <alignment horizontal="center" vertical="center" wrapText="1"/>
    </xf>
    <xf numFmtId="0" fontId="7" fillId="14" borderId="16" xfId="2" applyFont="1" applyFill="1" applyBorder="1" applyAlignment="1">
      <alignment horizontal="center" vertical="center" wrapText="1"/>
    </xf>
    <xf numFmtId="0" fontId="9" fillId="14" borderId="16" xfId="2" applyFont="1" applyFill="1" applyBorder="1" applyAlignment="1">
      <alignment horizontal="center" vertical="center" wrapText="1"/>
    </xf>
    <xf numFmtId="0" fontId="27" fillId="10" borderId="25" xfId="0" applyFont="1" applyFill="1" applyBorder="1" applyAlignment="1">
      <alignment horizontal="center" vertical="center"/>
    </xf>
    <xf numFmtId="0" fontId="4" fillId="0" borderId="0" xfId="18" applyFont="1"/>
    <xf numFmtId="0" fontId="4" fillId="0" borderId="0" xfId="18" applyFont="1" applyAlignment="1">
      <alignment horizontal="center"/>
    </xf>
    <xf numFmtId="0" fontId="4" fillId="0" borderId="0" xfId="18" applyFont="1" applyAlignment="1"/>
    <xf numFmtId="6" fontId="4" fillId="0" borderId="0" xfId="18" applyNumberFormat="1" applyFont="1" applyAlignment="1">
      <alignment horizontal="right"/>
    </xf>
    <xf numFmtId="6" fontId="4" fillId="0" borderId="0" xfId="18" applyNumberFormat="1" applyFont="1" applyBorder="1" applyAlignment="1">
      <alignment horizontal="right"/>
    </xf>
    <xf numFmtId="6" fontId="4" fillId="0" borderId="1" xfId="18" applyNumberFormat="1" applyFont="1" applyBorder="1" applyAlignment="1">
      <alignment horizontal="right"/>
    </xf>
    <xf numFmtId="164" fontId="4" fillId="0" borderId="0" xfId="18" applyNumberFormat="1" applyFont="1" applyAlignment="1">
      <alignment horizontal="right"/>
    </xf>
    <xf numFmtId="165" fontId="4" fillId="0" borderId="0" xfId="18" applyNumberFormat="1" applyFont="1" applyBorder="1" applyAlignment="1">
      <alignment horizontal="right"/>
    </xf>
    <xf numFmtId="165" fontId="4" fillId="0" borderId="1" xfId="18" applyNumberFormat="1" applyFont="1" applyBorder="1" applyAlignment="1">
      <alignment horizontal="right"/>
    </xf>
    <xf numFmtId="0" fontId="4" fillId="0" borderId="0" xfId="18" quotePrefix="1" applyFont="1" applyAlignment="1"/>
    <xf numFmtId="169" fontId="4" fillId="0" borderId="0" xfId="18" applyNumberFormat="1" applyFont="1" applyBorder="1" applyAlignment="1">
      <alignment horizontal="right"/>
    </xf>
    <xf numFmtId="169" fontId="4" fillId="0" borderId="1" xfId="18" applyNumberFormat="1" applyFont="1" applyBorder="1" applyAlignment="1">
      <alignment horizontal="right"/>
    </xf>
    <xf numFmtId="0" fontId="4" fillId="0" borderId="0" xfId="18" applyFont="1" applyAlignment="1">
      <alignment horizontal="left"/>
    </xf>
    <xf numFmtId="10" fontId="4" fillId="0" borderId="0" xfId="18" applyNumberFormat="1" applyFont="1" applyBorder="1" applyAlignment="1">
      <alignment horizontal="right"/>
    </xf>
    <xf numFmtId="10" fontId="4" fillId="0" borderId="1" xfId="18" applyNumberFormat="1" applyFont="1" applyBorder="1" applyAlignment="1">
      <alignment horizontal="right"/>
    </xf>
    <xf numFmtId="5" fontId="4" fillId="0" borderId="0" xfId="12" applyNumberFormat="1" applyFont="1" applyAlignment="1">
      <alignment horizontal="right"/>
    </xf>
    <xf numFmtId="165" fontId="4" fillId="0" borderId="0" xfId="6" applyNumberFormat="1" applyFont="1" applyAlignment="1"/>
    <xf numFmtId="10" fontId="4" fillId="0" borderId="0" xfId="28" applyNumberFormat="1" applyFont="1" applyAlignment="1"/>
    <xf numFmtId="0" fontId="4" fillId="0" borderId="0" xfId="18" quotePrefix="1" applyFont="1" applyAlignment="1">
      <alignment horizontal="center"/>
    </xf>
    <xf numFmtId="0" fontId="4" fillId="0" borderId="0" xfId="18" applyFont="1" applyFill="1" applyBorder="1" applyAlignment="1" applyProtection="1"/>
    <xf numFmtId="0" fontId="33" fillId="0" borderId="0" xfId="18" applyFont="1" applyFill="1" applyBorder="1" applyAlignment="1" applyProtection="1">
      <alignment horizontal="right" vertical="center"/>
    </xf>
    <xf numFmtId="0" fontId="5" fillId="0" borderId="0" xfId="18" applyFont="1"/>
    <xf numFmtId="38" fontId="22" fillId="0" borderId="0" xfId="6" applyNumberFormat="1" applyFont="1" applyFill="1" applyBorder="1" applyAlignment="1" applyProtection="1">
      <alignment horizontal="center"/>
    </xf>
    <xf numFmtId="0" fontId="5" fillId="0" borderId="0" xfId="18" applyFont="1" applyFill="1" applyBorder="1" applyAlignment="1" applyProtection="1"/>
    <xf numFmtId="170" fontId="22" fillId="4" borderId="48" xfId="6" applyNumberFormat="1" applyFont="1" applyFill="1" applyBorder="1" applyAlignment="1" applyProtection="1">
      <alignment horizontal="right"/>
    </xf>
    <xf numFmtId="171" fontId="4" fillId="4" borderId="50" xfId="18" applyNumberFormat="1" applyFont="1" applyFill="1" applyBorder="1" applyAlignment="1" applyProtection="1">
      <alignment horizontal="right"/>
    </xf>
    <xf numFmtId="171" fontId="4" fillId="4" borderId="54" xfId="18" applyNumberFormat="1" applyFont="1" applyFill="1" applyBorder="1" applyAlignment="1" applyProtection="1">
      <alignment horizontal="right"/>
    </xf>
    <xf numFmtId="171" fontId="4" fillId="4" borderId="58" xfId="18" applyNumberFormat="1" applyFont="1" applyFill="1" applyBorder="1" applyAlignment="1" applyProtection="1">
      <alignment horizontal="right"/>
    </xf>
    <xf numFmtId="171" fontId="4" fillId="4" borderId="62" xfId="18" applyNumberFormat="1" applyFont="1" applyFill="1" applyBorder="1" applyAlignment="1" applyProtection="1">
      <alignment horizontal="right"/>
    </xf>
    <xf numFmtId="171" fontId="4" fillId="4" borderId="58" xfId="6" applyNumberFormat="1" applyFont="1" applyFill="1" applyBorder="1" applyAlignment="1" applyProtection="1">
      <alignment horizontal="right"/>
    </xf>
    <xf numFmtId="171" fontId="4" fillId="4" borderId="62" xfId="6" applyNumberFormat="1" applyFont="1" applyFill="1" applyBorder="1" applyAlignment="1" applyProtection="1">
      <alignment horizontal="right"/>
    </xf>
    <xf numFmtId="171" fontId="4" fillId="4" borderId="54" xfId="6" applyNumberFormat="1" applyFont="1" applyFill="1" applyBorder="1" applyAlignment="1" applyProtection="1">
      <alignment horizontal="right"/>
    </xf>
    <xf numFmtId="1" fontId="24" fillId="0" borderId="25" xfId="18" applyNumberFormat="1" applyFont="1" applyBorder="1" applyAlignment="1">
      <alignment horizontal="center"/>
    </xf>
    <xf numFmtId="1" fontId="4" fillId="0" borderId="0" xfId="18" applyNumberFormat="1" applyFont="1" applyAlignment="1">
      <alignment horizontal="center"/>
    </xf>
    <xf numFmtId="0" fontId="13" fillId="0" borderId="0" xfId="18" applyFont="1" applyAlignment="1">
      <alignment horizontal="center"/>
    </xf>
    <xf numFmtId="0" fontId="34" fillId="15" borderId="0" xfId="18" applyFont="1" applyFill="1" applyAlignment="1">
      <alignment horizontal="center"/>
    </xf>
    <xf numFmtId="0" fontId="34" fillId="15" borderId="0" xfId="18" applyFont="1" applyFill="1"/>
    <xf numFmtId="167" fontId="4" fillId="4" borderId="51" xfId="18" applyNumberFormat="1" applyFont="1" applyFill="1" applyBorder="1" applyAlignment="1" applyProtection="1">
      <alignment horizontal="right"/>
    </xf>
    <xf numFmtId="167" fontId="4" fillId="4" borderId="52" xfId="18" applyNumberFormat="1" applyFont="1" applyFill="1" applyBorder="1" applyAlignment="1" applyProtection="1">
      <alignment horizontal="right"/>
    </xf>
    <xf numFmtId="167" fontId="4" fillId="4" borderId="55" xfId="18" applyNumberFormat="1" applyFont="1" applyFill="1" applyBorder="1" applyAlignment="1" applyProtection="1">
      <alignment horizontal="right"/>
    </xf>
    <xf numFmtId="167" fontId="4" fillId="4" borderId="56" xfId="18" applyNumberFormat="1" applyFont="1" applyFill="1" applyBorder="1" applyAlignment="1" applyProtection="1">
      <alignment horizontal="right"/>
    </xf>
    <xf numFmtId="167" fontId="4" fillId="4" borderId="59" xfId="18" applyNumberFormat="1" applyFont="1" applyFill="1" applyBorder="1" applyAlignment="1" applyProtection="1">
      <alignment horizontal="right"/>
    </xf>
    <xf numFmtId="167" fontId="4" fillId="4" borderId="60" xfId="18" applyNumberFormat="1" applyFont="1" applyFill="1" applyBorder="1" applyAlignment="1" applyProtection="1">
      <alignment horizontal="right"/>
    </xf>
    <xf numFmtId="167" fontId="4" fillId="4" borderId="63" xfId="18" applyNumberFormat="1" applyFont="1" applyFill="1" applyBorder="1" applyAlignment="1" applyProtection="1">
      <alignment horizontal="right"/>
    </xf>
    <xf numFmtId="167" fontId="4" fillId="4" borderId="64" xfId="18" applyNumberFormat="1" applyFont="1" applyFill="1" applyBorder="1" applyAlignment="1" applyProtection="1">
      <alignment horizontal="right"/>
    </xf>
    <xf numFmtId="167" fontId="4" fillId="4" borderId="63" xfId="6" applyNumberFormat="1" applyFont="1" applyFill="1" applyBorder="1" applyAlignment="1" applyProtection="1">
      <alignment horizontal="right"/>
    </xf>
    <xf numFmtId="167" fontId="4" fillId="4" borderId="64" xfId="6" applyNumberFormat="1" applyFont="1" applyFill="1" applyBorder="1" applyAlignment="1" applyProtection="1">
      <alignment horizontal="right"/>
    </xf>
    <xf numFmtId="167" fontId="4" fillId="4" borderId="55" xfId="6" applyNumberFormat="1" applyFont="1" applyFill="1" applyBorder="1" applyAlignment="1" applyProtection="1">
      <alignment horizontal="right"/>
    </xf>
    <xf numFmtId="167" fontId="4" fillId="4" borderId="56" xfId="6" applyNumberFormat="1" applyFont="1" applyFill="1" applyBorder="1" applyAlignment="1" applyProtection="1">
      <alignment horizontal="right"/>
    </xf>
    <xf numFmtId="1" fontId="4" fillId="0" borderId="25" xfId="18" applyNumberFormat="1" applyFont="1" applyBorder="1" applyAlignment="1">
      <alignment horizontal="center"/>
    </xf>
    <xf numFmtId="1" fontId="5" fillId="10" borderId="25" xfId="18" applyNumberFormat="1" applyFont="1" applyFill="1" applyBorder="1" applyAlignment="1" applyProtection="1">
      <alignment horizontal="center"/>
    </xf>
    <xf numFmtId="1" fontId="4" fillId="10" borderId="25" xfId="18" applyNumberFormat="1" applyFont="1" applyFill="1" applyBorder="1" applyAlignment="1" applyProtection="1">
      <alignment horizontal="center"/>
    </xf>
    <xf numFmtId="164" fontId="5" fillId="0" borderId="76" xfId="18" applyNumberFormat="1" applyFont="1" applyFill="1" applyBorder="1" applyAlignment="1" applyProtection="1">
      <alignment horizontal="right"/>
    </xf>
    <xf numFmtId="6" fontId="22" fillId="0" borderId="46" xfId="6" applyNumberFormat="1" applyFont="1" applyFill="1" applyBorder="1" applyAlignment="1" applyProtection="1">
      <alignment horizontal="right"/>
    </xf>
    <xf numFmtId="38" fontId="22" fillId="0" borderId="46" xfId="6" applyNumberFormat="1" applyFont="1" applyFill="1" applyBorder="1" applyAlignment="1" applyProtection="1">
      <alignment horizontal="right"/>
    </xf>
    <xf numFmtId="164" fontId="5" fillId="0" borderId="77" xfId="18" applyNumberFormat="1" applyFont="1" applyFill="1" applyBorder="1" applyAlignment="1" applyProtection="1">
      <alignment horizontal="right"/>
    </xf>
    <xf numFmtId="6" fontId="4" fillId="0" borderId="78" xfId="18" applyNumberFormat="1" applyFont="1" applyFill="1" applyBorder="1" applyAlignment="1" applyProtection="1">
      <alignment horizontal="right"/>
    </xf>
    <xf numFmtId="38" fontId="4" fillId="0" borderId="78" xfId="18" applyNumberFormat="1" applyFont="1" applyFill="1" applyBorder="1" applyAlignment="1" applyProtection="1">
      <alignment horizontal="right"/>
    </xf>
    <xf numFmtId="164" fontId="4" fillId="0" borderId="78" xfId="18" applyNumberFormat="1" applyFont="1" applyFill="1" applyBorder="1" applyAlignment="1" applyProtection="1">
      <alignment horizontal="right"/>
    </xf>
    <xf numFmtId="6" fontId="4" fillId="0" borderId="50" xfId="18" applyNumberFormat="1" applyFont="1" applyFill="1" applyBorder="1" applyAlignment="1" applyProtection="1">
      <alignment horizontal="right"/>
    </xf>
    <xf numFmtId="6" fontId="4" fillId="0" borderId="54" xfId="18" applyNumberFormat="1" applyFont="1" applyFill="1" applyBorder="1" applyAlignment="1" applyProtection="1">
      <alignment horizontal="right"/>
    </xf>
    <xf numFmtId="6" fontId="4" fillId="0" borderId="58" xfId="18" applyNumberFormat="1" applyFont="1" applyFill="1" applyBorder="1" applyAlignment="1" applyProtection="1">
      <alignment horizontal="right"/>
    </xf>
    <xf numFmtId="6" fontId="4" fillId="0" borderId="79" xfId="18" applyNumberFormat="1" applyFont="1" applyFill="1" applyBorder="1" applyAlignment="1" applyProtection="1">
      <alignment horizontal="right"/>
    </xf>
    <xf numFmtId="38" fontId="4" fillId="0" borderId="79" xfId="18" applyNumberFormat="1" applyFont="1" applyFill="1" applyBorder="1" applyAlignment="1" applyProtection="1">
      <alignment horizontal="right"/>
    </xf>
    <xf numFmtId="164" fontId="4" fillId="0" borderId="79" xfId="18" applyNumberFormat="1" applyFont="1" applyFill="1" applyBorder="1" applyAlignment="1" applyProtection="1">
      <alignment horizontal="right"/>
    </xf>
    <xf numFmtId="6" fontId="4" fillId="0" borderId="62" xfId="18" applyNumberFormat="1" applyFont="1" applyFill="1" applyBorder="1" applyAlignment="1" applyProtection="1">
      <alignment horizontal="right"/>
    </xf>
    <xf numFmtId="6" fontId="4" fillId="0" borderId="58" xfId="6" applyNumberFormat="1" applyFont="1" applyFill="1" applyBorder="1" applyAlignment="1" applyProtection="1">
      <alignment horizontal="right"/>
    </xf>
    <xf numFmtId="6" fontId="4" fillId="0" borderId="62" xfId="6" applyNumberFormat="1" applyFont="1" applyFill="1" applyBorder="1" applyAlignment="1" applyProtection="1">
      <alignment horizontal="right"/>
    </xf>
    <xf numFmtId="6" fontId="4" fillId="0" borderId="54" xfId="6" applyNumberFormat="1" applyFont="1" applyFill="1" applyBorder="1" applyAlignment="1" applyProtection="1">
      <alignment horizontal="right"/>
    </xf>
    <xf numFmtId="1" fontId="14" fillId="10" borderId="38" xfId="18" applyNumberFormat="1" applyFont="1" applyFill="1" applyBorder="1" applyAlignment="1" applyProtection="1">
      <alignment horizontal="center" wrapText="1"/>
    </xf>
    <xf numFmtId="0" fontId="34" fillId="0" borderId="0" xfId="18" applyFont="1" applyFill="1" applyAlignment="1">
      <alignment horizontal="center"/>
    </xf>
    <xf numFmtId="0" fontId="34" fillId="0" borderId="0" xfId="18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6" fontId="4" fillId="0" borderId="0" xfId="0" applyNumberFormat="1" applyFont="1" applyAlignment="1">
      <alignment horizontal="right"/>
    </xf>
    <xf numFmtId="6" fontId="4" fillId="0" borderId="1" xfId="0" applyNumberFormat="1" applyFont="1" applyBorder="1" applyAlignment="1">
      <alignment horizontal="right"/>
    </xf>
    <xf numFmtId="164" fontId="4" fillId="0" borderId="0" xfId="0" applyNumberFormat="1" applyFont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0" xfId="0" quotePrefix="1" applyFont="1" applyAlignment="1"/>
    <xf numFmtId="169" fontId="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10" fontId="4" fillId="0" borderId="1" xfId="0" applyNumberFormat="1" applyFont="1" applyBorder="1" applyAlignment="1">
      <alignment horizontal="right"/>
    </xf>
    <xf numFmtId="5" fontId="4" fillId="0" borderId="0" xfId="11" applyNumberFormat="1" applyFont="1" applyAlignment="1">
      <alignment horizontal="right"/>
    </xf>
    <xf numFmtId="165" fontId="4" fillId="0" borderId="0" xfId="5" applyNumberFormat="1" applyFont="1" applyAlignment="1"/>
    <xf numFmtId="10" fontId="4" fillId="0" borderId="0" xfId="27" applyNumberFormat="1" applyFont="1" applyAlignment="1"/>
    <xf numFmtId="0" fontId="4" fillId="0" borderId="0" xfId="0" applyFont="1" applyBorder="1"/>
    <xf numFmtId="0" fontId="4" fillId="0" borderId="1" xfId="0" applyFont="1" applyBorder="1"/>
    <xf numFmtId="0" fontId="4" fillId="0" borderId="0" xfId="0" applyFont="1" applyFill="1" applyBorder="1" applyAlignment="1" applyProtection="1"/>
    <xf numFmtId="0" fontId="33" fillId="0" borderId="0" xfId="0" applyFont="1" applyFill="1" applyBorder="1" applyAlignment="1" applyProtection="1">
      <alignment horizontal="right" vertical="center"/>
    </xf>
    <xf numFmtId="0" fontId="5" fillId="0" borderId="0" xfId="0" applyFont="1"/>
    <xf numFmtId="38" fontId="22" fillId="0" borderId="0" xfId="5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/>
    <xf numFmtId="6" fontId="22" fillId="0" borderId="46" xfId="5" applyNumberFormat="1" applyFont="1" applyFill="1" applyBorder="1" applyAlignment="1" applyProtection="1">
      <alignment horizontal="right"/>
    </xf>
    <xf numFmtId="170" fontId="22" fillId="4" borderId="48" xfId="5" applyNumberFormat="1" applyFont="1" applyFill="1" applyBorder="1" applyAlignment="1" applyProtection="1">
      <alignment horizontal="right"/>
    </xf>
    <xf numFmtId="167" fontId="22" fillId="4" borderId="48" xfId="5" applyNumberFormat="1" applyFont="1" applyFill="1" applyBorder="1" applyAlignment="1" applyProtection="1">
      <alignment horizontal="right"/>
    </xf>
    <xf numFmtId="0" fontId="22" fillId="0" borderId="48" xfId="0" applyFont="1" applyFill="1" applyBorder="1" applyAlignment="1" applyProtection="1">
      <alignment horizontal="center"/>
    </xf>
    <xf numFmtId="0" fontId="5" fillId="0" borderId="49" xfId="0" applyFont="1" applyFill="1" applyBorder="1" applyProtection="1"/>
    <xf numFmtId="6" fontId="4" fillId="0" borderId="50" xfId="0" applyNumberFormat="1" applyFont="1" applyFill="1" applyBorder="1" applyAlignment="1" applyProtection="1">
      <alignment horizontal="right"/>
    </xf>
    <xf numFmtId="164" fontId="4" fillId="0" borderId="50" xfId="0" applyNumberFormat="1" applyFont="1" applyFill="1" applyBorder="1" applyAlignment="1" applyProtection="1">
      <alignment horizontal="right"/>
    </xf>
    <xf numFmtId="170" fontId="4" fillId="0" borderId="50" xfId="0" applyNumberFormat="1" applyFont="1" applyFill="1" applyBorder="1" applyAlignment="1" applyProtection="1">
      <alignment horizontal="right"/>
    </xf>
    <xf numFmtId="167" fontId="4" fillId="4" borderId="52" xfId="0" applyNumberFormat="1" applyFont="1" applyFill="1" applyBorder="1" applyAlignment="1" applyProtection="1">
      <alignment horizontal="right"/>
    </xf>
    <xf numFmtId="0" fontId="4" fillId="0" borderId="52" xfId="0" applyFont="1" applyFill="1" applyBorder="1" applyProtection="1"/>
    <xf numFmtId="0" fontId="4" fillId="0" borderId="53" xfId="0" applyFont="1" applyFill="1" applyBorder="1" applyProtection="1"/>
    <xf numFmtId="6" fontId="4" fillId="0" borderId="54" xfId="0" applyNumberFormat="1" applyFont="1" applyFill="1" applyBorder="1" applyAlignment="1" applyProtection="1">
      <alignment horizontal="right"/>
    </xf>
    <xf numFmtId="164" fontId="4" fillId="0" borderId="54" xfId="0" applyNumberFormat="1" applyFont="1" applyFill="1" applyBorder="1" applyAlignment="1" applyProtection="1">
      <alignment horizontal="right"/>
    </xf>
    <xf numFmtId="170" fontId="4" fillId="0" borderId="54" xfId="0" applyNumberFormat="1" applyFont="1" applyFill="1" applyBorder="1" applyAlignment="1" applyProtection="1">
      <alignment horizontal="right"/>
    </xf>
    <xf numFmtId="167" fontId="4" fillId="4" borderId="56" xfId="0" applyNumberFormat="1" applyFont="1" applyFill="1" applyBorder="1" applyAlignment="1" applyProtection="1">
      <alignment horizontal="right"/>
    </xf>
    <xf numFmtId="0" fontId="4" fillId="0" borderId="56" xfId="0" applyFont="1" applyFill="1" applyBorder="1" applyProtection="1"/>
    <xf numFmtId="0" fontId="4" fillId="0" borderId="57" xfId="0" applyFont="1" applyFill="1" applyBorder="1" applyProtection="1"/>
    <xf numFmtId="6" fontId="4" fillId="0" borderId="58" xfId="0" applyNumberFormat="1" applyFont="1" applyFill="1" applyBorder="1" applyAlignment="1" applyProtection="1">
      <alignment horizontal="right"/>
    </xf>
    <xf numFmtId="164" fontId="4" fillId="0" borderId="58" xfId="0" applyNumberFormat="1" applyFont="1" applyFill="1" applyBorder="1" applyAlignment="1" applyProtection="1">
      <alignment horizontal="right"/>
    </xf>
    <xf numFmtId="170" fontId="4" fillId="0" borderId="58" xfId="0" applyNumberFormat="1" applyFont="1" applyFill="1" applyBorder="1" applyAlignment="1" applyProtection="1">
      <alignment horizontal="right"/>
    </xf>
    <xf numFmtId="167" fontId="4" fillId="4" borderId="60" xfId="0" applyNumberFormat="1" applyFont="1" applyFill="1" applyBorder="1" applyAlignment="1" applyProtection="1">
      <alignment horizontal="right"/>
    </xf>
    <xf numFmtId="0" fontId="4" fillId="0" borderId="60" xfId="0" applyFont="1" applyFill="1" applyBorder="1" applyProtection="1"/>
    <xf numFmtId="0" fontId="4" fillId="0" borderId="61" xfId="0" applyFont="1" applyFill="1" applyBorder="1" applyProtection="1"/>
    <xf numFmtId="6" fontId="4" fillId="0" borderId="62" xfId="0" applyNumberFormat="1" applyFont="1" applyFill="1" applyBorder="1" applyAlignment="1" applyProtection="1">
      <alignment horizontal="right"/>
    </xf>
    <xf numFmtId="164" fontId="4" fillId="0" borderId="62" xfId="0" applyNumberFormat="1" applyFont="1" applyFill="1" applyBorder="1" applyAlignment="1" applyProtection="1">
      <alignment horizontal="right"/>
    </xf>
    <xf numFmtId="170" fontId="4" fillId="0" borderId="62" xfId="0" applyNumberFormat="1" applyFont="1" applyFill="1" applyBorder="1" applyAlignment="1" applyProtection="1">
      <alignment horizontal="right"/>
    </xf>
    <xf numFmtId="167" fontId="4" fillId="4" borderId="64" xfId="0" applyNumberFormat="1" applyFont="1" applyFill="1" applyBorder="1" applyAlignment="1" applyProtection="1">
      <alignment horizontal="right"/>
    </xf>
    <xf numFmtId="0" fontId="4" fillId="0" borderId="64" xfId="0" applyFont="1" applyFill="1" applyBorder="1" applyProtection="1"/>
    <xf numFmtId="0" fontId="4" fillId="0" borderId="65" xfId="0" applyFont="1" applyFill="1" applyBorder="1" applyProtection="1"/>
    <xf numFmtId="6" fontId="4" fillId="0" borderId="58" xfId="5" applyNumberFormat="1" applyFont="1" applyFill="1" applyBorder="1" applyAlignment="1" applyProtection="1">
      <alignment horizontal="right"/>
    </xf>
    <xf numFmtId="164" fontId="4" fillId="0" borderId="58" xfId="5" applyNumberFormat="1" applyFont="1" applyFill="1" applyBorder="1" applyAlignment="1" applyProtection="1">
      <alignment horizontal="right"/>
    </xf>
    <xf numFmtId="170" fontId="4" fillId="0" borderId="58" xfId="5" applyNumberFormat="1" applyFont="1" applyFill="1" applyBorder="1" applyAlignment="1" applyProtection="1">
      <alignment horizontal="right"/>
    </xf>
    <xf numFmtId="167" fontId="4" fillId="4" borderId="60" xfId="5" applyNumberFormat="1" applyFont="1" applyFill="1" applyBorder="1" applyAlignment="1" applyProtection="1">
      <alignment horizontal="right"/>
    </xf>
    <xf numFmtId="6" fontId="4" fillId="0" borderId="62" xfId="5" applyNumberFormat="1" applyFont="1" applyFill="1" applyBorder="1" applyAlignment="1" applyProtection="1">
      <alignment horizontal="right"/>
    </xf>
    <xf numFmtId="164" fontId="4" fillId="0" borderId="62" xfId="5" applyNumberFormat="1" applyFont="1" applyFill="1" applyBorder="1" applyAlignment="1" applyProtection="1">
      <alignment horizontal="right"/>
    </xf>
    <xf numFmtId="170" fontId="4" fillId="0" borderId="62" xfId="5" applyNumberFormat="1" applyFont="1" applyFill="1" applyBorder="1" applyAlignment="1" applyProtection="1">
      <alignment horizontal="right"/>
    </xf>
    <xf numFmtId="167" fontId="4" fillId="4" borderId="64" xfId="5" applyNumberFormat="1" applyFont="1" applyFill="1" applyBorder="1" applyAlignment="1" applyProtection="1">
      <alignment horizontal="right"/>
    </xf>
    <xf numFmtId="6" fontId="4" fillId="0" borderId="54" xfId="5" applyNumberFormat="1" applyFont="1" applyFill="1" applyBorder="1" applyAlignment="1" applyProtection="1">
      <alignment horizontal="right"/>
    </xf>
    <xf numFmtId="164" fontId="4" fillId="0" borderId="54" xfId="5" applyNumberFormat="1" applyFont="1" applyFill="1" applyBorder="1" applyAlignment="1" applyProtection="1">
      <alignment horizontal="right"/>
    </xf>
    <xf numFmtId="170" fontId="4" fillId="0" borderId="54" xfId="5" applyNumberFormat="1" applyFont="1" applyFill="1" applyBorder="1" applyAlignment="1" applyProtection="1">
      <alignment horizontal="right"/>
    </xf>
    <xf numFmtId="167" fontId="4" fillId="4" borderId="56" xfId="5" applyNumberFormat="1" applyFont="1" applyFill="1" applyBorder="1" applyAlignment="1" applyProtection="1">
      <alignment horizontal="right"/>
    </xf>
    <xf numFmtId="1" fontId="4" fillId="0" borderId="25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15" fillId="10" borderId="25" xfId="0" applyNumberFormat="1" applyFont="1" applyFill="1" applyBorder="1" applyAlignment="1" applyProtection="1">
      <alignment horizontal="center" wrapText="1"/>
    </xf>
    <xf numFmtId="1" fontId="25" fillId="10" borderId="25" xfId="0" applyNumberFormat="1" applyFont="1" applyFill="1" applyBorder="1" applyAlignment="1" applyProtection="1">
      <alignment horizontal="center"/>
    </xf>
    <xf numFmtId="1" fontId="5" fillId="10" borderId="25" xfId="0" applyNumberFormat="1" applyFont="1" applyFill="1" applyBorder="1" applyAlignment="1" applyProtection="1">
      <alignment horizontal="center"/>
    </xf>
    <xf numFmtId="1" fontId="4" fillId="10" borderId="25" xfId="0" applyNumberFormat="1" applyFont="1" applyFill="1" applyBorder="1" applyAlignment="1" applyProtection="1">
      <alignment horizontal="center"/>
    </xf>
    <xf numFmtId="1" fontId="4" fillId="0" borderId="0" xfId="0" applyNumberFormat="1" applyFont="1" applyAlignment="1">
      <alignment horizontal="center"/>
    </xf>
    <xf numFmtId="1" fontId="25" fillId="10" borderId="30" xfId="0" quotePrefix="1" applyNumberFormat="1" applyFont="1" applyFill="1" applyBorder="1" applyAlignment="1" applyProtection="1">
      <alignment horizontal="center"/>
    </xf>
    <xf numFmtId="1" fontId="5" fillId="10" borderId="16" xfId="0" applyNumberFormat="1" applyFont="1" applyFill="1" applyBorder="1" applyAlignment="1" applyProtection="1">
      <alignment horizontal="center"/>
    </xf>
    <xf numFmtId="1" fontId="4" fillId="10" borderId="16" xfId="0" applyNumberFormat="1" applyFont="1" applyFill="1" applyBorder="1" applyAlignment="1" applyProtection="1">
      <alignment horizontal="center"/>
    </xf>
    <xf numFmtId="0" fontId="13" fillId="0" borderId="0" xfId="0" applyFont="1" applyAlignment="1">
      <alignment horizontal="center"/>
    </xf>
    <xf numFmtId="0" fontId="34" fillId="15" borderId="0" xfId="0" applyFont="1" applyFill="1" applyAlignment="1">
      <alignment horizontal="center"/>
    </xf>
    <xf numFmtId="0" fontId="34" fillId="15" borderId="0" xfId="0" applyFont="1" applyFill="1"/>
    <xf numFmtId="0" fontId="4" fillId="4" borderId="0" xfId="18" applyFont="1" applyFill="1" applyBorder="1" applyAlignment="1">
      <alignment horizontal="center"/>
    </xf>
    <xf numFmtId="0" fontId="4" fillId="4" borderId="0" xfId="18" quotePrefix="1" applyFont="1" applyFill="1" applyBorder="1" applyAlignment="1">
      <alignment horizontal="center"/>
    </xf>
    <xf numFmtId="0" fontId="13" fillId="0" borderId="0" xfId="18" applyFont="1" applyFill="1" applyBorder="1" applyAlignment="1" applyProtection="1">
      <alignment wrapText="1"/>
    </xf>
    <xf numFmtId="0" fontId="5" fillId="4" borderId="0" xfId="18" applyFont="1" applyFill="1" applyBorder="1"/>
    <xf numFmtId="167" fontId="4" fillId="4" borderId="67" xfId="18" applyNumberFormat="1" applyFont="1" applyFill="1" applyBorder="1" applyAlignment="1" applyProtection="1">
      <alignment horizontal="right"/>
    </xf>
    <xf numFmtId="164" fontId="4" fillId="0" borderId="0" xfId="18" applyNumberFormat="1" applyFont="1" applyAlignment="1">
      <alignment horizontal="center"/>
    </xf>
    <xf numFmtId="6" fontId="22" fillId="0" borderId="0" xfId="6" applyNumberFormat="1" applyFont="1" applyFill="1" applyBorder="1" applyAlignment="1" applyProtection="1">
      <alignment horizontal="center"/>
    </xf>
    <xf numFmtId="6" fontId="4" fillId="0" borderId="21" xfId="18" applyNumberFormat="1" applyFont="1" applyFill="1" applyBorder="1" applyAlignment="1" applyProtection="1">
      <alignment horizontal="right"/>
    </xf>
    <xf numFmtId="38" fontId="4" fillId="0" borderId="21" xfId="18" applyNumberFormat="1" applyFont="1" applyFill="1" applyBorder="1" applyAlignment="1" applyProtection="1">
      <alignment horizontal="right"/>
    </xf>
    <xf numFmtId="38" fontId="4" fillId="0" borderId="50" xfId="18" applyNumberFormat="1" applyFont="1" applyFill="1" applyBorder="1" applyAlignment="1" applyProtection="1">
      <alignment horizontal="right"/>
    </xf>
    <xf numFmtId="167" fontId="4" fillId="4" borderId="42" xfId="18" applyNumberFormat="1" applyFont="1" applyFill="1" applyBorder="1" applyAlignment="1" applyProtection="1">
      <alignment horizontal="right"/>
    </xf>
    <xf numFmtId="38" fontId="4" fillId="0" borderId="54" xfId="18" applyNumberFormat="1" applyFont="1" applyFill="1" applyBorder="1" applyAlignment="1" applyProtection="1">
      <alignment horizontal="right"/>
    </xf>
    <xf numFmtId="38" fontId="4" fillId="0" borderId="58" xfId="18" applyNumberFormat="1" applyFont="1" applyFill="1" applyBorder="1" applyAlignment="1" applyProtection="1">
      <alignment horizontal="right"/>
    </xf>
    <xf numFmtId="38" fontId="4" fillId="0" borderId="62" xfId="18" applyNumberFormat="1" applyFont="1" applyFill="1" applyBorder="1" applyAlignment="1" applyProtection="1">
      <alignment horizontal="right"/>
    </xf>
    <xf numFmtId="38" fontId="4" fillId="0" borderId="58" xfId="6" applyNumberFormat="1" applyFont="1" applyFill="1" applyBorder="1" applyAlignment="1" applyProtection="1">
      <alignment horizontal="right"/>
    </xf>
    <xf numFmtId="38" fontId="4" fillId="0" borderId="62" xfId="6" applyNumberFormat="1" applyFont="1" applyFill="1" applyBorder="1" applyAlignment="1" applyProtection="1">
      <alignment horizontal="right"/>
    </xf>
    <xf numFmtId="38" fontId="4" fillId="0" borderId="54" xfId="6" applyNumberFormat="1" applyFont="1" applyFill="1" applyBorder="1" applyAlignment="1" applyProtection="1">
      <alignment horizontal="right"/>
    </xf>
    <xf numFmtId="1" fontId="14" fillId="10" borderId="25" xfId="18" applyNumberFormat="1" applyFont="1" applyFill="1" applyBorder="1" applyAlignment="1" applyProtection="1">
      <alignment horizontal="center" wrapText="1"/>
    </xf>
    <xf numFmtId="1" fontId="39" fillId="10" borderId="25" xfId="18" applyNumberFormat="1" applyFont="1" applyFill="1" applyBorder="1" applyAlignment="1" applyProtection="1">
      <alignment horizontal="center" wrapText="1"/>
    </xf>
    <xf numFmtId="1" fontId="39" fillId="10" borderId="25" xfId="18" applyNumberFormat="1" applyFont="1" applyFill="1" applyBorder="1" applyAlignment="1" applyProtection="1">
      <alignment horizontal="center"/>
    </xf>
    <xf numFmtId="164" fontId="13" fillId="0" borderId="0" xfId="18" applyNumberFormat="1" applyFont="1" applyAlignment="1">
      <alignment horizontal="center"/>
    </xf>
    <xf numFmtId="164" fontId="40" fillId="0" borderId="0" xfId="18" applyNumberFormat="1" applyFont="1"/>
    <xf numFmtId="38" fontId="22" fillId="0" borderId="46" xfId="27" applyNumberFormat="1" applyFont="1" applyFill="1" applyBorder="1" applyAlignment="1" applyProtection="1">
      <alignment horizontal="right"/>
    </xf>
    <xf numFmtId="38" fontId="4" fillId="0" borderId="50" xfId="27" applyNumberFormat="1" applyFont="1" applyFill="1" applyBorder="1" applyAlignment="1" applyProtection="1">
      <alignment horizontal="right"/>
    </xf>
    <xf numFmtId="38" fontId="4" fillId="0" borderId="54" xfId="27" applyNumberFormat="1" applyFont="1" applyFill="1" applyBorder="1" applyAlignment="1" applyProtection="1">
      <alignment horizontal="right"/>
    </xf>
    <xf numFmtId="38" fontId="4" fillId="0" borderId="58" xfId="27" applyNumberFormat="1" applyFont="1" applyFill="1" applyBorder="1" applyAlignment="1" applyProtection="1">
      <alignment horizontal="right"/>
    </xf>
    <xf numFmtId="38" fontId="4" fillId="0" borderId="62" xfId="27" applyNumberFormat="1" applyFont="1" applyFill="1" applyBorder="1" applyAlignment="1" applyProtection="1">
      <alignment horizontal="right"/>
    </xf>
    <xf numFmtId="1" fontId="41" fillId="10" borderId="25" xfId="18" applyNumberFormat="1" applyFont="1" applyFill="1" applyBorder="1" applyAlignment="1" applyProtection="1">
      <alignment horizontal="center" wrapText="1"/>
    </xf>
    <xf numFmtId="0" fontId="2" fillId="0" borderId="0" xfId="22"/>
    <xf numFmtId="0" fontId="42" fillId="0" borderId="0" xfId="25" applyFont="1" applyFill="1" applyBorder="1" applyAlignment="1">
      <alignment horizontal="center" wrapText="1"/>
    </xf>
    <xf numFmtId="3" fontId="3" fillId="0" borderId="0" xfId="22" applyNumberFormat="1" applyFont="1"/>
    <xf numFmtId="0" fontId="43" fillId="0" borderId="0" xfId="25" applyFont="1" applyFill="1" applyBorder="1" applyAlignment="1">
      <alignment horizontal="center" wrapText="1"/>
    </xf>
    <xf numFmtId="0" fontId="3" fillId="0" borderId="0" xfId="22" applyFont="1" applyFill="1"/>
    <xf numFmtId="3" fontId="3" fillId="0" borderId="0" xfId="22" applyNumberFormat="1" applyFont="1" applyFill="1" applyBorder="1"/>
    <xf numFmtId="3" fontId="43" fillId="0" borderId="0" xfId="25" applyNumberFormat="1" applyFont="1" applyFill="1" applyBorder="1" applyAlignment="1">
      <alignment horizontal="center" wrapText="1"/>
    </xf>
    <xf numFmtId="0" fontId="2" fillId="0" borderId="0" xfId="22" applyBorder="1"/>
    <xf numFmtId="0" fontId="44" fillId="0" borderId="83" xfId="25" applyFont="1" applyFill="1" applyBorder="1" applyAlignment="1">
      <alignment horizontal="right" wrapText="1"/>
    </xf>
    <xf numFmtId="0" fontId="21" fillId="0" borderId="83" xfId="25" applyBorder="1"/>
    <xf numFmtId="0" fontId="21" fillId="0" borderId="0" xfId="25" applyBorder="1"/>
    <xf numFmtId="0" fontId="44" fillId="0" borderId="0" xfId="25" applyFont="1" applyFill="1" applyBorder="1" applyAlignment="1">
      <alignment horizontal="right" wrapText="1"/>
    </xf>
    <xf numFmtId="0" fontId="44" fillId="0" borderId="0" xfId="25" applyFont="1" applyFill="1" applyBorder="1" applyAlignment="1">
      <alignment wrapText="1"/>
    </xf>
    <xf numFmtId="0" fontId="2" fillId="0" borderId="0" xfId="22" applyBorder="1" applyAlignment="1">
      <alignment horizontal="right"/>
    </xf>
    <xf numFmtId="0" fontId="2" fillId="0" borderId="84" xfId="22" applyBorder="1"/>
    <xf numFmtId="0" fontId="44" fillId="0" borderId="85" xfId="25" applyFont="1" applyFill="1" applyBorder="1" applyAlignment="1">
      <alignment horizontal="right" wrapText="1"/>
    </xf>
    <xf numFmtId="0" fontId="21" fillId="0" borderId="85" xfId="25" applyBorder="1"/>
    <xf numFmtId="0" fontId="21" fillId="0" borderId="86" xfId="25" applyBorder="1"/>
    <xf numFmtId="0" fontId="44" fillId="0" borderId="86" xfId="25" applyFont="1" applyFill="1" applyBorder="1" applyAlignment="1">
      <alignment horizontal="right" wrapText="1"/>
    </xf>
    <xf numFmtId="0" fontId="44" fillId="0" borderId="86" xfId="25" applyFont="1" applyFill="1" applyBorder="1" applyAlignment="1">
      <alignment wrapText="1"/>
    </xf>
    <xf numFmtId="0" fontId="2" fillId="0" borderId="87" xfId="22" applyBorder="1" applyAlignment="1">
      <alignment horizontal="right"/>
    </xf>
    <xf numFmtId="0" fontId="21" fillId="0" borderId="88" xfId="25" applyBorder="1"/>
    <xf numFmtId="0" fontId="44" fillId="0" borderId="88" xfId="25" applyFont="1" applyFill="1" applyBorder="1" applyAlignment="1">
      <alignment horizontal="right" wrapText="1"/>
    </xf>
    <xf numFmtId="0" fontId="44" fillId="0" borderId="88" xfId="25" applyFont="1" applyFill="1" applyBorder="1" applyAlignment="1">
      <alignment wrapText="1"/>
    </xf>
    <xf numFmtId="172" fontId="44" fillId="0" borderId="88" xfId="25" applyNumberFormat="1" applyFont="1" applyFill="1" applyBorder="1" applyAlignment="1">
      <alignment wrapText="1"/>
    </xf>
    <xf numFmtId="0" fontId="45" fillId="0" borderId="89" xfId="25" applyFont="1" applyFill="1" applyBorder="1" applyAlignment="1">
      <alignment horizontal="center" wrapText="1"/>
    </xf>
    <xf numFmtId="0" fontId="45" fillId="0" borderId="88" xfId="25" applyFont="1" applyFill="1" applyBorder="1" applyAlignment="1">
      <alignment horizontal="center" wrapText="1"/>
    </xf>
    <xf numFmtId="0" fontId="45" fillId="18" borderId="88" xfId="25" applyFont="1" applyFill="1" applyBorder="1" applyAlignment="1">
      <alignment horizontal="center" wrapText="1"/>
    </xf>
    <xf numFmtId="0" fontId="45" fillId="6" borderId="88" xfId="26" applyFont="1" applyFill="1" applyBorder="1" applyAlignment="1">
      <alignment horizontal="center" wrapText="1"/>
    </xf>
    <xf numFmtId="0" fontId="22" fillId="19" borderId="14" xfId="18" applyFont="1" applyFill="1" applyBorder="1" applyAlignment="1">
      <alignment horizontal="center" vertical="center" wrapText="1"/>
    </xf>
    <xf numFmtId="0" fontId="22" fillId="11" borderId="14" xfId="18" applyFont="1" applyFill="1" applyBorder="1" applyAlignment="1">
      <alignment horizontal="center" vertical="center" wrapText="1"/>
    </xf>
    <xf numFmtId="0" fontId="22" fillId="11" borderId="25" xfId="18" applyFont="1" applyFill="1" applyBorder="1" applyAlignment="1">
      <alignment horizontal="center" vertical="center" wrapText="1"/>
    </xf>
    <xf numFmtId="0" fontId="2" fillId="0" borderId="91" xfId="22" applyBorder="1" applyAlignment="1"/>
    <xf numFmtId="0" fontId="2" fillId="0" borderId="90" xfId="22" applyBorder="1" applyAlignment="1"/>
    <xf numFmtId="0" fontId="2" fillId="0" borderId="88" xfId="22" applyBorder="1" applyAlignment="1">
      <alignment wrapText="1"/>
    </xf>
    <xf numFmtId="0" fontId="4" fillId="0" borderId="88" xfId="18" applyBorder="1"/>
    <xf numFmtId="0" fontId="2" fillId="0" borderId="0" xfId="14"/>
    <xf numFmtId="0" fontId="2" fillId="0" borderId="0" xfId="14" applyAlignment="1"/>
    <xf numFmtId="3" fontId="3" fillId="0" borderId="94" xfId="14" applyNumberFormat="1" applyFont="1" applyBorder="1" applyAlignment="1"/>
    <xf numFmtId="0" fontId="47" fillId="0" borderId="94" xfId="18" applyFont="1" applyFill="1" applyBorder="1" applyAlignment="1" applyProtection="1">
      <alignment horizontal="right" vertical="center" wrapText="1" readingOrder="1"/>
      <protection locked="0"/>
    </xf>
    <xf numFmtId="0" fontId="20" fillId="0" borderId="95" xfId="18" applyFont="1" applyBorder="1" applyAlignment="1" applyProtection="1">
      <alignment horizontal="left" wrapText="1" readingOrder="1"/>
      <protection locked="0"/>
    </xf>
    <xf numFmtId="0" fontId="2" fillId="0" borderId="95" xfId="14" applyBorder="1" applyAlignment="1"/>
    <xf numFmtId="0" fontId="48" fillId="0" borderId="95" xfId="14" applyFont="1" applyBorder="1" applyAlignment="1">
      <alignment horizontal="left"/>
    </xf>
    <xf numFmtId="0" fontId="2" fillId="0" borderId="0" xfId="14" applyFont="1"/>
    <xf numFmtId="0" fontId="20" fillId="20" borderId="95" xfId="18" applyFont="1" applyFill="1" applyBorder="1" applyAlignment="1" applyProtection="1">
      <alignment horizontal="left" wrapText="1" readingOrder="1"/>
      <protection locked="0"/>
    </xf>
    <xf numFmtId="0" fontId="2" fillId="20" borderId="95" xfId="14" applyFill="1" applyBorder="1" applyAlignment="1"/>
    <xf numFmtId="0" fontId="48" fillId="20" borderId="95" xfId="14" applyFont="1" applyFill="1" applyBorder="1" applyAlignment="1">
      <alignment horizontal="left"/>
    </xf>
    <xf numFmtId="0" fontId="20" fillId="0" borderId="95" xfId="16" applyFont="1" applyBorder="1" applyAlignment="1" applyProtection="1">
      <alignment horizontal="left" wrapText="1" readingOrder="1"/>
      <protection locked="0"/>
    </xf>
    <xf numFmtId="0" fontId="3" fillId="0" borderId="95" xfId="14" applyFont="1" applyBorder="1" applyAlignment="1">
      <alignment horizontal="center"/>
    </xf>
    <xf numFmtId="3" fontId="49" fillId="0" borderId="96" xfId="17" applyNumberFormat="1" applyFont="1" applyBorder="1" applyAlignment="1">
      <alignment horizontal="right" vertical="top"/>
    </xf>
    <xf numFmtId="3" fontId="49" fillId="0" borderId="96" xfId="17" applyNumberFormat="1" applyFont="1" applyBorder="1" applyAlignment="1">
      <alignment horizontal="right" vertical="center"/>
    </xf>
    <xf numFmtId="0" fontId="50" fillId="0" borderId="0" xfId="17" applyFont="1" applyBorder="1" applyAlignment="1">
      <alignment horizontal="left" vertical="top"/>
    </xf>
    <xf numFmtId="0" fontId="48" fillId="0" borderId="95" xfId="14" applyFont="1" applyBorder="1" applyAlignment="1">
      <alignment horizontal="right"/>
    </xf>
    <xf numFmtId="0" fontId="51" fillId="0" borderId="95" xfId="17" applyFont="1" applyBorder="1" applyAlignment="1">
      <alignment vertical="center"/>
    </xf>
    <xf numFmtId="0" fontId="48" fillId="0" borderId="95" xfId="14" applyFont="1" applyBorder="1" applyAlignment="1">
      <alignment vertical="center"/>
    </xf>
    <xf numFmtId="0" fontId="51" fillId="0" borderId="95" xfId="17" applyFont="1" applyBorder="1" applyAlignment="1">
      <alignment horizontal="right" vertical="top"/>
    </xf>
    <xf numFmtId="0" fontId="52" fillId="0" borderId="95" xfId="17" applyFont="1" applyBorder="1" applyAlignment="1">
      <alignment horizontal="right" vertical="top"/>
    </xf>
    <xf numFmtId="0" fontId="3" fillId="0" borderId="0" xfId="14" applyFont="1" applyAlignment="1">
      <alignment horizontal="center"/>
    </xf>
    <xf numFmtId="3" fontId="9" fillId="0" borderId="96" xfId="2" applyNumberFormat="1" applyFont="1" applyFill="1" applyBorder="1" applyProtection="1"/>
    <xf numFmtId="3" fontId="9" fillId="0" borderId="96" xfId="2" applyNumberFormat="1" applyFont="1" applyBorder="1" applyProtection="1"/>
    <xf numFmtId="3" fontId="7" fillId="5" borderId="98" xfId="2" applyNumberFormat="1" applyFont="1" applyFill="1" applyBorder="1"/>
    <xf numFmtId="0" fontId="9" fillId="0" borderId="96" xfId="2" applyNumberFormat="1" applyFont="1" applyFill="1" applyBorder="1" applyAlignment="1" applyProtection="1">
      <alignment horizontal="left"/>
    </xf>
    <xf numFmtId="0" fontId="9" fillId="0" borderId="96" xfId="0" applyFont="1" applyFill="1" applyBorder="1" applyAlignment="1">
      <alignment horizontal="left" wrapText="1"/>
    </xf>
    <xf numFmtId="38" fontId="9" fillId="0" borderId="96" xfId="3" applyNumberFormat="1" applyFont="1" applyBorder="1"/>
    <xf numFmtId="6" fontId="9" fillId="0" borderId="96" xfId="2" applyNumberFormat="1" applyFont="1" applyBorder="1" applyProtection="1"/>
    <xf numFmtId="49" fontId="9" fillId="0" borderId="96" xfId="2" applyNumberFormat="1" applyFont="1" applyFill="1" applyBorder="1" applyAlignment="1" applyProtection="1">
      <alignment horizontal="left"/>
    </xf>
    <xf numFmtId="6" fontId="9" fillId="0" borderId="96" xfId="2" applyNumberFormat="1" applyFont="1" applyFill="1" applyBorder="1" applyProtection="1"/>
    <xf numFmtId="0" fontId="0" fillId="0" borderId="99" xfId="0" applyBorder="1"/>
    <xf numFmtId="167" fontId="4" fillId="4" borderId="100" xfId="6" applyNumberFormat="1" applyFont="1" applyFill="1" applyBorder="1" applyAlignment="1" applyProtection="1">
      <alignment horizontal="right"/>
    </xf>
    <xf numFmtId="3" fontId="4" fillId="4" borderId="54" xfId="6" applyNumberFormat="1" applyFont="1" applyFill="1" applyBorder="1" applyAlignment="1" applyProtection="1">
      <alignment horizontal="right"/>
    </xf>
    <xf numFmtId="3" fontId="4" fillId="4" borderId="62" xfId="6" applyNumberFormat="1" applyFont="1" applyFill="1" applyBorder="1" applyAlignment="1" applyProtection="1">
      <alignment horizontal="right"/>
    </xf>
    <xf numFmtId="3" fontId="4" fillId="4" borderId="58" xfId="6" applyNumberFormat="1" applyFont="1" applyFill="1" applyBorder="1" applyAlignment="1" applyProtection="1">
      <alignment horizontal="right"/>
    </xf>
    <xf numFmtId="3" fontId="4" fillId="4" borderId="54" xfId="18" applyNumberFormat="1" applyFont="1" applyFill="1" applyBorder="1" applyAlignment="1" applyProtection="1">
      <alignment horizontal="right"/>
    </xf>
    <xf numFmtId="3" fontId="4" fillId="4" borderId="62" xfId="18" applyNumberFormat="1" applyFont="1" applyFill="1" applyBorder="1" applyAlignment="1" applyProtection="1">
      <alignment horizontal="right"/>
    </xf>
    <xf numFmtId="3" fontId="4" fillId="4" borderId="58" xfId="18" applyNumberFormat="1" applyFont="1" applyFill="1" applyBorder="1" applyAlignment="1" applyProtection="1">
      <alignment horizontal="right"/>
    </xf>
    <xf numFmtId="167" fontId="22" fillId="4" borderId="101" xfId="6" applyNumberFormat="1" applyFont="1" applyFill="1" applyBorder="1" applyAlignment="1" applyProtection="1">
      <alignment horizontal="right"/>
    </xf>
    <xf numFmtId="3" fontId="4" fillId="4" borderId="69" xfId="18" applyNumberFormat="1" applyFont="1" applyFill="1" applyBorder="1" applyAlignment="1" applyProtection="1">
      <alignment horizontal="right"/>
    </xf>
    <xf numFmtId="3" fontId="4" fillId="4" borderId="21" xfId="18" applyNumberFormat="1" applyFont="1" applyFill="1" applyBorder="1" applyAlignment="1" applyProtection="1">
      <alignment horizontal="right"/>
    </xf>
    <xf numFmtId="167" fontId="22" fillId="4" borderId="46" xfId="6" applyNumberFormat="1" applyFont="1" applyFill="1" applyBorder="1" applyAlignment="1" applyProtection="1">
      <alignment horizontal="right"/>
    </xf>
    <xf numFmtId="3" fontId="4" fillId="4" borderId="50" xfId="18" applyNumberFormat="1" applyFont="1" applyFill="1" applyBorder="1" applyAlignment="1" applyProtection="1">
      <alignment horizontal="right"/>
    </xf>
    <xf numFmtId="0" fontId="0" fillId="0" borderId="29" xfId="0" applyBorder="1"/>
    <xf numFmtId="0" fontId="0" fillId="0" borderId="15" xfId="0" applyBorder="1"/>
    <xf numFmtId="0" fontId="0" fillId="0" borderId="102" xfId="0" applyBorder="1"/>
    <xf numFmtId="167" fontId="4" fillId="4" borderId="54" xfId="6" applyNumberFormat="1" applyFont="1" applyFill="1" applyBorder="1" applyAlignment="1" applyProtection="1">
      <alignment horizontal="right"/>
    </xf>
    <xf numFmtId="167" fontId="4" fillId="4" borderId="62" xfId="6" applyNumberFormat="1" applyFont="1" applyFill="1" applyBorder="1" applyAlignment="1" applyProtection="1">
      <alignment horizontal="right"/>
    </xf>
    <xf numFmtId="167" fontId="4" fillId="4" borderId="58" xfId="6" applyNumberFormat="1" applyFont="1" applyFill="1" applyBorder="1" applyAlignment="1" applyProtection="1">
      <alignment horizontal="right"/>
    </xf>
    <xf numFmtId="167" fontId="4" fillId="4" borderId="54" xfId="18" applyNumberFormat="1" applyFont="1" applyFill="1" applyBorder="1" applyAlignment="1" applyProtection="1">
      <alignment horizontal="right"/>
    </xf>
    <xf numFmtId="167" fontId="4" fillId="4" borderId="62" xfId="18" applyNumberFormat="1" applyFont="1" applyFill="1" applyBorder="1" applyAlignment="1" applyProtection="1">
      <alignment horizontal="right"/>
    </xf>
    <xf numFmtId="167" fontId="4" fillId="4" borderId="58" xfId="18" applyNumberFormat="1" applyFont="1" applyFill="1" applyBorder="1" applyAlignment="1" applyProtection="1">
      <alignment horizontal="right"/>
    </xf>
    <xf numFmtId="0" fontId="4" fillId="0" borderId="15" xfId="18" applyFont="1" applyBorder="1" applyAlignment="1">
      <alignment horizontal="center"/>
    </xf>
    <xf numFmtId="6" fontId="0" fillId="0" borderId="0" xfId="0" applyNumberFormat="1"/>
    <xf numFmtId="0" fontId="8" fillId="3" borderId="37" xfId="2" applyFont="1" applyFill="1" applyBorder="1" applyAlignment="1" applyProtection="1"/>
    <xf numFmtId="0" fontId="8" fillId="5" borderId="103" xfId="2" applyFont="1" applyFill="1" applyBorder="1" applyAlignment="1" applyProtection="1"/>
    <xf numFmtId="0" fontId="8" fillId="5" borderId="104" xfId="2" applyFont="1" applyFill="1" applyBorder="1" applyAlignment="1" applyProtection="1"/>
    <xf numFmtId="0" fontId="8" fillId="5" borderId="104" xfId="2" applyFont="1" applyFill="1" applyBorder="1" applyAlignment="1" applyProtection="1">
      <alignment horizontal="center"/>
    </xf>
    <xf numFmtId="0" fontId="8" fillId="3" borderId="104" xfId="2" applyFont="1" applyFill="1" applyBorder="1" applyAlignment="1" applyProtection="1"/>
    <xf numFmtId="0" fontId="8" fillId="5" borderId="38" xfId="2" applyFont="1" applyFill="1" applyBorder="1" applyAlignment="1" applyProtection="1">
      <alignment horizontal="center"/>
    </xf>
    <xf numFmtId="0" fontId="8" fillId="5" borderId="37" xfId="2" applyFont="1" applyFill="1" applyBorder="1" applyAlignment="1" applyProtection="1">
      <alignment horizontal="center"/>
    </xf>
    <xf numFmtId="0" fontId="8" fillId="5" borderId="29" xfId="2" applyFont="1" applyFill="1" applyBorder="1" applyAlignment="1" applyProtection="1">
      <alignment horizontal="center"/>
    </xf>
    <xf numFmtId="0" fontId="9" fillId="0" borderId="29" xfId="2" applyNumberFormat="1" applyFont="1" applyFill="1" applyBorder="1" applyProtection="1"/>
    <xf numFmtId="0" fontId="8" fillId="3" borderId="103" xfId="2" applyFont="1" applyFill="1" applyBorder="1" applyAlignment="1" applyProtection="1"/>
    <xf numFmtId="0" fontId="9" fillId="4" borderId="29" xfId="0" applyFont="1" applyFill="1" applyBorder="1" applyAlignment="1">
      <alignment horizontal="left" wrapText="1"/>
    </xf>
    <xf numFmtId="0" fontId="8" fillId="3" borderId="38" xfId="2" applyFont="1" applyFill="1" applyBorder="1" applyAlignment="1" applyProtection="1"/>
    <xf numFmtId="0" fontId="8" fillId="3" borderId="29" xfId="2" applyFont="1" applyFill="1" applyBorder="1" applyAlignment="1" applyProtection="1"/>
    <xf numFmtId="6" fontId="0" fillId="0" borderId="32" xfId="0" applyNumberFormat="1" applyBorder="1"/>
    <xf numFmtId="6" fontId="0" fillId="0" borderId="29" xfId="0" applyNumberFormat="1" applyBorder="1"/>
    <xf numFmtId="0" fontId="8" fillId="5" borderId="37" xfId="2" applyFont="1" applyFill="1" applyBorder="1" applyAlignment="1" applyProtection="1"/>
    <xf numFmtId="0" fontId="8" fillId="5" borderId="105" xfId="2" applyFont="1" applyFill="1" applyBorder="1" applyAlignment="1" applyProtection="1">
      <alignment horizontal="center"/>
    </xf>
    <xf numFmtId="6" fontId="0" fillId="0" borderId="41" xfId="0" applyNumberFormat="1" applyBorder="1"/>
    <xf numFmtId="6" fontId="0" fillId="0" borderId="37" xfId="0" applyNumberFormat="1" applyBorder="1"/>
    <xf numFmtId="6" fontId="0" fillId="0" borderId="14" xfId="0" applyNumberFormat="1" applyBorder="1"/>
    <xf numFmtId="0" fontId="9" fillId="4" borderId="14" xfId="0" applyFont="1" applyFill="1" applyBorder="1" applyAlignment="1">
      <alignment horizontal="left" wrapText="1"/>
    </xf>
    <xf numFmtId="170" fontId="22" fillId="4" borderId="47" xfId="6" applyNumberFormat="1" applyFont="1" applyFill="1" applyBorder="1" applyAlignment="1" applyProtection="1">
      <alignment horizontal="right"/>
    </xf>
    <xf numFmtId="170" fontId="22" fillId="4" borderId="46" xfId="6" applyNumberFormat="1" applyFont="1" applyFill="1" applyBorder="1" applyAlignment="1" applyProtection="1">
      <alignment horizontal="right"/>
    </xf>
    <xf numFmtId="6" fontId="5" fillId="0" borderId="23" xfId="0" applyNumberFormat="1" applyFont="1" applyBorder="1"/>
    <xf numFmtId="6" fontId="5" fillId="0" borderId="26" xfId="0" applyNumberFormat="1" applyFont="1" applyBorder="1"/>
    <xf numFmtId="3" fontId="9" fillId="3" borderId="1" xfId="2" applyNumberFormat="1" applyFont="1" applyFill="1" applyBorder="1" applyAlignment="1">
      <alignment horizontal="right"/>
    </xf>
    <xf numFmtId="0" fontId="7" fillId="0" borderId="0" xfId="2" applyFont="1" applyAlignment="1">
      <alignment horizontal="right"/>
    </xf>
    <xf numFmtId="0" fontId="7" fillId="0" borderId="23" xfId="2" applyFont="1" applyBorder="1" applyAlignment="1">
      <alignment horizontal="right"/>
    </xf>
    <xf numFmtId="3" fontId="9" fillId="0" borderId="0" xfId="2" applyNumberFormat="1" applyFont="1"/>
    <xf numFmtId="0" fontId="9" fillId="0" borderId="30" xfId="2" applyFont="1" applyFill="1" applyBorder="1"/>
    <xf numFmtId="0" fontId="9" fillId="0" borderId="16" xfId="2" applyFont="1" applyFill="1" applyBorder="1"/>
    <xf numFmtId="0" fontId="9" fillId="0" borderId="96" xfId="2" applyFont="1" applyFill="1" applyBorder="1"/>
    <xf numFmtId="38" fontId="9" fillId="0" borderId="96" xfId="2" applyNumberFormat="1" applyFont="1" applyFill="1" applyBorder="1"/>
    <xf numFmtId="0" fontId="9" fillId="0" borderId="0" xfId="2" applyFont="1" applyFill="1"/>
    <xf numFmtId="0" fontId="9" fillId="0" borderId="0" xfId="2" applyFont="1"/>
    <xf numFmtId="0" fontId="9" fillId="0" borderId="96" xfId="2" applyFont="1" applyBorder="1"/>
    <xf numFmtId="0" fontId="9" fillId="0" borderId="0" xfId="2" applyFont="1" applyBorder="1"/>
    <xf numFmtId="0" fontId="9" fillId="0" borderId="97" xfId="2" applyFont="1" applyBorder="1"/>
    <xf numFmtId="1" fontId="7" fillId="0" borderId="23" xfId="2" applyNumberFormat="1" applyFont="1" applyBorder="1" applyAlignment="1">
      <alignment horizontal="right"/>
    </xf>
    <xf numFmtId="0" fontId="4" fillId="0" borderId="0" xfId="18" applyFont="1" applyAlignment="1">
      <alignment horizontal="right"/>
    </xf>
    <xf numFmtId="167" fontId="4" fillId="0" borderId="0" xfId="18" applyNumberFormat="1" applyFont="1" applyAlignment="1">
      <alignment horizontal="right"/>
    </xf>
    <xf numFmtId="0" fontId="18" fillId="0" borderId="0" xfId="2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Fill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0" xfId="2" applyFont="1" applyFill="1" applyBorder="1" applyAlignment="1">
      <alignment horizontal="center"/>
    </xf>
    <xf numFmtId="0" fontId="5" fillId="0" borderId="0" xfId="2" applyFont="1" applyFill="1" applyAlignment="1">
      <alignment horizontal="center"/>
    </xf>
    <xf numFmtId="0" fontId="4" fillId="20" borderId="106" xfId="18" applyFont="1" applyFill="1" applyBorder="1"/>
    <xf numFmtId="0" fontId="4" fillId="20" borderId="107" xfId="18" applyFont="1" applyFill="1" applyBorder="1" applyAlignment="1">
      <alignment horizontal="center"/>
    </xf>
    <xf numFmtId="170" fontId="4" fillId="20" borderId="107" xfId="18" applyNumberFormat="1" applyFont="1" applyFill="1" applyBorder="1" applyAlignment="1">
      <alignment horizontal="center"/>
    </xf>
    <xf numFmtId="6" fontId="4" fillId="20" borderId="107" xfId="18" applyNumberFormat="1" applyFont="1" applyFill="1" applyBorder="1" applyAlignment="1">
      <alignment horizontal="center"/>
    </xf>
    <xf numFmtId="171" fontId="4" fillId="20" borderId="107" xfId="18" applyNumberFormat="1" applyFont="1" applyFill="1" applyBorder="1" applyAlignment="1">
      <alignment horizontal="center"/>
    </xf>
    <xf numFmtId="6" fontId="4" fillId="20" borderId="107" xfId="18" applyNumberFormat="1" applyFont="1" applyFill="1" applyBorder="1"/>
    <xf numFmtId="8" fontId="4" fillId="20" borderId="108" xfId="18" applyNumberFormat="1" applyFont="1" applyFill="1" applyBorder="1"/>
    <xf numFmtId="173" fontId="4" fillId="20" borderId="108" xfId="29" applyNumberFormat="1" applyFont="1" applyFill="1" applyBorder="1"/>
    <xf numFmtId="165" fontId="4" fillId="20" borderId="107" xfId="1" applyNumberFormat="1" applyFont="1" applyFill="1" applyBorder="1" applyAlignment="1">
      <alignment horizontal="center"/>
    </xf>
    <xf numFmtId="6" fontId="4" fillId="0" borderId="0" xfId="2" applyNumberFormat="1" applyFont="1" applyFill="1" applyAlignment="1">
      <alignment horizontal="center"/>
    </xf>
    <xf numFmtId="6" fontId="7" fillId="15" borderId="6" xfId="2" applyNumberFormat="1" applyFont="1" applyFill="1" applyBorder="1"/>
    <xf numFmtId="6" fontId="7" fillId="15" borderId="6" xfId="3" applyNumberFormat="1" applyFont="1" applyFill="1" applyBorder="1" applyAlignment="1">
      <alignment horizontal="right"/>
    </xf>
    <xf numFmtId="6" fontId="9" fillId="15" borderId="32" xfId="2" applyNumberFormat="1" applyFont="1" applyFill="1" applyBorder="1"/>
    <xf numFmtId="0" fontId="1" fillId="0" borderId="0" xfId="30"/>
    <xf numFmtId="0" fontId="4" fillId="0" borderId="88" xfId="18" applyBorder="1" applyAlignment="1">
      <alignment horizontal="center"/>
    </xf>
    <xf numFmtId="0" fontId="1" fillId="0" borderId="92" xfId="30" applyBorder="1" applyAlignment="1"/>
    <xf numFmtId="0" fontId="1" fillId="0" borderId="91" xfId="30" applyBorder="1" applyAlignment="1"/>
    <xf numFmtId="0" fontId="1" fillId="0" borderId="90" xfId="30" applyBorder="1" applyAlignment="1"/>
    <xf numFmtId="0" fontId="1" fillId="0" borderId="92" xfId="30" applyBorder="1" applyAlignment="1">
      <alignment horizontal="center" wrapText="1"/>
    </xf>
    <xf numFmtId="0" fontId="22" fillId="11" borderId="96" xfId="18" applyFont="1" applyFill="1" applyBorder="1" applyAlignment="1">
      <alignment horizontal="center" vertical="center" wrapText="1"/>
    </xf>
    <xf numFmtId="0" fontId="22" fillId="19" borderId="96" xfId="18" applyFont="1" applyFill="1" applyBorder="1" applyAlignment="1">
      <alignment horizontal="center" vertical="center" wrapText="1"/>
    </xf>
    <xf numFmtId="0" fontId="45" fillId="23" borderId="88" xfId="31" applyFont="1" applyFill="1" applyBorder="1" applyAlignment="1">
      <alignment horizontal="center" wrapText="1"/>
    </xf>
    <xf numFmtId="0" fontId="45" fillId="18" borderId="88" xfId="31" applyFont="1" applyFill="1" applyBorder="1" applyAlignment="1">
      <alignment horizontal="center" wrapText="1"/>
    </xf>
    <xf numFmtId="0" fontId="45" fillId="0" borderId="88" xfId="31" applyFont="1" applyFill="1" applyBorder="1" applyAlignment="1">
      <alignment horizontal="center" wrapText="1"/>
    </xf>
    <xf numFmtId="0" fontId="45" fillId="0" borderId="88" xfId="26" applyFont="1" applyFill="1" applyBorder="1" applyAlignment="1">
      <alignment horizontal="center" wrapText="1"/>
    </xf>
    <xf numFmtId="0" fontId="45" fillId="0" borderId="92" xfId="26" applyFont="1" applyFill="1" applyBorder="1" applyAlignment="1">
      <alignment horizontal="center" wrapText="1"/>
    </xf>
    <xf numFmtId="0" fontId="45" fillId="0" borderId="90" xfId="31" applyFont="1" applyFill="1" applyBorder="1" applyAlignment="1">
      <alignment horizontal="center" wrapText="1"/>
    </xf>
    <xf numFmtId="0" fontId="45" fillId="0" borderId="92" xfId="31" applyFont="1" applyFill="1" applyBorder="1" applyAlignment="1">
      <alignment horizontal="center" wrapText="1"/>
    </xf>
    <xf numFmtId="0" fontId="45" fillId="0" borderId="89" xfId="31" applyFont="1" applyFill="1" applyBorder="1" applyAlignment="1">
      <alignment horizontal="center" wrapText="1"/>
    </xf>
    <xf numFmtId="0" fontId="1" fillId="0" borderId="0" xfId="30" applyAlignment="1">
      <alignment horizontal="right" wrapText="1"/>
    </xf>
    <xf numFmtId="0" fontId="58" fillId="0" borderId="88" xfId="32" applyFont="1" applyFill="1" applyBorder="1" applyAlignment="1">
      <alignment wrapText="1"/>
    </xf>
    <xf numFmtId="165" fontId="58" fillId="0" borderId="88" xfId="33" applyNumberFormat="1" applyFont="1" applyFill="1" applyBorder="1" applyAlignment="1">
      <alignment horizontal="right" wrapText="1"/>
    </xf>
    <xf numFmtId="165" fontId="57" fillId="0" borderId="88" xfId="33" applyNumberFormat="1" applyFont="1" applyBorder="1"/>
    <xf numFmtId="0" fontId="57" fillId="0" borderId="88" xfId="32" applyBorder="1"/>
    <xf numFmtId="0" fontId="58" fillId="0" borderId="88" xfId="32" applyFont="1" applyFill="1" applyBorder="1" applyAlignment="1">
      <alignment horizontal="right" wrapText="1"/>
    </xf>
    <xf numFmtId="0" fontId="1" fillId="0" borderId="88" xfId="30" applyBorder="1"/>
    <xf numFmtId="165" fontId="0" fillId="12" borderId="0" xfId="33" applyNumberFormat="1" applyFont="1" applyFill="1"/>
    <xf numFmtId="165" fontId="1" fillId="22" borderId="0" xfId="30" applyNumberFormat="1" applyFill="1"/>
    <xf numFmtId="165" fontId="1" fillId="0" borderId="0" xfId="30" applyNumberFormat="1"/>
    <xf numFmtId="165" fontId="0" fillId="22" borderId="0" xfId="33" applyNumberFormat="1" applyFont="1" applyFill="1"/>
    <xf numFmtId="165" fontId="0" fillId="0" borderId="0" xfId="33" applyNumberFormat="1" applyFont="1"/>
    <xf numFmtId="0" fontId="1" fillId="22" borderId="0" xfId="30" applyFill="1"/>
    <xf numFmtId="3" fontId="43" fillId="0" borderId="0" xfId="26" applyNumberFormat="1" applyFont="1" applyFill="1" applyBorder="1" applyAlignment="1">
      <alignment horizontal="center" wrapText="1"/>
    </xf>
    <xf numFmtId="165" fontId="3" fillId="0" borderId="0" xfId="33" applyNumberFormat="1" applyFont="1"/>
    <xf numFmtId="3" fontId="3" fillId="0" borderId="0" xfId="30" applyNumberFormat="1" applyFont="1"/>
    <xf numFmtId="165" fontId="3" fillId="12" borderId="0" xfId="33" applyNumberFormat="1" applyFont="1" applyFill="1"/>
    <xf numFmtId="3" fontId="3" fillId="22" borderId="0" xfId="30" applyNumberFormat="1" applyFont="1" applyFill="1"/>
    <xf numFmtId="3" fontId="1" fillId="0" borderId="0" xfId="30" applyNumberFormat="1"/>
    <xf numFmtId="0" fontId="43" fillId="0" borderId="0" xfId="26" applyFont="1" applyFill="1" applyBorder="1" applyAlignment="1">
      <alignment horizontal="center" wrapText="1"/>
    </xf>
    <xf numFmtId="0" fontId="42" fillId="0" borderId="0" xfId="26" applyFont="1" applyFill="1" applyBorder="1" applyAlignment="1">
      <alignment horizontal="center" wrapText="1"/>
    </xf>
    <xf numFmtId="38" fontId="4" fillId="20" borderId="0" xfId="18" applyNumberFormat="1" applyFont="1" applyFill="1" applyAlignment="1">
      <alignment horizontal="center"/>
    </xf>
    <xf numFmtId="0" fontId="4" fillId="20" borderId="0" xfId="18" applyFont="1" applyFill="1" applyAlignment="1">
      <alignment horizontal="center"/>
    </xf>
    <xf numFmtId="173" fontId="4" fillId="20" borderId="0" xfId="29" applyNumberFormat="1" applyFont="1" applyFill="1" applyAlignment="1">
      <alignment horizontal="center"/>
    </xf>
    <xf numFmtId="0" fontId="4" fillId="20" borderId="0" xfId="18" applyFont="1" applyFill="1" applyBorder="1" applyAlignment="1" applyProtection="1"/>
    <xf numFmtId="164" fontId="13" fillId="20" borderId="0" xfId="18" applyNumberFormat="1" applyFont="1" applyFill="1" applyAlignment="1">
      <alignment horizontal="center"/>
    </xf>
    <xf numFmtId="44" fontId="9" fillId="0" borderId="38" xfId="2" applyNumberFormat="1" applyFont="1" applyFill="1" applyBorder="1"/>
    <xf numFmtId="0" fontId="4" fillId="24" borderId="0" xfId="18" applyFont="1" applyFill="1"/>
    <xf numFmtId="0" fontId="13" fillId="24" borderId="0" xfId="18" applyFont="1" applyFill="1" applyBorder="1" applyAlignment="1" applyProtection="1">
      <alignment wrapText="1"/>
    </xf>
    <xf numFmtId="0" fontId="33" fillId="24" borderId="0" xfId="0" applyFont="1" applyFill="1" applyBorder="1" applyAlignment="1" applyProtection="1">
      <alignment horizontal="right" vertical="center"/>
    </xf>
    <xf numFmtId="0" fontId="4" fillId="24" borderId="0" xfId="0" applyFont="1" applyFill="1"/>
    <xf numFmtId="0" fontId="4" fillId="24" borderId="0" xfId="0" applyFont="1" applyFill="1" applyAlignment="1">
      <alignment horizontal="center"/>
    </xf>
    <xf numFmtId="0" fontId="0" fillId="24" borderId="0" xfId="0" applyFill="1"/>
    <xf numFmtId="44" fontId="4" fillId="20" borderId="0" xfId="18" applyNumberFormat="1" applyFont="1" applyFill="1" applyAlignment="1">
      <alignment horizontal="center"/>
    </xf>
    <xf numFmtId="0" fontId="4" fillId="4" borderId="32" xfId="2" applyFont="1" applyFill="1" applyBorder="1" applyAlignment="1" applyProtection="1">
      <alignment vertical="top" wrapText="1"/>
    </xf>
    <xf numFmtId="0" fontId="4" fillId="4" borderId="29" xfId="2" applyFont="1" applyFill="1" applyBorder="1" applyAlignment="1" applyProtection="1"/>
    <xf numFmtId="0" fontId="4" fillId="4" borderId="29" xfId="2" applyFont="1" applyFill="1" applyBorder="1" applyAlignment="1" applyProtection="1">
      <alignment wrapText="1"/>
    </xf>
    <xf numFmtId="0" fontId="4" fillId="4" borderId="37" xfId="2" applyFont="1" applyFill="1" applyBorder="1" applyAlignment="1" applyProtection="1"/>
    <xf numFmtId="0" fontId="8" fillId="4" borderId="29" xfId="2" applyFont="1" applyFill="1" applyBorder="1" applyAlignment="1" applyProtection="1">
      <alignment horizontal="center"/>
    </xf>
    <xf numFmtId="6" fontId="0" fillId="4" borderId="29" xfId="0" applyNumberFormat="1" applyFill="1" applyBorder="1"/>
    <xf numFmtId="6" fontId="5" fillId="4" borderId="26" xfId="0" applyNumberFormat="1" applyFont="1" applyFill="1" applyBorder="1"/>
    <xf numFmtId="0" fontId="8" fillId="4" borderId="23" xfId="2" applyFont="1" applyFill="1" applyBorder="1" applyAlignment="1" applyProtection="1">
      <alignment horizontal="center"/>
    </xf>
    <xf numFmtId="6" fontId="5" fillId="4" borderId="23" xfId="0" applyNumberFormat="1" applyFont="1" applyFill="1" applyBorder="1"/>
    <xf numFmtId="0" fontId="8" fillId="4" borderId="29" xfId="2" applyFont="1" applyFill="1" applyBorder="1" applyAlignment="1" applyProtection="1"/>
    <xf numFmtId="8" fontId="9" fillId="4" borderId="32" xfId="2" applyNumberFormat="1" applyFont="1" applyFill="1" applyBorder="1"/>
    <xf numFmtId="6" fontId="9" fillId="4" borderId="29" xfId="2" applyNumberFormat="1" applyFont="1" applyFill="1" applyBorder="1"/>
    <xf numFmtId="6" fontId="9" fillId="4" borderId="37" xfId="2" applyNumberFormat="1" applyFont="1" applyFill="1" applyBorder="1"/>
    <xf numFmtId="6" fontId="9" fillId="4" borderId="96" xfId="2" applyNumberFormat="1" applyFont="1" applyFill="1" applyBorder="1" applyProtection="1"/>
    <xf numFmtId="6" fontId="7" fillId="4" borderId="6" xfId="3" applyNumberFormat="1" applyFont="1" applyFill="1" applyBorder="1" applyAlignment="1">
      <alignment horizontal="right"/>
    </xf>
    <xf numFmtId="6" fontId="7" fillId="4" borderId="6" xfId="2" applyNumberFormat="1" applyFont="1" applyFill="1" applyBorder="1"/>
    <xf numFmtId="6" fontId="5" fillId="6" borderId="30" xfId="15" applyNumberFormat="1" applyFont="1" applyFill="1" applyBorder="1" applyAlignment="1">
      <alignment horizontal="center" vertical="center" wrapText="1"/>
    </xf>
    <xf numFmtId="6" fontId="5" fillId="6" borderId="14" xfId="15" applyNumberFormat="1" applyFont="1" applyFill="1" applyBorder="1" applyAlignment="1">
      <alignment horizontal="center" vertical="center" wrapText="1"/>
    </xf>
    <xf numFmtId="0" fontId="9" fillId="11" borderId="25" xfId="2" applyFont="1" applyFill="1" applyBorder="1" applyAlignment="1">
      <alignment horizontal="center" vertical="center" wrapText="1"/>
    </xf>
    <xf numFmtId="0" fontId="9" fillId="11" borderId="25" xfId="2" applyFont="1" applyFill="1" applyBorder="1" applyAlignment="1">
      <alignment horizontal="center" vertical="center"/>
    </xf>
    <xf numFmtId="0" fontId="5" fillId="11" borderId="25" xfId="15" applyFont="1" applyFill="1" applyBorder="1" applyAlignment="1">
      <alignment horizontal="center" vertical="center" wrapText="1"/>
    </xf>
    <xf numFmtId="0" fontId="5" fillId="6" borderId="25" xfId="15" applyFont="1" applyFill="1" applyBorder="1" applyAlignment="1">
      <alignment horizontal="center" vertical="center" wrapText="1"/>
    </xf>
    <xf numFmtId="6" fontId="7" fillId="21" borderId="30" xfId="2" applyNumberFormat="1" applyFont="1" applyFill="1" applyBorder="1" applyAlignment="1">
      <alignment horizontal="center" vertical="center" wrapText="1"/>
    </xf>
    <xf numFmtId="6" fontId="7" fillId="21" borderId="14" xfId="2" applyNumberFormat="1" applyFont="1" applyFill="1" applyBorder="1" applyAlignment="1">
      <alignment horizontal="center" vertical="center" wrapText="1"/>
    </xf>
    <xf numFmtId="6" fontId="7" fillId="6" borderId="30" xfId="2" applyNumberFormat="1" applyFont="1" applyFill="1" applyBorder="1" applyAlignment="1">
      <alignment horizontal="center" vertical="center" wrapText="1"/>
    </xf>
    <xf numFmtId="6" fontId="7" fillId="6" borderId="1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left" wrapText="1"/>
    </xf>
    <xf numFmtId="0" fontId="4" fillId="0" borderId="0" xfId="2" quotePrefix="1" applyFont="1" applyFill="1" applyAlignment="1">
      <alignment horizontal="left" wrapText="1"/>
    </xf>
    <xf numFmtId="0" fontId="7" fillId="6" borderId="25" xfId="2" applyFont="1" applyFill="1" applyBorder="1" applyAlignment="1">
      <alignment horizontal="center" vertical="center" wrapText="1"/>
    </xf>
    <xf numFmtId="6" fontId="7" fillId="11" borderId="30" xfId="2" applyNumberFormat="1" applyFont="1" applyFill="1" applyBorder="1" applyAlignment="1">
      <alignment horizontal="center" vertical="center" wrapText="1"/>
    </xf>
    <xf numFmtId="6" fontId="7" fillId="11" borderId="14" xfId="2" applyNumberFormat="1" applyFont="1" applyFill="1" applyBorder="1" applyAlignment="1">
      <alignment horizontal="center" vertical="center" wrapText="1"/>
    </xf>
    <xf numFmtId="164" fontId="7" fillId="11" borderId="30" xfId="2" applyNumberFormat="1" applyFont="1" applyFill="1" applyBorder="1" applyAlignment="1">
      <alignment horizontal="center" vertical="center" wrapText="1"/>
    </xf>
    <xf numFmtId="164" fontId="7" fillId="11" borderId="14" xfId="2" applyNumberFormat="1" applyFont="1" applyFill="1" applyBorder="1" applyAlignment="1">
      <alignment horizontal="center" vertical="center" wrapText="1"/>
    </xf>
    <xf numFmtId="0" fontId="7" fillId="11" borderId="30" xfId="2" applyFont="1" applyFill="1" applyBorder="1" applyAlignment="1">
      <alignment horizontal="center" vertical="center" wrapText="1"/>
    </xf>
    <xf numFmtId="0" fontId="7" fillId="11" borderId="14" xfId="2" applyFont="1" applyFill="1" applyBorder="1" applyAlignment="1">
      <alignment horizontal="center" vertical="center" wrapText="1"/>
    </xf>
    <xf numFmtId="0" fontId="9" fillId="11" borderId="30" xfId="2" applyFont="1" applyFill="1" applyBorder="1" applyAlignment="1">
      <alignment horizontal="center" vertical="center" wrapText="1"/>
    </xf>
    <xf numFmtId="0" fontId="9" fillId="11" borderId="14" xfId="2" applyFont="1" applyFill="1" applyBorder="1" applyAlignment="1">
      <alignment horizontal="center" vertical="center" wrapText="1"/>
    </xf>
    <xf numFmtId="6" fontId="7" fillId="6" borderId="16" xfId="2" applyNumberFormat="1" applyFont="1" applyFill="1" applyBorder="1" applyAlignment="1">
      <alignment horizontal="center" vertical="center" wrapText="1"/>
    </xf>
    <xf numFmtId="0" fontId="8" fillId="11" borderId="40" xfId="0" applyFont="1" applyFill="1" applyBorder="1" applyAlignment="1">
      <alignment horizontal="center" vertical="center" wrapText="1"/>
    </xf>
    <xf numFmtId="0" fontId="8" fillId="11" borderId="66" xfId="0" applyFont="1" applyFill="1" applyBorder="1" applyAlignment="1">
      <alignment horizontal="center" vertical="center" wrapTex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0" xfId="0" applyFont="1" applyFill="1" applyBorder="1" applyAlignment="1">
      <alignment horizontal="center" vertical="center" wrapText="1"/>
    </xf>
    <xf numFmtId="0" fontId="8" fillId="11" borderId="22" xfId="0" applyFont="1" applyFill="1" applyBorder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164" fontId="7" fillId="11" borderId="16" xfId="2" applyNumberFormat="1" applyFont="1" applyFill="1" applyBorder="1" applyAlignment="1">
      <alignment horizontal="center" vertical="center" wrapText="1"/>
    </xf>
    <xf numFmtId="0" fontId="7" fillId="11" borderId="16" xfId="2" applyFont="1" applyFill="1" applyBorder="1" applyAlignment="1">
      <alignment horizontal="center" vertical="center" wrapText="1"/>
    </xf>
    <xf numFmtId="0" fontId="7" fillId="6" borderId="30" xfId="2" applyFont="1" applyFill="1" applyBorder="1" applyAlignment="1">
      <alignment horizontal="center" vertical="center" wrapText="1"/>
    </xf>
    <xf numFmtId="0" fontId="7" fillId="6" borderId="16" xfId="2" applyFont="1" applyFill="1" applyBorder="1" applyAlignment="1">
      <alignment horizontal="center" vertical="center" wrapText="1"/>
    </xf>
    <xf numFmtId="0" fontId="7" fillId="6" borderId="14" xfId="2" applyFont="1" applyFill="1" applyBorder="1" applyAlignment="1">
      <alignment horizontal="center" vertical="center" wrapText="1"/>
    </xf>
    <xf numFmtId="0" fontId="9" fillId="11" borderId="16" xfId="2" applyFont="1" applyFill="1" applyBorder="1" applyAlignment="1">
      <alignment horizontal="center" vertical="center" wrapText="1"/>
    </xf>
    <xf numFmtId="6" fontId="7" fillId="11" borderId="16" xfId="2" applyNumberFormat="1" applyFont="1" applyFill="1" applyBorder="1" applyAlignment="1">
      <alignment horizontal="center" vertical="center" wrapText="1"/>
    </xf>
    <xf numFmtId="0" fontId="8" fillId="11" borderId="32" xfId="0" applyFont="1" applyFill="1" applyBorder="1" applyAlignment="1">
      <alignment horizontal="center" vertical="center" wrapText="1"/>
    </xf>
    <xf numFmtId="0" fontId="8" fillId="11" borderId="29" xfId="0" applyFont="1" applyFill="1" applyBorder="1" applyAlignment="1">
      <alignment horizontal="center" vertical="center" wrapText="1"/>
    </xf>
    <xf numFmtId="0" fontId="8" fillId="11" borderId="37" xfId="0" applyFont="1" applyFill="1" applyBorder="1" applyAlignment="1">
      <alignment horizontal="center" vertical="center" wrapText="1"/>
    </xf>
    <xf numFmtId="0" fontId="8" fillId="12" borderId="40" xfId="0" applyFont="1" applyFill="1" applyBorder="1" applyAlignment="1">
      <alignment horizontal="center" vertical="center" wrapText="1"/>
    </xf>
    <xf numFmtId="0" fontId="8" fillId="12" borderId="32" xfId="0" applyFont="1" applyFill="1" applyBorder="1" applyAlignment="1">
      <alignment horizontal="center" vertical="center" wrapText="1"/>
    </xf>
    <xf numFmtId="0" fontId="8" fillId="12" borderId="5" xfId="0" applyFont="1" applyFill="1" applyBorder="1" applyAlignment="1">
      <alignment horizontal="center" vertical="center" wrapText="1"/>
    </xf>
    <xf numFmtId="0" fontId="8" fillId="12" borderId="29" xfId="0" applyFont="1" applyFill="1" applyBorder="1" applyAlignment="1">
      <alignment horizontal="center" vertical="center" wrapText="1"/>
    </xf>
    <xf numFmtId="0" fontId="8" fillId="12" borderId="22" xfId="0" applyFont="1" applyFill="1" applyBorder="1" applyAlignment="1">
      <alignment horizontal="center" vertical="center" wrapText="1"/>
    </xf>
    <xf numFmtId="0" fontId="8" fillId="12" borderId="37" xfId="0" applyFont="1" applyFill="1" applyBorder="1" applyAlignment="1">
      <alignment horizontal="center" vertical="center" wrapText="1"/>
    </xf>
    <xf numFmtId="0" fontId="8" fillId="13" borderId="40" xfId="0" applyFont="1" applyFill="1" applyBorder="1" applyAlignment="1">
      <alignment horizontal="center" vertical="center" wrapText="1"/>
    </xf>
    <xf numFmtId="0" fontId="8" fillId="13" borderId="32" xfId="0" applyFont="1" applyFill="1" applyBorder="1" applyAlignment="1">
      <alignment horizontal="center" vertical="center" wrapText="1"/>
    </xf>
    <xf numFmtId="0" fontId="8" fillId="13" borderId="5" xfId="0" applyFont="1" applyFill="1" applyBorder="1" applyAlignment="1">
      <alignment horizontal="center" vertical="center" wrapText="1"/>
    </xf>
    <xf numFmtId="0" fontId="8" fillId="13" borderId="29" xfId="0" applyFont="1" applyFill="1" applyBorder="1" applyAlignment="1">
      <alignment horizontal="center" vertical="center" wrapText="1"/>
    </xf>
    <xf numFmtId="0" fontId="8" fillId="13" borderId="22" xfId="0" applyFont="1" applyFill="1" applyBorder="1" applyAlignment="1">
      <alignment horizontal="center" vertical="center" wrapText="1"/>
    </xf>
    <xf numFmtId="0" fontId="8" fillId="13" borderId="37" xfId="0" applyFont="1" applyFill="1" applyBorder="1" applyAlignment="1">
      <alignment horizontal="center" vertical="center" wrapText="1"/>
    </xf>
    <xf numFmtId="6" fontId="30" fillId="0" borderId="0" xfId="0" applyNumberFormat="1" applyFont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8" fillId="11" borderId="25" xfId="0" applyFont="1" applyFill="1" applyBorder="1" applyAlignment="1">
      <alignment horizontal="center" vertical="center" wrapText="1"/>
    </xf>
    <xf numFmtId="0" fontId="8" fillId="11" borderId="25" xfId="0" applyFont="1" applyFill="1" applyBorder="1" applyAlignment="1">
      <alignment horizontal="center" vertical="center"/>
    </xf>
    <xf numFmtId="0" fontId="22" fillId="11" borderId="30" xfId="0" applyFont="1" applyFill="1" applyBorder="1" applyAlignment="1">
      <alignment horizontal="center" vertical="center" wrapText="1"/>
    </xf>
    <xf numFmtId="0" fontId="22" fillId="11" borderId="14" xfId="0" applyFont="1" applyFill="1" applyBorder="1" applyAlignment="1">
      <alignment horizontal="center" vertical="center" wrapText="1"/>
    </xf>
    <xf numFmtId="0" fontId="22" fillId="8" borderId="25" xfId="0" applyFont="1" applyFill="1" applyBorder="1" applyAlignment="1">
      <alignment horizontal="center" vertical="center" wrapText="1"/>
    </xf>
    <xf numFmtId="0" fontId="22" fillId="11" borderId="40" xfId="18" applyFont="1" applyFill="1" applyBorder="1" applyAlignment="1" applyProtection="1">
      <alignment horizontal="center" vertical="center" wrapText="1"/>
    </xf>
    <xf numFmtId="0" fontId="22" fillId="11" borderId="32" xfId="18" applyFont="1" applyFill="1" applyBorder="1" applyAlignment="1" applyProtection="1">
      <alignment horizontal="center" vertical="center" wrapText="1"/>
    </xf>
    <xf numFmtId="0" fontId="22" fillId="11" borderId="5" xfId="18" applyFont="1" applyFill="1" applyBorder="1" applyAlignment="1" applyProtection="1">
      <alignment horizontal="center" vertical="center" wrapText="1"/>
    </xf>
    <xf numFmtId="0" fontId="22" fillId="11" borderId="29" xfId="18" applyFont="1" applyFill="1" applyBorder="1" applyAlignment="1" applyProtection="1">
      <alignment horizontal="center" vertical="center" wrapText="1"/>
    </xf>
    <xf numFmtId="0" fontId="22" fillId="11" borderId="22" xfId="18" applyFont="1" applyFill="1" applyBorder="1" applyAlignment="1" applyProtection="1">
      <alignment horizontal="center" vertical="center" wrapText="1"/>
    </xf>
    <xf numFmtId="0" fontId="22" fillId="11" borderId="37" xfId="18" applyFont="1" applyFill="1" applyBorder="1" applyAlignment="1" applyProtection="1">
      <alignment horizontal="center" vertical="center" wrapText="1"/>
    </xf>
    <xf numFmtId="0" fontId="22" fillId="8" borderId="40" xfId="18" applyFont="1" applyFill="1" applyBorder="1" applyAlignment="1" applyProtection="1">
      <alignment horizontal="center" vertical="center" wrapText="1"/>
    </xf>
    <xf numFmtId="0" fontId="22" fillId="8" borderId="32" xfId="18" applyFont="1" applyFill="1" applyBorder="1" applyAlignment="1" applyProtection="1">
      <alignment horizontal="center" vertical="center" wrapText="1"/>
    </xf>
    <xf numFmtId="0" fontId="22" fillId="8" borderId="5" xfId="18" applyFont="1" applyFill="1" applyBorder="1" applyAlignment="1" applyProtection="1">
      <alignment horizontal="center" vertical="center" wrapText="1"/>
    </xf>
    <xf numFmtId="0" fontId="22" fillId="8" borderId="29" xfId="18" applyFont="1" applyFill="1" applyBorder="1" applyAlignment="1" applyProtection="1">
      <alignment horizontal="center" vertical="center" wrapText="1"/>
    </xf>
    <xf numFmtId="0" fontId="22" fillId="8" borderId="22" xfId="18" applyFont="1" applyFill="1" applyBorder="1" applyAlignment="1" applyProtection="1">
      <alignment horizontal="center" vertical="center" wrapText="1"/>
    </xf>
    <xf numFmtId="0" fontId="22" fillId="8" borderId="37" xfId="18" applyFont="1" applyFill="1" applyBorder="1" applyAlignment="1" applyProtection="1">
      <alignment horizontal="center" vertical="center" wrapText="1"/>
    </xf>
    <xf numFmtId="6" fontId="7" fillId="16" borderId="16" xfId="2" applyNumberFormat="1" applyFont="1" applyFill="1" applyBorder="1" applyAlignment="1">
      <alignment horizontal="center" vertical="center" wrapText="1"/>
    </xf>
    <xf numFmtId="6" fontId="7" fillId="16" borderId="14" xfId="2" applyNumberFormat="1" applyFont="1" applyFill="1" applyBorder="1" applyAlignment="1">
      <alignment horizontal="center" vertical="center" wrapText="1"/>
    </xf>
    <xf numFmtId="6" fontId="7" fillId="13" borderId="16" xfId="2" applyNumberFormat="1" applyFont="1" applyFill="1" applyBorder="1" applyAlignment="1">
      <alignment horizontal="center" vertical="center" wrapText="1"/>
    </xf>
    <xf numFmtId="6" fontId="7" fillId="13" borderId="14" xfId="2" applyNumberFormat="1" applyFont="1" applyFill="1" applyBorder="1" applyAlignment="1">
      <alignment horizontal="center" vertical="center" wrapText="1"/>
    </xf>
    <xf numFmtId="0" fontId="36" fillId="17" borderId="82" xfId="18" applyFont="1" applyFill="1" applyBorder="1" applyAlignment="1">
      <alignment horizontal="center"/>
    </xf>
    <xf numFmtId="0" fontId="36" fillId="17" borderId="81" xfId="18" applyFont="1" applyFill="1" applyBorder="1" applyAlignment="1">
      <alignment horizontal="center"/>
    </xf>
    <xf numFmtId="0" fontId="36" fillId="17" borderId="80" xfId="18" applyFont="1" applyFill="1" applyBorder="1" applyAlignment="1">
      <alignment horizontal="center"/>
    </xf>
    <xf numFmtId="49" fontId="22" fillId="12" borderId="5" xfId="18" applyNumberFormat="1" applyFont="1" applyFill="1" applyBorder="1" applyAlignment="1">
      <alignment horizontal="center" vertical="center" wrapText="1"/>
    </xf>
    <xf numFmtId="49" fontId="22" fillId="12" borderId="22" xfId="18" applyNumberFormat="1" applyFont="1" applyFill="1" applyBorder="1" applyAlignment="1">
      <alignment horizontal="center" vertical="center" wrapText="1"/>
    </xf>
    <xf numFmtId="0" fontId="7" fillId="13" borderId="16" xfId="2" applyFont="1" applyFill="1" applyBorder="1" applyAlignment="1">
      <alignment horizontal="center" vertical="center" wrapText="1"/>
    </xf>
    <xf numFmtId="0" fontId="7" fillId="13" borderId="14" xfId="2" applyFont="1" applyFill="1" applyBorder="1" applyAlignment="1">
      <alignment horizontal="center" vertical="center" wrapText="1"/>
    </xf>
    <xf numFmtId="0" fontId="22" fillId="11" borderId="40" xfId="0" applyFont="1" applyFill="1" applyBorder="1" applyAlignment="1" applyProtection="1">
      <alignment horizontal="center" vertical="center" wrapText="1"/>
    </xf>
    <xf numFmtId="0" fontId="22" fillId="11" borderId="32" xfId="0" applyFont="1" applyFill="1" applyBorder="1" applyAlignment="1" applyProtection="1">
      <alignment horizontal="center" vertical="center" wrapText="1"/>
    </xf>
    <xf numFmtId="0" fontId="22" fillId="11" borderId="5" xfId="0" applyFont="1" applyFill="1" applyBorder="1" applyAlignment="1" applyProtection="1">
      <alignment horizontal="center" vertical="center" wrapText="1"/>
    </xf>
    <xf numFmtId="0" fontId="22" fillId="11" borderId="29" xfId="0" applyFont="1" applyFill="1" applyBorder="1" applyAlignment="1" applyProtection="1">
      <alignment horizontal="center" vertical="center" wrapText="1"/>
    </xf>
    <xf numFmtId="0" fontId="22" fillId="11" borderId="22" xfId="0" applyFont="1" applyFill="1" applyBorder="1" applyAlignment="1" applyProtection="1">
      <alignment horizontal="center" vertical="center" wrapText="1"/>
    </xf>
    <xf numFmtId="0" fontId="22" fillId="11" borderId="37" xfId="0" applyFont="1" applyFill="1" applyBorder="1" applyAlignment="1" applyProtection="1">
      <alignment horizontal="center" vertical="center" wrapText="1"/>
    </xf>
    <xf numFmtId="49" fontId="22" fillId="13" borderId="0" xfId="18" applyNumberFormat="1" applyFont="1" applyFill="1" applyBorder="1" applyAlignment="1">
      <alignment horizontal="center" vertical="center" wrapText="1"/>
    </xf>
    <xf numFmtId="49" fontId="22" fillId="13" borderId="1" xfId="18" applyNumberFormat="1" applyFont="1" applyFill="1" applyBorder="1" applyAlignment="1">
      <alignment horizontal="center" vertical="center" wrapText="1"/>
    </xf>
    <xf numFmtId="49" fontId="22" fillId="13" borderId="30" xfId="18" applyNumberFormat="1" applyFont="1" applyFill="1" applyBorder="1" applyAlignment="1">
      <alignment horizontal="center" vertical="center" wrapText="1"/>
    </xf>
    <xf numFmtId="49" fontId="22" fillId="13" borderId="16" xfId="18" applyNumberFormat="1" applyFont="1" applyFill="1" applyBorder="1" applyAlignment="1">
      <alignment horizontal="center" vertical="center" wrapText="1"/>
    </xf>
    <xf numFmtId="49" fontId="22" fillId="13" borderId="14" xfId="18" applyNumberFormat="1" applyFont="1" applyFill="1" applyBorder="1" applyAlignment="1">
      <alignment horizontal="center" vertical="center" wrapText="1"/>
    </xf>
    <xf numFmtId="0" fontId="13" fillId="24" borderId="0" xfId="18" applyFont="1" applyFill="1" applyBorder="1" applyAlignment="1" applyProtection="1">
      <alignment horizontal="center" wrapText="1"/>
    </xf>
    <xf numFmtId="0" fontId="3" fillId="0" borderId="0" xfId="14" applyFont="1" applyAlignment="1">
      <alignment horizontal="center"/>
    </xf>
    <xf numFmtId="0" fontId="3" fillId="0" borderId="0" xfId="14" applyFont="1" applyAlignment="1">
      <alignment horizontal="center" wrapText="1"/>
    </xf>
    <xf numFmtId="0" fontId="2" fillId="0" borderId="0" xfId="14" applyAlignment="1">
      <alignment horizontal="center"/>
    </xf>
    <xf numFmtId="0" fontId="1" fillId="22" borderId="30" xfId="30" applyFill="1" applyBorder="1" applyAlignment="1">
      <alignment horizontal="center" wrapText="1"/>
    </xf>
    <xf numFmtId="0" fontId="1" fillId="22" borderId="96" xfId="30" applyFill="1" applyBorder="1" applyAlignment="1">
      <alignment horizontal="center"/>
    </xf>
    <xf numFmtId="0" fontId="4" fillId="0" borderId="92" xfId="18" applyBorder="1" applyAlignment="1">
      <alignment horizontal="center"/>
    </xf>
    <xf numFmtId="0" fontId="4" fillId="0" borderId="91" xfId="18" applyBorder="1" applyAlignment="1">
      <alignment horizontal="center"/>
    </xf>
    <xf numFmtId="0" fontId="4" fillId="0" borderId="90" xfId="18" applyBorder="1" applyAlignment="1">
      <alignment horizontal="center"/>
    </xf>
    <xf numFmtId="0" fontId="56" fillId="0" borderId="0" xfId="30" applyFont="1" applyAlignment="1"/>
    <xf numFmtId="0" fontId="46" fillId="0" borderId="109" xfId="30" applyFont="1" applyBorder="1" applyAlignment="1"/>
    <xf numFmtId="0" fontId="1" fillId="0" borderId="91" xfId="30" applyBorder="1" applyAlignment="1">
      <alignment horizontal="center"/>
    </xf>
    <xf numFmtId="0" fontId="1" fillId="0" borderId="90" xfId="30" applyBorder="1" applyAlignment="1">
      <alignment horizontal="center"/>
    </xf>
    <xf numFmtId="0" fontId="1" fillId="12" borderId="30" xfId="30" applyFill="1" applyBorder="1" applyAlignment="1">
      <alignment horizontal="center" wrapText="1"/>
    </xf>
    <xf numFmtId="0" fontId="1" fillId="12" borderId="96" xfId="30" applyFill="1" applyBorder="1" applyAlignment="1">
      <alignment horizontal="center"/>
    </xf>
    <xf numFmtId="0" fontId="4" fillId="0" borderId="91" xfId="18" applyBorder="1" applyAlignment="1">
      <alignment horizontal="center" wrapText="1"/>
    </xf>
    <xf numFmtId="0" fontId="7" fillId="0" borderId="0" xfId="16" applyFont="1" applyAlignment="1">
      <alignment vertical="top"/>
    </xf>
    <xf numFmtId="0" fontId="2" fillId="0" borderId="0" xfId="22" applyAlignment="1"/>
    <xf numFmtId="0" fontId="46" fillId="0" borderId="93" xfId="22" applyFont="1" applyBorder="1" applyAlignment="1"/>
    <xf numFmtId="0" fontId="2" fillId="0" borderId="91" xfId="22" applyBorder="1" applyAlignment="1"/>
    <xf numFmtId="0" fontId="2" fillId="0" borderId="90" xfId="22" applyBorder="1" applyAlignment="1"/>
    <xf numFmtId="0" fontId="2" fillId="0" borderId="92" xfId="22" applyBorder="1" applyAlignment="1">
      <alignment horizontal="center"/>
    </xf>
    <xf numFmtId="0" fontId="2" fillId="0" borderId="91" xfId="22" applyBorder="1" applyAlignment="1">
      <alignment horizontal="center"/>
    </xf>
    <xf numFmtId="0" fontId="2" fillId="0" borderId="90" xfId="22" applyBorder="1" applyAlignment="1">
      <alignment horizontal="center"/>
    </xf>
  </cellXfs>
  <cellStyles count="34">
    <cellStyle name="Comma" xfId="1" builtinId="3"/>
    <cellStyle name="Comma 2" xfId="4"/>
    <cellStyle name="Comma 3" xfId="5"/>
    <cellStyle name="Comma 3 2" xfId="6"/>
    <cellStyle name="Comma 4" xfId="7"/>
    <cellStyle name="Comma 5" xfId="8"/>
    <cellStyle name="Comma 5 2" xfId="3"/>
    <cellStyle name="Comma 6" xfId="9"/>
    <cellStyle name="Comma 7" xfId="33"/>
    <cellStyle name="Currency" xfId="29" builtinId="4"/>
    <cellStyle name="Currency 2" xfId="10"/>
    <cellStyle name="Currency 3" xfId="11"/>
    <cellStyle name="Currency 3 2" xfId="12"/>
    <cellStyle name="Normal" xfId="0" builtinId="0"/>
    <cellStyle name="Normal 10" xfId="13"/>
    <cellStyle name="Normal 11" xfId="14"/>
    <cellStyle name="Normal 12" xfId="30"/>
    <cellStyle name="Normal 2" xfId="15"/>
    <cellStyle name="Normal 2 2" xfId="2"/>
    <cellStyle name="Normal 2 3" xfId="16"/>
    <cellStyle name="Normal 2 4" xfId="17"/>
    <cellStyle name="Normal 3" xfId="18"/>
    <cellStyle name="Normal 4" xfId="19"/>
    <cellStyle name="Normal 5" xfId="20"/>
    <cellStyle name="Normal 6" xfId="21"/>
    <cellStyle name="Normal 7" xfId="22"/>
    <cellStyle name="Normal 8" xfId="23"/>
    <cellStyle name="Normal 9" xfId="24"/>
    <cellStyle name="Normal_Sheet1" xfId="32"/>
    <cellStyle name="Normal_Sheet1 2" xfId="25"/>
    <cellStyle name="Normal_Sheet1 2 2" xfId="26"/>
    <cellStyle name="Normal_Sheet1 3" xfId="31"/>
    <cellStyle name="Percent 2" xfId="27"/>
    <cellStyle name="Percent 2 2" xfId="2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externalLink" Target="externalLinks/externalLink10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66" Type="http://schemas.openxmlformats.org/officeDocument/2006/relationships/externalLink" Target="externalLinks/externalLink1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61" Type="http://schemas.openxmlformats.org/officeDocument/2006/relationships/externalLink" Target="externalLinks/externalLink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7.xml"/><Relationship Id="rId65" Type="http://schemas.openxmlformats.org/officeDocument/2006/relationships/externalLink" Target="externalLinks/externalLink1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64" Type="http://schemas.openxmlformats.org/officeDocument/2006/relationships/externalLink" Target="externalLinks/externalLink11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Relationship Id="rId67" Type="http://schemas.openxmlformats.org/officeDocument/2006/relationships/externalLink" Target="externalLinks/externalLink14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externalLink" Target="externalLinks/externalLink9.xml"/><Relationship Id="rId7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Budget%20Letters/December%202012_2nd%20Qtr%20SSEEP%20and%20Oct%20Midyear%20Calculation/FY2012-13%20MFP%20Budget%20Letter_October%202012%20midyear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Student%20Data/SSEEP_%20Feb%202013%20Multi-Stats_5_9_MFP%20Funded%20and%20At-Risk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Student%20Data/SIS/February%202013/MFP_Funded_Membership_Feb_1_2013_Other_Funded_Membership_by_School_Location_or_Student_Residence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Student%20Data/SIS/February%202013/RSD_396_by_Site_Feb_1_2013_MFP_Membership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Student%20Data/SIS/February%202013/RSD_NO_by_Site_Feb_1_2013_MFP_Membership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Student%20Data/SIS/February%202013/Belle_Chasse_Academy_By_Residence_and_Base_Status_Feb_1_2013_Fina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FP%20Scholarship%20Only_for%20finance_10-1-201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Y2012-13%20MFP%20BUDGET%20LETTER%20-%20APRIL%202013-Updates%20for%20Midyear%20adjs%20for%20Option%20A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arch%202013_Mid-Year%20Adjustment_INCLUDES%20OCTOBER%20FINAL_orig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Student%20Data/SIS/October%202012/Belle_Chasse_Academy_By_Residence_and_Base_Status_Oct_1_2012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EDFIN_AC/Charters/2012-13/Per%20Pupil%20Calculations/Final%20Per%20Pupil%20Amounts_March%202013/FY2012-13%20FINAL%20PER%20PUPIL%20AMOUNTS%20-%20FINAL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_being%20developed/Student%20Data/OJJ/004908AdmForOjj_11-12%20ADM_Final%20for%2012-13%20MFP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2-2013/Student%20Data/OJJ/Comparison%20of%20July%20to%20October%20ADM%20for%2011-12_12-13%20MFP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mf/EFS/MFPAdm/MFP%20Budget%20Letter/2011-2012/Student%20Data/OJJ/Preliminary%2010-11%20ADM%20for%2011-12%20MFP_Jul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"/>
      <sheetName val="Table 1 State Summary "/>
      <sheetName val="Table 2_State Distrib and Adjs"/>
      <sheetName val="Table 2A-1_EFT (Annual)"/>
      <sheetName val="Table 2A-2 EFT (Monthly)"/>
      <sheetName val="Table 3 Levels 1&amp;2"/>
      <sheetName val="Table 3A-CityParish LEA "/>
      <sheetName val="Table 4 Level 3"/>
      <sheetName val="Table 4A Stipends"/>
      <sheetName val="Table 4B Rewards"/>
      <sheetName val="Table 5A1 Labs "/>
      <sheetName val="Table 5A2 LSMSA"/>
      <sheetName val="Table 5A3 NOCCA"/>
      <sheetName val="Table 5A4_LSDVI"/>
      <sheetName val="Table 5A5_SSD"/>
      <sheetName val="Table 5B1_RSD_Orleans"/>
      <sheetName val="Table 5B2_RSD_LA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2 - LA Virtual Admy"/>
      <sheetName val="Table 5C3 - LA Connections EBR"/>
      <sheetName val="Table 5D1 - New Vision"/>
      <sheetName val="Table 5D2 - Glencoe"/>
      <sheetName val="Table 5D3 - International"/>
      <sheetName val="Table 5D4 - Avoyelles"/>
      <sheetName val="Table 5D5 - Delhi"/>
      <sheetName val="Table 5D6 - Milestone"/>
      <sheetName val="Table 5D7 - Max"/>
      <sheetName val="Table 5D8 - Belle Chasse"/>
      <sheetName val="Table 5E_OJJ"/>
      <sheetName val="Table 5F Scholarships-September"/>
      <sheetName val="Table 5F Scholarships-August"/>
      <sheetName val="Table 5F Scholarships-July"/>
      <sheetName val="Table 6 (Local Deduct Calc.)"/>
      <sheetName val="Table 7 Local Revenue"/>
      <sheetName val="Table 8 2.1.12 MFP Funded"/>
      <sheetName val="2-1-12 MFP Funded by site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AL8">
            <v>4621.8175818834352</v>
          </cell>
        </row>
        <row r="9">
          <cell r="AL9">
            <v>6131.8351665660375</v>
          </cell>
        </row>
        <row r="10">
          <cell r="AL10">
            <v>4326.5384352059973</v>
          </cell>
        </row>
        <row r="11">
          <cell r="AL11">
            <v>6066.2659652331004</v>
          </cell>
        </row>
        <row r="12">
          <cell r="AL12">
            <v>4806.2126132223084</v>
          </cell>
        </row>
        <row r="13">
          <cell r="AL13">
            <v>5538.0879878550813</v>
          </cell>
        </row>
        <row r="14">
          <cell r="AL14">
            <v>1543.5712353471597</v>
          </cell>
        </row>
        <row r="15">
          <cell r="AL15">
            <v>4033.4866571910334</v>
          </cell>
        </row>
        <row r="16">
          <cell r="AL16">
            <v>4268.3217271902904</v>
          </cell>
        </row>
        <row r="17">
          <cell r="AL17">
            <v>4300.0681374076885</v>
          </cell>
        </row>
        <row r="18">
          <cell r="AL18">
            <v>6740.2393955908683</v>
          </cell>
        </row>
        <row r="19">
          <cell r="AL19">
            <v>1781.2877551020408</v>
          </cell>
        </row>
        <row r="20">
          <cell r="AL20">
            <v>6125.5331903699798</v>
          </cell>
        </row>
        <row r="21">
          <cell r="AL21">
            <v>5278.0936993421856</v>
          </cell>
        </row>
        <row r="22">
          <cell r="AL22">
            <v>5428.9842692179664</v>
          </cell>
        </row>
        <row r="23">
          <cell r="AL23">
            <v>1501.2470754125757</v>
          </cell>
        </row>
        <row r="24">
          <cell r="AL24">
            <v>3386.5716964570697</v>
          </cell>
        </row>
        <row r="25">
          <cell r="AL25">
            <v>5798.0598063231446</v>
          </cell>
        </row>
        <row r="26">
          <cell r="AL26">
            <v>5219.1012787873206</v>
          </cell>
        </row>
        <row r="27">
          <cell r="AL27">
            <v>5441.7799844976798</v>
          </cell>
        </row>
        <row r="28">
          <cell r="AL28">
            <v>5718.7800910915075</v>
          </cell>
        </row>
        <row r="29">
          <cell r="AL29">
            <v>6198.830003500153</v>
          </cell>
        </row>
        <row r="30">
          <cell r="AL30">
            <v>4809.0299298140199</v>
          </cell>
        </row>
        <row r="31">
          <cell r="AL31">
            <v>2649.7787452556372</v>
          </cell>
        </row>
        <row r="32">
          <cell r="AL32">
            <v>3848.3923674564248</v>
          </cell>
        </row>
        <row r="33">
          <cell r="AL33">
            <v>3145.9192082835102</v>
          </cell>
        </row>
        <row r="34">
          <cell r="AL34">
            <v>5653.5502977926608</v>
          </cell>
        </row>
        <row r="35">
          <cell r="AL35">
            <v>3200.5356505169011</v>
          </cell>
        </row>
        <row r="36">
          <cell r="AL36">
            <v>3945.0399545376122</v>
          </cell>
        </row>
        <row r="37">
          <cell r="AL37">
            <v>5594.8916667625617</v>
          </cell>
        </row>
        <row r="38">
          <cell r="AL38">
            <v>4159.5846806435638</v>
          </cell>
        </row>
        <row r="39">
          <cell r="AL39">
            <v>5475.1436637248598</v>
          </cell>
        </row>
        <row r="40">
          <cell r="AL40">
            <v>5397.5678422891451</v>
          </cell>
        </row>
        <row r="41">
          <cell r="AL41">
            <v>5843.9642210290731</v>
          </cell>
        </row>
        <row r="42">
          <cell r="AL42">
            <v>4830.9633412658623</v>
          </cell>
        </row>
        <row r="43">
          <cell r="AL43">
            <v>3493.4615493208294</v>
          </cell>
        </row>
        <row r="44">
          <cell r="AL44">
            <v>5484.3026094077886</v>
          </cell>
        </row>
        <row r="45">
          <cell r="AL45">
            <v>2191.7415364583335</v>
          </cell>
        </row>
        <row r="46">
          <cell r="AL46">
            <v>3686.1886996918806</v>
          </cell>
        </row>
        <row r="47">
          <cell r="AL47">
            <v>4879.0185326187402</v>
          </cell>
        </row>
        <row r="48">
          <cell r="AL48">
            <v>1608.4303482587065</v>
          </cell>
        </row>
        <row r="49">
          <cell r="AL49">
            <v>5260.3047779801664</v>
          </cell>
        </row>
        <row r="50">
          <cell r="AL50">
            <v>5587.3492327608728</v>
          </cell>
        </row>
        <row r="51">
          <cell r="AL51">
            <v>4113.1787591918992</v>
          </cell>
        </row>
        <row r="52">
          <cell r="AL52">
            <v>2414.8479898164846</v>
          </cell>
        </row>
        <row r="53">
          <cell r="AL53">
            <v>5765.0314518803261</v>
          </cell>
        </row>
        <row r="54">
          <cell r="AL54">
            <v>3186.1712081166847</v>
          </cell>
        </row>
        <row r="55">
          <cell r="AL55">
            <v>4260.4872196136057</v>
          </cell>
        </row>
        <row r="56">
          <cell r="AL56">
            <v>4800.2172145077111</v>
          </cell>
        </row>
        <row r="57">
          <cell r="AL57">
            <v>5059.523754419537</v>
          </cell>
        </row>
        <row r="58">
          <cell r="AL58">
            <v>4384.0477116019692</v>
          </cell>
        </row>
        <row r="59">
          <cell r="AL59">
            <v>4920.0697942988754</v>
          </cell>
        </row>
        <row r="60">
          <cell r="AL60">
            <v>4784.2719870767614</v>
          </cell>
        </row>
        <row r="61">
          <cell r="AL61">
            <v>5982.5555386476462</v>
          </cell>
        </row>
        <row r="62">
          <cell r="AL62">
            <v>4087.4017448818722</v>
          </cell>
        </row>
        <row r="63">
          <cell r="AL63">
            <v>5052.2250942802684</v>
          </cell>
        </row>
        <row r="64">
          <cell r="AL64">
            <v>4389.3863180380931</v>
          </cell>
        </row>
        <row r="65">
          <cell r="AL65">
            <v>5325.8881107130073</v>
          </cell>
        </row>
        <row r="66">
          <cell r="AL66">
            <v>6328.4963620482158</v>
          </cell>
        </row>
        <row r="67">
          <cell r="AL67">
            <v>4825.1723230627122</v>
          </cell>
        </row>
        <row r="68">
          <cell r="AL68">
            <v>3063.3110364585282</v>
          </cell>
        </row>
        <row r="69">
          <cell r="AL69">
            <v>5564.645485869667</v>
          </cell>
        </row>
        <row r="70">
          <cell r="AL70">
            <v>4414.1775336636538</v>
          </cell>
        </row>
        <row r="71">
          <cell r="AL71">
            <v>5871.0485811924027</v>
          </cell>
        </row>
        <row r="72">
          <cell r="AL72">
            <v>4602.2046951319899</v>
          </cell>
        </row>
        <row r="73">
          <cell r="AL73">
            <v>6243.8912249150071</v>
          </cell>
        </row>
        <row r="74">
          <cell r="AL74">
            <v>5049.6489898847567</v>
          </cell>
        </row>
        <row r="75">
          <cell r="AL75">
            <v>5861.7500805575619</v>
          </cell>
        </row>
        <row r="76">
          <cell r="AL76">
            <v>5508.3397285189958</v>
          </cell>
        </row>
      </sheetData>
      <sheetData sheetId="7"/>
      <sheetData sheetId="8">
        <row r="6">
          <cell r="P6">
            <v>777.48</v>
          </cell>
        </row>
        <row r="7">
          <cell r="P7">
            <v>842.32</v>
          </cell>
        </row>
        <row r="8">
          <cell r="P8">
            <v>596.84</v>
          </cell>
        </row>
        <row r="9">
          <cell r="P9">
            <v>585.76</v>
          </cell>
        </row>
        <row r="10">
          <cell r="P10">
            <v>555.91</v>
          </cell>
        </row>
        <row r="11">
          <cell r="P11">
            <v>545.4799999999999</v>
          </cell>
        </row>
        <row r="12">
          <cell r="P12">
            <v>756.91999999999985</v>
          </cell>
        </row>
        <row r="13">
          <cell r="P13">
            <v>725.76</v>
          </cell>
        </row>
        <row r="14">
          <cell r="P14">
            <v>744.76</v>
          </cell>
        </row>
        <row r="15">
          <cell r="P15">
            <v>608.04000000000008</v>
          </cell>
        </row>
        <row r="16">
          <cell r="P16">
            <v>706.55</v>
          </cell>
        </row>
        <row r="17">
          <cell r="P17">
            <v>1063.31</v>
          </cell>
        </row>
        <row r="18">
          <cell r="P18">
            <v>749.43000000000006</v>
          </cell>
        </row>
        <row r="19">
          <cell r="P19">
            <v>809.9799999999999</v>
          </cell>
        </row>
        <row r="20">
          <cell r="P20">
            <v>553.79999999999995</v>
          </cell>
        </row>
        <row r="21">
          <cell r="P21">
            <v>686.73</v>
          </cell>
        </row>
        <row r="22">
          <cell r="P22">
            <v>801.47762416806802</v>
          </cell>
        </row>
        <row r="23">
          <cell r="P23">
            <v>845.94999999999993</v>
          </cell>
        </row>
        <row r="24">
          <cell r="P24">
            <v>905.43</v>
          </cell>
        </row>
        <row r="25">
          <cell r="P25">
            <v>586.16999999999996</v>
          </cell>
        </row>
        <row r="26">
          <cell r="P26">
            <v>610.35</v>
          </cell>
        </row>
        <row r="27">
          <cell r="P27">
            <v>496.36</v>
          </cell>
        </row>
        <row r="28">
          <cell r="P28">
            <v>688.58</v>
          </cell>
        </row>
        <row r="29">
          <cell r="P29">
            <v>854.24999999999989</v>
          </cell>
        </row>
        <row r="30">
          <cell r="P30">
            <v>653.73</v>
          </cell>
        </row>
        <row r="31">
          <cell r="P31">
            <v>836.83</v>
          </cell>
        </row>
        <row r="32">
          <cell r="P32">
            <v>693.06</v>
          </cell>
        </row>
        <row r="33">
          <cell r="P33">
            <v>694.4</v>
          </cell>
        </row>
        <row r="34">
          <cell r="P34">
            <v>754.94999999999993</v>
          </cell>
        </row>
        <row r="35">
          <cell r="P35">
            <v>727.17</v>
          </cell>
        </row>
        <row r="36">
          <cell r="P36">
            <v>620.83000000000004</v>
          </cell>
        </row>
        <row r="37">
          <cell r="P37">
            <v>559.77</v>
          </cell>
        </row>
        <row r="38">
          <cell r="P38">
            <v>655.31000000000006</v>
          </cell>
        </row>
        <row r="39">
          <cell r="P39">
            <v>644.11000000000013</v>
          </cell>
        </row>
        <row r="40">
          <cell r="P40">
            <v>537.96</v>
          </cell>
        </row>
        <row r="41">
          <cell r="P41">
            <v>727.23177743956114</v>
          </cell>
        </row>
        <row r="42">
          <cell r="P42">
            <v>653.61</v>
          </cell>
        </row>
        <row r="43">
          <cell r="P43">
            <v>829.92000000000007</v>
          </cell>
        </row>
        <row r="44">
          <cell r="P44">
            <v>779.65573042776441</v>
          </cell>
        </row>
        <row r="45">
          <cell r="P45">
            <v>700.2700000000001</v>
          </cell>
        </row>
        <row r="46">
          <cell r="P46">
            <v>886.22</v>
          </cell>
        </row>
        <row r="47">
          <cell r="P47">
            <v>534.28</v>
          </cell>
        </row>
        <row r="48">
          <cell r="P48">
            <v>574.6099999999999</v>
          </cell>
        </row>
        <row r="49">
          <cell r="P49">
            <v>663.16000000000008</v>
          </cell>
        </row>
        <row r="50">
          <cell r="P50">
            <v>753.96000000000015</v>
          </cell>
        </row>
        <row r="51">
          <cell r="P51">
            <v>728.06</v>
          </cell>
        </row>
        <row r="52">
          <cell r="P52">
            <v>910.76</v>
          </cell>
        </row>
        <row r="53">
          <cell r="P53">
            <v>871.07</v>
          </cell>
        </row>
        <row r="54">
          <cell r="P54">
            <v>574.43999999999994</v>
          </cell>
        </row>
        <row r="55">
          <cell r="P55">
            <v>634.46</v>
          </cell>
        </row>
        <row r="56">
          <cell r="P56">
            <v>706.66</v>
          </cell>
        </row>
        <row r="57">
          <cell r="P57">
            <v>658.37</v>
          </cell>
        </row>
        <row r="58">
          <cell r="P58">
            <v>689.74</v>
          </cell>
        </row>
        <row r="59">
          <cell r="P59">
            <v>951.45</v>
          </cell>
        </row>
        <row r="60">
          <cell r="P60">
            <v>795.14</v>
          </cell>
        </row>
        <row r="61">
          <cell r="P61">
            <v>614.66000000000008</v>
          </cell>
        </row>
        <row r="62">
          <cell r="P62">
            <v>764.51</v>
          </cell>
        </row>
        <row r="63">
          <cell r="P63">
            <v>697.04</v>
          </cell>
        </row>
        <row r="64">
          <cell r="P64">
            <v>689.52</v>
          </cell>
        </row>
        <row r="65">
          <cell r="P65">
            <v>594.04</v>
          </cell>
        </row>
        <row r="66">
          <cell r="P66">
            <v>833.70999999999992</v>
          </cell>
        </row>
        <row r="67">
          <cell r="P67">
            <v>516.08000000000004</v>
          </cell>
        </row>
        <row r="68">
          <cell r="P68">
            <v>756.79</v>
          </cell>
        </row>
        <row r="69">
          <cell r="P69">
            <v>592.66</v>
          </cell>
        </row>
        <row r="70">
          <cell r="P70">
            <v>829.12</v>
          </cell>
        </row>
        <row r="71">
          <cell r="P71">
            <v>730.06</v>
          </cell>
        </row>
        <row r="72">
          <cell r="P72">
            <v>715.61</v>
          </cell>
        </row>
        <row r="73">
          <cell r="P73">
            <v>798.7</v>
          </cell>
        </row>
        <row r="74">
          <cell r="P74">
            <v>705.67</v>
          </cell>
        </row>
      </sheetData>
      <sheetData sheetId="9"/>
      <sheetData sheetId="10"/>
      <sheetData sheetId="11">
        <row r="8">
          <cell r="C8">
            <v>4325.8670725247357</v>
          </cell>
          <cell r="E8">
            <v>605.97185873605952</v>
          </cell>
        </row>
        <row r="9">
          <cell r="E9">
            <v>699.89832861189802</v>
          </cell>
        </row>
      </sheetData>
      <sheetData sheetId="12"/>
      <sheetData sheetId="13"/>
      <sheetData sheetId="14">
        <row r="76">
          <cell r="C76">
            <v>221</v>
          </cell>
        </row>
      </sheetData>
      <sheetData sheetId="15">
        <row r="76">
          <cell r="C76">
            <v>286</v>
          </cell>
        </row>
      </sheetData>
      <sheetData sheetId="16">
        <row r="9">
          <cell r="D9">
            <v>3493.4615493208294</v>
          </cell>
          <cell r="F9">
            <v>797.0524448632965</v>
          </cell>
        </row>
        <row r="12">
          <cell r="C12">
            <v>340</v>
          </cell>
          <cell r="F12">
            <v>767.72184717013943</v>
          </cell>
        </row>
        <row r="13">
          <cell r="C13">
            <v>420</v>
          </cell>
          <cell r="F13">
            <v>730.66950653120466</v>
          </cell>
        </row>
        <row r="14">
          <cell r="C14">
            <v>601</v>
          </cell>
          <cell r="F14">
            <v>767.72184717013943</v>
          </cell>
        </row>
        <row r="15">
          <cell r="C15">
            <v>423</v>
          </cell>
          <cell r="F15">
            <v>746.0335616438357</v>
          </cell>
        </row>
        <row r="16">
          <cell r="C16">
            <v>140</v>
          </cell>
          <cell r="F16">
            <v>746.0335616438357</v>
          </cell>
        </row>
        <row r="17">
          <cell r="C17">
            <v>200</v>
          </cell>
          <cell r="F17">
            <v>746.0335616438357</v>
          </cell>
        </row>
        <row r="18">
          <cell r="C18">
            <v>480</v>
          </cell>
          <cell r="F18">
            <v>746.0335616438357</v>
          </cell>
        </row>
        <row r="19">
          <cell r="C19">
            <v>547</v>
          </cell>
          <cell r="F19">
            <v>746.0335616438357</v>
          </cell>
        </row>
        <row r="20">
          <cell r="C20">
            <v>462</v>
          </cell>
          <cell r="F20">
            <v>746.0335616438357</v>
          </cell>
        </row>
        <row r="21">
          <cell r="C21">
            <v>103</v>
          </cell>
          <cell r="F21">
            <v>746.0335616438357</v>
          </cell>
        </row>
        <row r="22">
          <cell r="C22">
            <v>364</v>
          </cell>
          <cell r="F22">
            <v>746.0335616438357</v>
          </cell>
        </row>
        <row r="23">
          <cell r="C23">
            <v>200</v>
          </cell>
          <cell r="F23">
            <v>746.0335616438357</v>
          </cell>
        </row>
        <row r="24">
          <cell r="C24">
            <v>581</v>
          </cell>
          <cell r="F24">
            <v>746.0335616438357</v>
          </cell>
        </row>
        <row r="25">
          <cell r="C25">
            <v>608</v>
          </cell>
          <cell r="F25">
            <v>746.0335616438357</v>
          </cell>
        </row>
        <row r="26">
          <cell r="C26">
            <v>581</v>
          </cell>
          <cell r="F26">
            <v>746.0335616438357</v>
          </cell>
        </row>
        <row r="27">
          <cell r="C27">
            <v>157</v>
          </cell>
          <cell r="F27">
            <v>746.0335616438357</v>
          </cell>
        </row>
        <row r="28">
          <cell r="C28">
            <v>139</v>
          </cell>
          <cell r="F28">
            <v>746.0335616438357</v>
          </cell>
        </row>
        <row r="29">
          <cell r="C29">
            <v>310</v>
          </cell>
          <cell r="F29">
            <v>746.0335616438357</v>
          </cell>
        </row>
        <row r="30">
          <cell r="C30">
            <v>383</v>
          </cell>
          <cell r="F30">
            <v>746.0335616438357</v>
          </cell>
        </row>
        <row r="31">
          <cell r="C31">
            <v>304</v>
          </cell>
          <cell r="F31">
            <v>746.0335616438357</v>
          </cell>
        </row>
        <row r="32">
          <cell r="C32">
            <v>253</v>
          </cell>
          <cell r="F32">
            <v>746.0335616438357</v>
          </cell>
        </row>
        <row r="33">
          <cell r="C33">
            <v>210</v>
          </cell>
          <cell r="F33">
            <v>926.66296296296309</v>
          </cell>
        </row>
        <row r="34">
          <cell r="C34">
            <v>419</v>
          </cell>
          <cell r="F34">
            <v>744.77798165137619</v>
          </cell>
        </row>
        <row r="35">
          <cell r="C35">
            <v>308</v>
          </cell>
          <cell r="F35">
            <v>743.65689655172423</v>
          </cell>
        </row>
        <row r="36">
          <cell r="C36">
            <v>336</v>
          </cell>
          <cell r="F36">
            <v>783.54939759036142</v>
          </cell>
        </row>
        <row r="37">
          <cell r="C37">
            <v>120</v>
          </cell>
          <cell r="F37">
            <v>746.0335616438357</v>
          </cell>
        </row>
        <row r="38">
          <cell r="C38">
            <v>120</v>
          </cell>
          <cell r="F38">
            <v>746.0335616438357</v>
          </cell>
        </row>
        <row r="39">
          <cell r="C39">
            <v>526</v>
          </cell>
          <cell r="F39">
            <v>735.82244897959185</v>
          </cell>
        </row>
        <row r="40">
          <cell r="C40">
            <v>420</v>
          </cell>
          <cell r="F40">
            <v>618.75651162790689</v>
          </cell>
        </row>
        <row r="41">
          <cell r="C41">
            <v>570</v>
          </cell>
          <cell r="F41">
            <v>746.0335616438357</v>
          </cell>
        </row>
        <row r="42">
          <cell r="C42">
            <v>548</v>
          </cell>
          <cell r="F42">
            <v>708.2132751810401</v>
          </cell>
        </row>
        <row r="43">
          <cell r="C43">
            <v>667</v>
          </cell>
          <cell r="F43">
            <v>650.55234865477053</v>
          </cell>
        </row>
        <row r="44">
          <cell r="C44">
            <v>686</v>
          </cell>
          <cell r="F44">
            <v>721.28337970262919</v>
          </cell>
        </row>
        <row r="45">
          <cell r="C45">
            <v>420</v>
          </cell>
          <cell r="F45">
            <v>746.0335616438357</v>
          </cell>
        </row>
        <row r="46">
          <cell r="C46">
            <v>399</v>
          </cell>
          <cell r="F46">
            <v>600.21655982905986</v>
          </cell>
        </row>
        <row r="47">
          <cell r="C47">
            <v>785</v>
          </cell>
          <cell r="F47">
            <v>776.90344307346322</v>
          </cell>
        </row>
        <row r="48">
          <cell r="C48">
            <v>422</v>
          </cell>
          <cell r="F48">
            <v>642.89065513553726</v>
          </cell>
        </row>
        <row r="49">
          <cell r="C49">
            <v>480</v>
          </cell>
          <cell r="F49">
            <v>746.0335616438357</v>
          </cell>
        </row>
        <row r="50">
          <cell r="C50">
            <v>641</v>
          </cell>
          <cell r="F50">
            <v>678.38194087511556</v>
          </cell>
        </row>
        <row r="51">
          <cell r="C51">
            <v>592</v>
          </cell>
          <cell r="F51">
            <v>686.92241021135874</v>
          </cell>
        </row>
        <row r="52">
          <cell r="C52">
            <v>610</v>
          </cell>
          <cell r="F52">
            <v>761.3587570202327</v>
          </cell>
        </row>
        <row r="53">
          <cell r="C53">
            <v>471</v>
          </cell>
          <cell r="F53">
            <v>1003.4698393033485</v>
          </cell>
        </row>
        <row r="54">
          <cell r="C54">
            <v>858</v>
          </cell>
          <cell r="F54">
            <v>592.05529010815155</v>
          </cell>
        </row>
        <row r="55">
          <cell r="C55">
            <v>278</v>
          </cell>
          <cell r="F55">
            <v>907.69666061705993</v>
          </cell>
        </row>
        <row r="56">
          <cell r="C56">
            <v>469</v>
          </cell>
          <cell r="F56">
            <v>741.72363820787723</v>
          </cell>
        </row>
        <row r="57">
          <cell r="C57">
            <v>481</v>
          </cell>
          <cell r="F57">
            <v>643.94778836855926</v>
          </cell>
        </row>
        <row r="58">
          <cell r="C58">
            <v>556</v>
          </cell>
          <cell r="F58">
            <v>724.79250196607131</v>
          </cell>
        </row>
        <row r="59">
          <cell r="C59">
            <v>387</v>
          </cell>
          <cell r="F59">
            <v>592.5310423197493</v>
          </cell>
        </row>
        <row r="60">
          <cell r="C60">
            <v>203</v>
          </cell>
        </row>
        <row r="61">
          <cell r="C61">
            <v>213</v>
          </cell>
          <cell r="F61">
            <v>741.31578947368428</v>
          </cell>
        </row>
        <row r="62">
          <cell r="C62">
            <v>271</v>
          </cell>
          <cell r="F62">
            <v>746.0335616438357</v>
          </cell>
        </row>
        <row r="63">
          <cell r="C63">
            <v>309</v>
          </cell>
          <cell r="F63">
            <v>746.0335616438357</v>
          </cell>
        </row>
        <row r="64">
          <cell r="C64">
            <v>515</v>
          </cell>
          <cell r="F64">
            <v>752.85062142702634</v>
          </cell>
        </row>
        <row r="65">
          <cell r="C65">
            <v>421</v>
          </cell>
          <cell r="F65">
            <v>803.97152919927748</v>
          </cell>
        </row>
        <row r="66">
          <cell r="C66">
            <v>385</v>
          </cell>
          <cell r="F66">
            <v>746.0335616438357</v>
          </cell>
        </row>
        <row r="67">
          <cell r="C67">
            <v>425</v>
          </cell>
          <cell r="F67">
            <v>746.0335616438357</v>
          </cell>
        </row>
        <row r="68">
          <cell r="C68">
            <v>614</v>
          </cell>
          <cell r="F68">
            <v>746.0335616438357</v>
          </cell>
        </row>
        <row r="78">
          <cell r="F78">
            <v>746.0335616438357</v>
          </cell>
        </row>
      </sheetData>
      <sheetData sheetId="17">
        <row r="7">
          <cell r="F7">
            <v>801.47762416806802</v>
          </cell>
        </row>
        <row r="10">
          <cell r="C10">
            <v>326</v>
          </cell>
          <cell r="F10">
            <v>801.47762416806802</v>
          </cell>
        </row>
        <row r="11">
          <cell r="C11">
            <v>271</v>
          </cell>
          <cell r="F11">
            <v>801.47762416806802</v>
          </cell>
        </row>
        <row r="12">
          <cell r="C12">
            <v>252</v>
          </cell>
          <cell r="F12">
            <v>801.47762416806802</v>
          </cell>
        </row>
        <row r="13">
          <cell r="C13">
            <v>402</v>
          </cell>
          <cell r="F13">
            <v>801.47762416806802</v>
          </cell>
        </row>
        <row r="14">
          <cell r="C14">
            <v>391</v>
          </cell>
          <cell r="F14">
            <v>801.47762416806802</v>
          </cell>
        </row>
        <row r="15">
          <cell r="C15">
            <v>640</v>
          </cell>
          <cell r="F15">
            <v>801.47762416806802</v>
          </cell>
        </row>
        <row r="16">
          <cell r="F16">
            <v>801.47762416806802</v>
          </cell>
        </row>
        <row r="17">
          <cell r="C17">
            <v>475</v>
          </cell>
          <cell r="F17">
            <v>801.47762416806802</v>
          </cell>
        </row>
        <row r="21">
          <cell r="F21">
            <v>779.65573042776441</v>
          </cell>
        </row>
        <row r="23">
          <cell r="C23">
            <v>277</v>
          </cell>
          <cell r="F23">
            <v>779.65573042776441</v>
          </cell>
        </row>
        <row r="28">
          <cell r="F28">
            <v>744.76</v>
          </cell>
        </row>
        <row r="29">
          <cell r="C29">
            <v>478</v>
          </cell>
          <cell r="F29">
            <v>744.76</v>
          </cell>
        </row>
        <row r="35">
          <cell r="F35">
            <v>728.06</v>
          </cell>
        </row>
      </sheetData>
      <sheetData sheetId="18">
        <row r="23">
          <cell r="C23">
            <v>189</v>
          </cell>
        </row>
        <row r="38">
          <cell r="C38">
            <v>1</v>
          </cell>
        </row>
        <row r="73">
          <cell r="C73">
            <v>2</v>
          </cell>
        </row>
        <row r="74">
          <cell r="C74">
            <v>4</v>
          </cell>
        </row>
        <row r="75">
          <cell r="C75">
            <v>2</v>
          </cell>
        </row>
      </sheetData>
      <sheetData sheetId="19">
        <row r="20">
          <cell r="C20">
            <v>3</v>
          </cell>
        </row>
        <row r="37">
          <cell r="C37">
            <v>2</v>
          </cell>
        </row>
        <row r="43">
          <cell r="C43">
            <v>6</v>
          </cell>
        </row>
        <row r="62">
          <cell r="C62">
            <v>352</v>
          </cell>
        </row>
        <row r="76">
          <cell r="C76">
            <v>1</v>
          </cell>
        </row>
      </sheetData>
      <sheetData sheetId="20">
        <row r="32">
          <cell r="C32">
            <v>28</v>
          </cell>
        </row>
        <row r="42">
          <cell r="C42">
            <v>275</v>
          </cell>
        </row>
        <row r="50">
          <cell r="C50">
            <v>1</v>
          </cell>
        </row>
        <row r="51">
          <cell r="C51">
            <v>2</v>
          </cell>
        </row>
        <row r="54">
          <cell r="C54">
            <v>2</v>
          </cell>
        </row>
        <row r="58">
          <cell r="C58">
            <v>1</v>
          </cell>
        </row>
      </sheetData>
      <sheetData sheetId="21">
        <row r="32">
          <cell r="C32">
            <v>44</v>
          </cell>
        </row>
        <row r="42">
          <cell r="C42">
            <v>52</v>
          </cell>
        </row>
        <row r="44">
          <cell r="C44">
            <v>5</v>
          </cell>
        </row>
        <row r="51">
          <cell r="C51">
            <v>1</v>
          </cell>
        </row>
        <row r="58">
          <cell r="C58">
            <v>1</v>
          </cell>
        </row>
      </sheetData>
      <sheetData sheetId="22">
        <row r="32">
          <cell r="C32">
            <v>12</v>
          </cell>
        </row>
        <row r="42">
          <cell r="C42">
            <v>43</v>
          </cell>
        </row>
      </sheetData>
      <sheetData sheetId="23">
        <row r="15">
          <cell r="C15">
            <v>1</v>
          </cell>
        </row>
        <row r="16">
          <cell r="C16">
            <v>635</v>
          </cell>
        </row>
        <row r="33">
          <cell r="C33">
            <v>4</v>
          </cell>
        </row>
      </sheetData>
      <sheetData sheetId="24">
        <row r="76">
          <cell r="C76">
            <v>180</v>
          </cell>
        </row>
      </sheetData>
      <sheetData sheetId="25">
        <row r="76">
          <cell r="C76">
            <v>450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>
        <row r="4">
          <cell r="G4">
            <v>9313</v>
          </cell>
          <cell r="U4">
            <v>23</v>
          </cell>
          <cell r="W4">
            <v>10</v>
          </cell>
          <cell r="AA4">
            <v>2</v>
          </cell>
          <cell r="AB4">
            <v>3</v>
          </cell>
        </row>
        <row r="5">
          <cell r="G5">
            <v>4016</v>
          </cell>
          <cell r="U5">
            <v>9</v>
          </cell>
          <cell r="W5">
            <v>2</v>
          </cell>
          <cell r="AA5">
            <v>1</v>
          </cell>
        </row>
        <row r="6">
          <cell r="G6">
            <v>20083</v>
          </cell>
          <cell r="U6">
            <v>33</v>
          </cell>
          <cell r="W6">
            <v>11</v>
          </cell>
          <cell r="AA6">
            <v>6</v>
          </cell>
          <cell r="AB6">
            <v>10</v>
          </cell>
        </row>
        <row r="7">
          <cell r="G7">
            <v>3563</v>
          </cell>
          <cell r="R7">
            <v>2</v>
          </cell>
          <cell r="U7">
            <v>3</v>
          </cell>
          <cell r="W7">
            <v>5</v>
          </cell>
          <cell r="AA7">
            <v>3</v>
          </cell>
          <cell r="AB7">
            <v>1</v>
          </cell>
        </row>
        <row r="8">
          <cell r="G8">
            <v>5731</v>
          </cell>
          <cell r="N8">
            <v>671</v>
          </cell>
          <cell r="U8">
            <v>23</v>
          </cell>
          <cell r="W8">
            <v>4</v>
          </cell>
          <cell r="AA8">
            <v>4</v>
          </cell>
          <cell r="AB8">
            <v>4</v>
          </cell>
        </row>
        <row r="9">
          <cell r="G9">
            <v>6020</v>
          </cell>
          <cell r="U9">
            <v>15</v>
          </cell>
          <cell r="W9">
            <v>4</v>
          </cell>
          <cell r="AA9">
            <v>2</v>
          </cell>
          <cell r="AB9">
            <v>1</v>
          </cell>
        </row>
        <row r="10">
          <cell r="G10">
            <v>2207</v>
          </cell>
          <cell r="U10">
            <v>5</v>
          </cell>
          <cell r="W10">
            <v>6</v>
          </cell>
          <cell r="AA10">
            <v>0</v>
          </cell>
        </row>
        <row r="11">
          <cell r="G11">
            <v>20718</v>
          </cell>
          <cell r="U11">
            <v>45</v>
          </cell>
          <cell r="W11">
            <v>22</v>
          </cell>
          <cell r="AA11">
            <v>2</v>
          </cell>
          <cell r="AB11">
            <v>2</v>
          </cell>
        </row>
        <row r="12">
          <cell r="G12">
            <v>40653</v>
          </cell>
          <cell r="U12">
            <v>93</v>
          </cell>
          <cell r="W12">
            <v>38</v>
          </cell>
          <cell r="X12">
            <v>1</v>
          </cell>
          <cell r="AA12">
            <v>7</v>
          </cell>
          <cell r="AB12">
            <v>8</v>
          </cell>
        </row>
        <row r="13">
          <cell r="G13">
            <v>30976</v>
          </cell>
          <cell r="U13">
            <v>62</v>
          </cell>
          <cell r="W13">
            <v>24</v>
          </cell>
          <cell r="X13">
            <v>635</v>
          </cell>
          <cell r="AA13">
            <v>7</v>
          </cell>
          <cell r="AB13">
            <v>9</v>
          </cell>
        </row>
        <row r="14">
          <cell r="G14">
            <v>1572</v>
          </cell>
          <cell r="K14">
            <v>2</v>
          </cell>
          <cell r="U14">
            <v>3</v>
          </cell>
          <cell r="AA14">
            <v>0</v>
          </cell>
        </row>
        <row r="15">
          <cell r="G15">
            <v>1223</v>
          </cell>
          <cell r="W15">
            <v>2</v>
          </cell>
          <cell r="AA15">
            <v>0</v>
          </cell>
        </row>
        <row r="16">
          <cell r="G16">
            <v>1508</v>
          </cell>
          <cell r="U16">
            <v>6</v>
          </cell>
          <cell r="W16">
            <v>5</v>
          </cell>
          <cell r="AA16">
            <v>0</v>
          </cell>
        </row>
        <row r="17">
          <cell r="G17">
            <v>1945</v>
          </cell>
          <cell r="S17">
            <v>3</v>
          </cell>
          <cell r="U17">
            <v>3</v>
          </cell>
          <cell r="W17">
            <v>7</v>
          </cell>
          <cell r="AA17">
            <v>0</v>
          </cell>
        </row>
        <row r="18">
          <cell r="G18">
            <v>3621</v>
          </cell>
          <cell r="U18">
            <v>4</v>
          </cell>
          <cell r="W18">
            <v>2</v>
          </cell>
          <cell r="AA18">
            <v>2</v>
          </cell>
        </row>
        <row r="19">
          <cell r="G19">
            <v>4773</v>
          </cell>
          <cell r="U19">
            <v>13</v>
          </cell>
          <cell r="W19">
            <v>1</v>
          </cell>
          <cell r="AA19">
            <v>0</v>
          </cell>
        </row>
        <row r="20">
          <cell r="G20">
            <v>41009</v>
          </cell>
          <cell r="T20">
            <v>189</v>
          </cell>
          <cell r="U20">
            <v>77</v>
          </cell>
          <cell r="W20">
            <v>40</v>
          </cell>
          <cell r="AA20">
            <v>17</v>
          </cell>
          <cell r="AB20">
            <v>48</v>
          </cell>
        </row>
        <row r="21">
          <cell r="G21">
            <v>1134</v>
          </cell>
          <cell r="O21">
            <v>10</v>
          </cell>
          <cell r="U21">
            <v>1</v>
          </cell>
          <cell r="AA21">
            <v>0</v>
          </cell>
        </row>
        <row r="22">
          <cell r="G22">
            <v>1929</v>
          </cell>
          <cell r="U22">
            <v>8</v>
          </cell>
          <cell r="W22">
            <v>1</v>
          </cell>
          <cell r="AA22">
            <v>14</v>
          </cell>
          <cell r="AB22">
            <v>4</v>
          </cell>
        </row>
        <row r="23">
          <cell r="G23">
            <v>5802</v>
          </cell>
          <cell r="U23">
            <v>8</v>
          </cell>
          <cell r="W23">
            <v>1</v>
          </cell>
          <cell r="AA23">
            <v>4</v>
          </cell>
          <cell r="AB23">
            <v>4</v>
          </cell>
        </row>
        <row r="24">
          <cell r="G24">
            <v>2938</v>
          </cell>
          <cell r="O24">
            <v>87</v>
          </cell>
          <cell r="U24">
            <v>3</v>
          </cell>
          <cell r="W24">
            <v>9</v>
          </cell>
          <cell r="AA24">
            <v>1</v>
          </cell>
        </row>
        <row r="25">
          <cell r="G25">
            <v>3267</v>
          </cell>
          <cell r="U25">
            <v>2</v>
          </cell>
          <cell r="W25">
            <v>8</v>
          </cell>
          <cell r="AA25">
            <v>4</v>
          </cell>
        </row>
        <row r="26">
          <cell r="G26">
            <v>13259</v>
          </cell>
          <cell r="L26">
            <v>78</v>
          </cell>
          <cell r="U26">
            <v>10</v>
          </cell>
          <cell r="W26">
            <v>11</v>
          </cell>
          <cell r="AA26">
            <v>7</v>
          </cell>
          <cell r="AB26">
            <v>2</v>
          </cell>
        </row>
        <row r="27">
          <cell r="G27">
            <v>4461</v>
          </cell>
          <cell r="U27">
            <v>9</v>
          </cell>
          <cell r="W27">
            <v>1</v>
          </cell>
          <cell r="AA27">
            <v>1</v>
          </cell>
          <cell r="AB27">
            <v>7</v>
          </cell>
        </row>
        <row r="28">
          <cell r="G28">
            <v>2224</v>
          </cell>
          <cell r="U28">
            <v>2</v>
          </cell>
          <cell r="AA28">
            <v>0</v>
          </cell>
        </row>
        <row r="29">
          <cell r="G29">
            <v>43581</v>
          </cell>
          <cell r="M29">
            <v>193</v>
          </cell>
          <cell r="P29">
            <v>248</v>
          </cell>
          <cell r="Q29">
            <v>67</v>
          </cell>
          <cell r="U29">
            <v>102</v>
          </cell>
          <cell r="V29">
            <v>28</v>
          </cell>
          <cell r="W29">
            <v>39</v>
          </cell>
          <cell r="Y29">
            <v>12</v>
          </cell>
          <cell r="Z29">
            <v>44</v>
          </cell>
          <cell r="AA29">
            <v>27</v>
          </cell>
          <cell r="AB29">
            <v>6</v>
          </cell>
        </row>
        <row r="30">
          <cell r="G30">
            <v>5597</v>
          </cell>
          <cell r="U30">
            <v>8</v>
          </cell>
          <cell r="W30">
            <v>3</v>
          </cell>
          <cell r="X30">
            <v>4</v>
          </cell>
          <cell r="AA30">
            <v>1</v>
          </cell>
          <cell r="AB30">
            <v>1</v>
          </cell>
        </row>
        <row r="31">
          <cell r="G31">
            <v>29564</v>
          </cell>
          <cell r="L31">
            <v>1</v>
          </cell>
          <cell r="U31">
            <v>53</v>
          </cell>
          <cell r="W31">
            <v>23</v>
          </cell>
          <cell r="AA31">
            <v>7</v>
          </cell>
          <cell r="AB31">
            <v>1</v>
          </cell>
        </row>
        <row r="32">
          <cell r="G32">
            <v>13508</v>
          </cell>
          <cell r="R32">
            <v>52</v>
          </cell>
          <cell r="U32">
            <v>18</v>
          </cell>
          <cell r="W32">
            <v>5</v>
          </cell>
          <cell r="AA32">
            <v>3</v>
          </cell>
        </row>
        <row r="33">
          <cell r="G33">
            <v>2431</v>
          </cell>
          <cell r="U33">
            <v>1</v>
          </cell>
          <cell r="W33">
            <v>3</v>
          </cell>
          <cell r="AA33">
            <v>1</v>
          </cell>
        </row>
        <row r="34">
          <cell r="G34">
            <v>6451</v>
          </cell>
          <cell r="S34">
            <v>2</v>
          </cell>
          <cell r="U34">
            <v>2</v>
          </cell>
          <cell r="W34">
            <v>1</v>
          </cell>
          <cell r="AA34">
            <v>5</v>
          </cell>
          <cell r="AB34">
            <v>3</v>
          </cell>
        </row>
        <row r="35">
          <cell r="G35">
            <v>24352</v>
          </cell>
          <cell r="T35">
            <v>1</v>
          </cell>
          <cell r="U35">
            <v>35</v>
          </cell>
          <cell r="W35">
            <v>36</v>
          </cell>
          <cell r="AA35">
            <v>13</v>
          </cell>
          <cell r="AB35">
            <v>16</v>
          </cell>
        </row>
        <row r="36">
          <cell r="G36">
            <v>1861</v>
          </cell>
          <cell r="O36">
            <v>128</v>
          </cell>
          <cell r="U36">
            <v>3</v>
          </cell>
          <cell r="W36">
            <v>2</v>
          </cell>
          <cell r="AA36">
            <v>2</v>
          </cell>
          <cell r="AB36">
            <v>3</v>
          </cell>
        </row>
        <row r="37">
          <cell r="G37">
            <v>4312</v>
          </cell>
          <cell r="K37">
            <v>8</v>
          </cell>
          <cell r="U37">
            <v>12</v>
          </cell>
          <cell r="W37">
            <v>2</v>
          </cell>
          <cell r="AA37">
            <v>0</v>
          </cell>
        </row>
        <row r="38">
          <cell r="G38">
            <v>6437</v>
          </cell>
          <cell r="U38">
            <v>11</v>
          </cell>
          <cell r="W38">
            <v>10</v>
          </cell>
          <cell r="AA38">
            <v>1</v>
          </cell>
          <cell r="AB38">
            <v>3</v>
          </cell>
        </row>
        <row r="39">
          <cell r="G39">
            <v>10644</v>
          </cell>
          <cell r="M39">
            <v>396</v>
          </cell>
          <cell r="P39">
            <v>194</v>
          </cell>
          <cell r="Q39">
            <v>329</v>
          </cell>
          <cell r="U39">
            <v>76</v>
          </cell>
          <cell r="V39">
            <v>275</v>
          </cell>
          <cell r="W39">
            <v>14</v>
          </cell>
          <cell r="Y39">
            <v>43</v>
          </cell>
          <cell r="Z39">
            <v>52</v>
          </cell>
          <cell r="AA39">
            <v>39</v>
          </cell>
          <cell r="AB39">
            <v>9</v>
          </cell>
        </row>
        <row r="40">
          <cell r="G40">
            <v>19222</v>
          </cell>
          <cell r="K40">
            <v>141</v>
          </cell>
          <cell r="S40">
            <v>6</v>
          </cell>
          <cell r="U40">
            <v>23</v>
          </cell>
          <cell r="W40">
            <v>10</v>
          </cell>
          <cell r="AA40">
            <v>7</v>
          </cell>
          <cell r="AB40">
            <v>3</v>
          </cell>
        </row>
        <row r="41">
          <cell r="G41">
            <v>3750</v>
          </cell>
          <cell r="M41">
            <v>1</v>
          </cell>
          <cell r="P41">
            <v>464</v>
          </cell>
          <cell r="U41">
            <v>4</v>
          </cell>
          <cell r="Z41">
            <v>5</v>
          </cell>
          <cell r="AA41">
            <v>0</v>
          </cell>
        </row>
        <row r="42">
          <cell r="G42">
            <v>2582</v>
          </cell>
          <cell r="N42">
            <v>2</v>
          </cell>
          <cell r="U42">
            <v>7</v>
          </cell>
          <cell r="W42">
            <v>6</v>
          </cell>
          <cell r="AA42">
            <v>1</v>
          </cell>
          <cell r="AB42">
            <v>7</v>
          </cell>
        </row>
        <row r="43">
          <cell r="G43">
            <v>22934</v>
          </cell>
          <cell r="N43">
            <v>4</v>
          </cell>
          <cell r="U43">
            <v>31</v>
          </cell>
          <cell r="W43">
            <v>24</v>
          </cell>
          <cell r="AA43">
            <v>24</v>
          </cell>
          <cell r="AB43">
            <v>4</v>
          </cell>
        </row>
        <row r="44">
          <cell r="G44">
            <v>1401</v>
          </cell>
          <cell r="U44">
            <v>2</v>
          </cell>
          <cell r="W44">
            <v>1</v>
          </cell>
          <cell r="AA44">
            <v>2</v>
          </cell>
          <cell r="AB44">
            <v>1</v>
          </cell>
        </row>
        <row r="45">
          <cell r="G45">
            <v>3424</v>
          </cell>
          <cell r="K45">
            <v>2</v>
          </cell>
          <cell r="O45">
            <v>394</v>
          </cell>
          <cell r="U45">
            <v>11</v>
          </cell>
          <cell r="AA45">
            <v>1</v>
          </cell>
        </row>
        <row r="46">
          <cell r="G46">
            <v>3965</v>
          </cell>
          <cell r="U46">
            <v>15</v>
          </cell>
          <cell r="W46">
            <v>6</v>
          </cell>
          <cell r="AA46">
            <v>0</v>
          </cell>
          <cell r="AB46">
            <v>1</v>
          </cell>
        </row>
        <row r="47">
          <cell r="G47">
            <v>5846</v>
          </cell>
          <cell r="M47">
            <v>12</v>
          </cell>
          <cell r="Q47">
            <v>1</v>
          </cell>
          <cell r="U47">
            <v>5</v>
          </cell>
          <cell r="V47">
            <v>1</v>
          </cell>
          <cell r="W47">
            <v>4</v>
          </cell>
          <cell r="AA47">
            <v>2</v>
          </cell>
          <cell r="AB47">
            <v>5</v>
          </cell>
        </row>
        <row r="48">
          <cell r="G48">
            <v>9402</v>
          </cell>
          <cell r="M48">
            <v>5</v>
          </cell>
          <cell r="P48">
            <v>1</v>
          </cell>
          <cell r="R48">
            <v>4</v>
          </cell>
          <cell r="U48">
            <v>2</v>
          </cell>
          <cell r="V48">
            <v>2</v>
          </cell>
          <cell r="W48">
            <v>6</v>
          </cell>
          <cell r="Z48">
            <v>1</v>
          </cell>
          <cell r="AA48">
            <v>4</v>
          </cell>
        </row>
        <row r="49">
          <cell r="G49">
            <v>760</v>
          </cell>
          <cell r="U49">
            <v>7</v>
          </cell>
          <cell r="AA49">
            <v>0</v>
          </cell>
        </row>
        <row r="50">
          <cell r="G50">
            <v>3636</v>
          </cell>
          <cell r="R50">
            <v>4</v>
          </cell>
          <cell r="U50">
            <v>3</v>
          </cell>
          <cell r="AA50">
            <v>0</v>
          </cell>
          <cell r="AB50">
            <v>1</v>
          </cell>
        </row>
        <row r="51">
          <cell r="G51">
            <v>6202</v>
          </cell>
          <cell r="M51">
            <v>7</v>
          </cell>
          <cell r="Q51">
            <v>2</v>
          </cell>
          <cell r="R51">
            <v>1</v>
          </cell>
          <cell r="U51">
            <v>13</v>
          </cell>
          <cell r="V51">
            <v>2</v>
          </cell>
          <cell r="W51">
            <v>3</v>
          </cell>
          <cell r="AA51">
            <v>0</v>
          </cell>
          <cell r="AB51">
            <v>3</v>
          </cell>
        </row>
        <row r="52">
          <cell r="G52">
            <v>14392</v>
          </cell>
          <cell r="N52">
            <v>4</v>
          </cell>
          <cell r="U52">
            <v>50</v>
          </cell>
          <cell r="W52">
            <v>10</v>
          </cell>
          <cell r="AA52">
            <v>2</v>
          </cell>
          <cell r="AB52">
            <v>3</v>
          </cell>
        </row>
        <row r="53">
          <cell r="G53">
            <v>7962</v>
          </cell>
          <cell r="U53">
            <v>7</v>
          </cell>
          <cell r="W53">
            <v>15</v>
          </cell>
          <cell r="AA53">
            <v>0</v>
          </cell>
          <cell r="AB53">
            <v>1</v>
          </cell>
        </row>
        <row r="54">
          <cell r="G54">
            <v>9038</v>
          </cell>
          <cell r="L54">
            <v>287</v>
          </cell>
          <cell r="R54">
            <v>2</v>
          </cell>
          <cell r="U54">
            <v>7</v>
          </cell>
          <cell r="W54">
            <v>5</v>
          </cell>
          <cell r="AA54">
            <v>5</v>
          </cell>
          <cell r="AB54">
            <v>2</v>
          </cell>
        </row>
        <row r="55">
          <cell r="G55">
            <v>36392</v>
          </cell>
          <cell r="M55">
            <v>10</v>
          </cell>
          <cell r="P55">
            <v>7</v>
          </cell>
          <cell r="U55">
            <v>70</v>
          </cell>
          <cell r="V55">
            <v>1</v>
          </cell>
          <cell r="W55">
            <v>51</v>
          </cell>
          <cell r="Z55">
            <v>1</v>
          </cell>
          <cell r="AA55">
            <v>17</v>
          </cell>
          <cell r="AB55">
            <v>8</v>
          </cell>
        </row>
        <row r="56">
          <cell r="G56">
            <v>18933</v>
          </cell>
          <cell r="P56">
            <v>1</v>
          </cell>
          <cell r="U56">
            <v>53</v>
          </cell>
          <cell r="W56">
            <v>22</v>
          </cell>
          <cell r="AA56">
            <v>7</v>
          </cell>
          <cell r="AB56">
            <v>4</v>
          </cell>
        </row>
        <row r="57">
          <cell r="G57">
            <v>697</v>
          </cell>
          <cell r="O57">
            <v>2</v>
          </cell>
          <cell r="W57">
            <v>2</v>
          </cell>
          <cell r="AA57">
            <v>0</v>
          </cell>
        </row>
        <row r="58">
          <cell r="G58">
            <v>17649</v>
          </cell>
          <cell r="R58">
            <v>37</v>
          </cell>
          <cell r="U58">
            <v>25</v>
          </cell>
          <cell r="W58">
            <v>13</v>
          </cell>
          <cell r="AA58">
            <v>7</v>
          </cell>
          <cell r="AB58">
            <v>4</v>
          </cell>
        </row>
        <row r="59">
          <cell r="G59">
            <v>2473</v>
          </cell>
          <cell r="S59">
            <v>352</v>
          </cell>
          <cell r="U59">
            <v>4</v>
          </cell>
          <cell r="W59">
            <v>3</v>
          </cell>
          <cell r="AA59">
            <v>0</v>
          </cell>
        </row>
        <row r="60">
          <cell r="G60">
            <v>8853</v>
          </cell>
          <cell r="L60">
            <v>2</v>
          </cell>
          <cell r="U60">
            <v>9</v>
          </cell>
          <cell r="W60">
            <v>7</v>
          </cell>
          <cell r="AA60">
            <v>2</v>
          </cell>
        </row>
        <row r="61">
          <cell r="G61">
            <v>9438</v>
          </cell>
          <cell r="U61">
            <v>43</v>
          </cell>
          <cell r="W61">
            <v>12</v>
          </cell>
          <cell r="AA61">
            <v>2</v>
          </cell>
        </row>
        <row r="62">
          <cell r="G62">
            <v>5160</v>
          </cell>
          <cell r="U62">
            <v>9</v>
          </cell>
          <cell r="W62">
            <v>8</v>
          </cell>
          <cell r="AA62">
            <v>7</v>
          </cell>
          <cell r="AB62">
            <v>1</v>
          </cell>
        </row>
        <row r="63">
          <cell r="G63">
            <v>6435</v>
          </cell>
          <cell r="U63">
            <v>17</v>
          </cell>
          <cell r="W63">
            <v>16</v>
          </cell>
          <cell r="AA63">
            <v>3</v>
          </cell>
          <cell r="AB63">
            <v>3</v>
          </cell>
        </row>
        <row r="64">
          <cell r="G64">
            <v>3521</v>
          </cell>
          <cell r="U64">
            <v>16</v>
          </cell>
          <cell r="AA64">
            <v>3</v>
          </cell>
          <cell r="AB64">
            <v>7</v>
          </cell>
        </row>
        <row r="65">
          <cell r="G65">
            <v>2097</v>
          </cell>
          <cell r="O65">
            <v>31</v>
          </cell>
          <cell r="U65">
            <v>1</v>
          </cell>
          <cell r="W65">
            <v>2</v>
          </cell>
          <cell r="AA65">
            <v>2</v>
          </cell>
        </row>
        <row r="66">
          <cell r="G66">
            <v>2028</v>
          </cell>
          <cell r="W66">
            <v>6</v>
          </cell>
          <cell r="AA66">
            <v>1</v>
          </cell>
          <cell r="AB66">
            <v>1</v>
          </cell>
        </row>
        <row r="67">
          <cell r="G67">
            <v>2417</v>
          </cell>
          <cell r="U67">
            <v>2</v>
          </cell>
          <cell r="W67">
            <v>1</v>
          </cell>
          <cell r="AA67">
            <v>1</v>
          </cell>
          <cell r="AB67">
            <v>1</v>
          </cell>
        </row>
        <row r="68">
          <cell r="G68">
            <v>8398</v>
          </cell>
          <cell r="K68">
            <v>179</v>
          </cell>
          <cell r="U68">
            <v>5</v>
          </cell>
          <cell r="W68">
            <v>2</v>
          </cell>
          <cell r="AA68">
            <v>0</v>
          </cell>
          <cell r="AB68">
            <v>3</v>
          </cell>
        </row>
        <row r="69">
          <cell r="G69">
            <v>2052</v>
          </cell>
          <cell r="U69">
            <v>4</v>
          </cell>
          <cell r="W69">
            <v>1</v>
          </cell>
          <cell r="AA69">
            <v>0</v>
          </cell>
          <cell r="AB69">
            <v>2</v>
          </cell>
        </row>
        <row r="70">
          <cell r="G70">
            <v>5057</v>
          </cell>
          <cell r="T70">
            <v>2</v>
          </cell>
          <cell r="U70">
            <v>2</v>
          </cell>
          <cell r="W70">
            <v>4</v>
          </cell>
          <cell r="AA70">
            <v>2</v>
          </cell>
          <cell r="AB70">
            <v>4</v>
          </cell>
        </row>
        <row r="71">
          <cell r="G71">
            <v>1758</v>
          </cell>
          <cell r="T71">
            <v>4</v>
          </cell>
          <cell r="U71">
            <v>4</v>
          </cell>
          <cell r="W71">
            <v>1</v>
          </cell>
          <cell r="AA71">
            <v>0</v>
          </cell>
          <cell r="AB71">
            <v>5</v>
          </cell>
        </row>
        <row r="72">
          <cell r="G72">
            <v>3927</v>
          </cell>
          <cell r="T72">
            <v>2</v>
          </cell>
          <cell r="U72">
            <v>10</v>
          </cell>
          <cell r="W72">
            <v>1</v>
          </cell>
          <cell r="AA72">
            <v>1</v>
          </cell>
          <cell r="AB72">
            <v>2</v>
          </cell>
        </row>
        <row r="73">
          <cell r="S73">
            <v>1</v>
          </cell>
        </row>
      </sheetData>
      <sheetData sheetId="43">
        <row r="12">
          <cell r="G12">
            <v>1359</v>
          </cell>
        </row>
        <row r="13">
          <cell r="G13">
            <v>266</v>
          </cell>
        </row>
        <row r="15">
          <cell r="G15">
            <v>332</v>
          </cell>
        </row>
        <row r="16">
          <cell r="G16">
            <v>368</v>
          </cell>
        </row>
        <row r="17">
          <cell r="G17">
            <v>624</v>
          </cell>
        </row>
        <row r="18">
          <cell r="G18">
            <v>681</v>
          </cell>
        </row>
        <row r="19">
          <cell r="G19">
            <v>652</v>
          </cell>
        </row>
        <row r="20">
          <cell r="G20">
            <v>915</v>
          </cell>
        </row>
        <row r="21">
          <cell r="G21">
            <v>399</v>
          </cell>
        </row>
        <row r="22">
          <cell r="G22">
            <v>102</v>
          </cell>
        </row>
        <row r="25">
          <cell r="G25">
            <v>1242</v>
          </cell>
        </row>
        <row r="27">
          <cell r="G27">
            <v>594</v>
          </cell>
        </row>
        <row r="35">
          <cell r="G35">
            <v>295</v>
          </cell>
        </row>
        <row r="105">
          <cell r="G105">
            <v>166</v>
          </cell>
        </row>
        <row r="106">
          <cell r="G106">
            <v>253</v>
          </cell>
        </row>
        <row r="107">
          <cell r="G107">
            <v>336</v>
          </cell>
        </row>
        <row r="127">
          <cell r="H127">
            <v>6114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_Scholarship Only_byLEA"/>
    </sheetNames>
    <sheetDataSet>
      <sheetData sheetId="0">
        <row r="16">
          <cell r="F16">
            <v>3</v>
          </cell>
        </row>
        <row r="18">
          <cell r="F18">
            <v>63</v>
          </cell>
        </row>
        <row r="19">
          <cell r="F19">
            <v>10</v>
          </cell>
        </row>
        <row r="22">
          <cell r="F22">
            <v>7</v>
          </cell>
        </row>
        <row r="23">
          <cell r="F23">
            <v>2</v>
          </cell>
        </row>
        <row r="24">
          <cell r="F24">
            <v>81</v>
          </cell>
        </row>
        <row r="25">
          <cell r="F25">
            <v>22</v>
          </cell>
        </row>
        <row r="26">
          <cell r="F26">
            <v>12</v>
          </cell>
        </row>
        <row r="32">
          <cell r="F32">
            <v>628</v>
          </cell>
        </row>
        <row r="36">
          <cell r="F36">
            <v>39</v>
          </cell>
        </row>
        <row r="37">
          <cell r="F37">
            <v>1</v>
          </cell>
        </row>
        <row r="38">
          <cell r="F38">
            <v>1</v>
          </cell>
        </row>
        <row r="39">
          <cell r="F39">
            <v>28</v>
          </cell>
        </row>
        <row r="40">
          <cell r="F40">
            <v>7</v>
          </cell>
        </row>
        <row r="41">
          <cell r="F41">
            <v>406</v>
          </cell>
        </row>
        <row r="43">
          <cell r="F43">
            <v>136</v>
          </cell>
        </row>
        <row r="44">
          <cell r="F44">
            <v>40</v>
          </cell>
        </row>
        <row r="46">
          <cell r="F46">
            <v>75</v>
          </cell>
        </row>
        <row r="47">
          <cell r="F47">
            <v>1</v>
          </cell>
        </row>
        <row r="49">
          <cell r="F49">
            <v>4</v>
          </cell>
        </row>
        <row r="50">
          <cell r="F50">
            <v>2</v>
          </cell>
        </row>
        <row r="51">
          <cell r="F51">
            <v>2388</v>
          </cell>
        </row>
        <row r="52">
          <cell r="F52">
            <v>44</v>
          </cell>
        </row>
        <row r="53">
          <cell r="F53">
            <v>1</v>
          </cell>
        </row>
        <row r="54">
          <cell r="F54">
            <v>29</v>
          </cell>
        </row>
        <row r="55">
          <cell r="F55">
            <v>74</v>
          </cell>
        </row>
        <row r="57">
          <cell r="F57">
            <v>6</v>
          </cell>
        </row>
        <row r="59">
          <cell r="F59">
            <v>19</v>
          </cell>
        </row>
        <row r="60">
          <cell r="F60">
            <v>20</v>
          </cell>
        </row>
        <row r="62">
          <cell r="F62">
            <v>6</v>
          </cell>
        </row>
        <row r="63">
          <cell r="F63">
            <v>206</v>
          </cell>
        </row>
        <row r="64">
          <cell r="F64">
            <v>63</v>
          </cell>
        </row>
        <row r="65">
          <cell r="F65">
            <v>25</v>
          </cell>
        </row>
        <row r="66">
          <cell r="F66">
            <v>4</v>
          </cell>
        </row>
        <row r="67">
          <cell r="F67">
            <v>41</v>
          </cell>
        </row>
        <row r="68">
          <cell r="F68">
            <v>49</v>
          </cell>
        </row>
        <row r="70">
          <cell r="F70">
            <v>20</v>
          </cell>
        </row>
        <row r="71">
          <cell r="F71">
            <v>13</v>
          </cell>
        </row>
        <row r="72">
          <cell r="F72">
            <v>8</v>
          </cell>
        </row>
        <row r="74">
          <cell r="F74">
            <v>2</v>
          </cell>
        </row>
        <row r="76">
          <cell r="F76">
            <v>12</v>
          </cell>
        </row>
        <row r="80">
          <cell r="F80">
            <v>37</v>
          </cell>
        </row>
        <row r="81">
          <cell r="F81">
            <v>9</v>
          </cell>
        </row>
        <row r="83">
          <cell r="F83">
            <v>35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-Reformatted"/>
      <sheetName val="ALL"/>
      <sheetName val="SSD"/>
      <sheetName val="LSDVI"/>
      <sheetName val="OJJ"/>
      <sheetName val="Raw Data"/>
    </sheetNames>
    <sheetDataSet>
      <sheetData sheetId="0">
        <row r="6">
          <cell r="C6">
            <v>9557</v>
          </cell>
          <cell r="R6">
            <v>14</v>
          </cell>
          <cell r="T6">
            <v>18</v>
          </cell>
          <cell r="Y6">
            <v>5</v>
          </cell>
          <cell r="AA6">
            <v>2</v>
          </cell>
          <cell r="AB6">
            <v>5</v>
          </cell>
        </row>
        <row r="7">
          <cell r="R7">
            <v>4</v>
          </cell>
          <cell r="T7">
            <v>2</v>
          </cell>
          <cell r="AA7">
            <v>0</v>
          </cell>
          <cell r="AB7">
            <v>0</v>
          </cell>
        </row>
        <row r="8">
          <cell r="N8">
            <v>1</v>
          </cell>
          <cell r="R8">
            <v>40</v>
          </cell>
          <cell r="T8">
            <v>27</v>
          </cell>
          <cell r="Y8">
            <v>18</v>
          </cell>
          <cell r="Z8">
            <v>1</v>
          </cell>
          <cell r="AA8">
            <v>7</v>
          </cell>
          <cell r="AB8">
            <v>8</v>
          </cell>
        </row>
        <row r="9">
          <cell r="N9">
            <v>2</v>
          </cell>
          <cell r="R9">
            <v>3</v>
          </cell>
          <cell r="T9">
            <v>3</v>
          </cell>
          <cell r="AA9">
            <v>1</v>
          </cell>
          <cell r="AB9">
            <v>0</v>
          </cell>
        </row>
        <row r="10">
          <cell r="J10">
            <v>687</v>
          </cell>
          <cell r="R10">
            <v>20</v>
          </cell>
          <cell r="T10">
            <v>14</v>
          </cell>
          <cell r="Y10">
            <v>1</v>
          </cell>
          <cell r="AA10">
            <v>3</v>
          </cell>
          <cell r="AB10">
            <v>3</v>
          </cell>
        </row>
        <row r="11">
          <cell r="R11">
            <v>17</v>
          </cell>
          <cell r="T11">
            <v>22</v>
          </cell>
          <cell r="Y11">
            <v>6</v>
          </cell>
          <cell r="AA11">
            <v>0</v>
          </cell>
          <cell r="AB11">
            <v>1</v>
          </cell>
        </row>
        <row r="12">
          <cell r="R12">
            <v>4</v>
          </cell>
          <cell r="T12">
            <v>8</v>
          </cell>
          <cell r="AA12">
            <v>0</v>
          </cell>
          <cell r="AB12">
            <v>1</v>
          </cell>
        </row>
        <row r="13">
          <cell r="R13">
            <v>35</v>
          </cell>
          <cell r="T13">
            <v>45</v>
          </cell>
          <cell r="Y13">
            <v>12</v>
          </cell>
          <cell r="AA13">
            <v>1</v>
          </cell>
          <cell r="AB13">
            <v>8</v>
          </cell>
        </row>
        <row r="14">
          <cell r="D14">
            <v>508</v>
          </cell>
          <cell r="R14">
            <v>87</v>
          </cell>
          <cell r="T14">
            <v>65</v>
          </cell>
          <cell r="Y14">
            <v>4</v>
          </cell>
          <cell r="AA14">
            <v>7</v>
          </cell>
          <cell r="AB14">
            <v>31</v>
          </cell>
        </row>
        <row r="15">
          <cell r="O15">
            <v>523</v>
          </cell>
          <cell r="R15">
            <v>57</v>
          </cell>
          <cell r="T15">
            <v>53</v>
          </cell>
          <cell r="U15">
            <v>755</v>
          </cell>
          <cell r="Y15">
            <v>12</v>
          </cell>
          <cell r="AA15">
            <v>11</v>
          </cell>
          <cell r="AB15">
            <v>3</v>
          </cell>
        </row>
        <row r="16">
          <cell r="R16">
            <v>7</v>
          </cell>
          <cell r="T16">
            <v>2</v>
          </cell>
          <cell r="Y16">
            <v>2</v>
          </cell>
          <cell r="AA16">
            <v>0</v>
          </cell>
          <cell r="AB16">
            <v>1</v>
          </cell>
        </row>
        <row r="17">
          <cell r="T17">
            <v>1</v>
          </cell>
          <cell r="AA17">
            <v>1</v>
          </cell>
          <cell r="AB17">
            <v>0</v>
          </cell>
        </row>
        <row r="18">
          <cell r="R18">
            <v>10</v>
          </cell>
          <cell r="T18">
            <v>3</v>
          </cell>
          <cell r="AA18">
            <v>0</v>
          </cell>
          <cell r="AB18">
            <v>2</v>
          </cell>
        </row>
        <row r="19">
          <cell r="P19">
            <v>2</v>
          </cell>
          <cell r="R19">
            <v>1</v>
          </cell>
          <cell r="T19">
            <v>11</v>
          </cell>
          <cell r="Y19">
            <v>1</v>
          </cell>
          <cell r="AA19">
            <v>0</v>
          </cell>
          <cell r="AB19">
            <v>0</v>
          </cell>
        </row>
        <row r="20">
          <cell r="R20">
            <v>4</v>
          </cell>
          <cell r="T20">
            <v>3</v>
          </cell>
          <cell r="Y20">
            <v>1</v>
          </cell>
          <cell r="AA20">
            <v>0</v>
          </cell>
          <cell r="AB20">
            <v>0</v>
          </cell>
        </row>
        <row r="21">
          <cell r="R21">
            <v>11</v>
          </cell>
          <cell r="T21">
            <v>6</v>
          </cell>
          <cell r="AA21">
            <v>0</v>
          </cell>
          <cell r="AB21">
            <v>5</v>
          </cell>
        </row>
        <row r="22">
          <cell r="D22">
            <v>497</v>
          </cell>
          <cell r="Q22">
            <v>206</v>
          </cell>
          <cell r="R22">
            <v>69</v>
          </cell>
          <cell r="T22">
            <v>76</v>
          </cell>
          <cell r="Y22">
            <v>27</v>
          </cell>
          <cell r="AA22">
            <v>53</v>
          </cell>
          <cell r="AB22">
            <v>17</v>
          </cell>
        </row>
        <row r="23">
          <cell r="K23">
            <v>7</v>
          </cell>
          <cell r="R23">
            <v>1</v>
          </cell>
          <cell r="AA23">
            <v>0</v>
          </cell>
          <cell r="AB23">
            <v>1</v>
          </cell>
        </row>
        <row r="24">
          <cell r="R24">
            <v>5</v>
          </cell>
          <cell r="T24">
            <v>6</v>
          </cell>
          <cell r="AA24">
            <v>4</v>
          </cell>
          <cell r="AB24">
            <v>0</v>
          </cell>
        </row>
        <row r="25">
          <cell r="R25">
            <v>6</v>
          </cell>
          <cell r="T25">
            <v>4</v>
          </cell>
          <cell r="Y25">
            <v>2</v>
          </cell>
          <cell r="AA25">
            <v>4</v>
          </cell>
          <cell r="AB25">
            <v>3</v>
          </cell>
        </row>
        <row r="26">
          <cell r="K26">
            <v>69</v>
          </cell>
          <cell r="R26">
            <v>3</v>
          </cell>
          <cell r="T26">
            <v>10</v>
          </cell>
          <cell r="AA26">
            <v>0</v>
          </cell>
          <cell r="AB26">
            <v>1</v>
          </cell>
        </row>
        <row r="27">
          <cell r="R27">
            <v>2</v>
          </cell>
          <cell r="T27">
            <v>5</v>
          </cell>
          <cell r="AA27">
            <v>1</v>
          </cell>
          <cell r="AB27">
            <v>2</v>
          </cell>
        </row>
        <row r="28">
          <cell r="H28">
            <v>74</v>
          </cell>
          <cell r="R28">
            <v>12</v>
          </cell>
          <cell r="T28">
            <v>18</v>
          </cell>
          <cell r="Y28">
            <v>3</v>
          </cell>
          <cell r="AA28">
            <v>2</v>
          </cell>
          <cell r="AB28">
            <v>8</v>
          </cell>
        </row>
        <row r="29">
          <cell r="R29">
            <v>10</v>
          </cell>
          <cell r="T29">
            <v>1</v>
          </cell>
          <cell r="Y29">
            <v>4</v>
          </cell>
          <cell r="AA29">
            <v>4</v>
          </cell>
          <cell r="AB29">
            <v>2</v>
          </cell>
        </row>
        <row r="30">
          <cell r="R30">
            <v>4</v>
          </cell>
          <cell r="T30">
            <v>1</v>
          </cell>
          <cell r="AA30">
            <v>0</v>
          </cell>
          <cell r="AB30">
            <v>0</v>
          </cell>
        </row>
        <row r="31">
          <cell r="I31">
            <v>229</v>
          </cell>
          <cell r="M31">
            <v>117</v>
          </cell>
          <cell r="R31">
            <v>96</v>
          </cell>
          <cell r="S31">
            <v>46</v>
          </cell>
          <cell r="T31">
            <v>98</v>
          </cell>
          <cell r="V31">
            <v>49</v>
          </cell>
          <cell r="W31">
            <v>110</v>
          </cell>
          <cell r="Y31">
            <v>10</v>
          </cell>
          <cell r="Z31">
            <v>32</v>
          </cell>
          <cell r="AA31">
            <v>6</v>
          </cell>
          <cell r="AB31">
            <v>28</v>
          </cell>
        </row>
        <row r="32">
          <cell r="O32">
            <v>8</v>
          </cell>
          <cell r="R32">
            <v>3</v>
          </cell>
          <cell r="T32">
            <v>7</v>
          </cell>
          <cell r="AA32">
            <v>2</v>
          </cell>
          <cell r="AB32">
            <v>2</v>
          </cell>
        </row>
        <row r="33">
          <cell r="R33">
            <v>39</v>
          </cell>
          <cell r="T33">
            <v>46</v>
          </cell>
          <cell r="X33">
            <v>1</v>
          </cell>
          <cell r="Y33">
            <v>12</v>
          </cell>
          <cell r="AA33">
            <v>1</v>
          </cell>
          <cell r="AB33">
            <v>10</v>
          </cell>
        </row>
        <row r="34">
          <cell r="N34">
            <v>59</v>
          </cell>
          <cell r="R34">
            <v>12</v>
          </cell>
          <cell r="T34">
            <v>8</v>
          </cell>
          <cell r="Y34">
            <v>3</v>
          </cell>
          <cell r="Z34">
            <v>1</v>
          </cell>
          <cell r="AA34">
            <v>1</v>
          </cell>
          <cell r="AB34">
            <v>4</v>
          </cell>
        </row>
        <row r="35">
          <cell r="R35">
            <v>4</v>
          </cell>
          <cell r="T35">
            <v>2</v>
          </cell>
          <cell r="Y35">
            <v>1</v>
          </cell>
          <cell r="AA35">
            <v>0</v>
          </cell>
          <cell r="AB35">
            <v>0</v>
          </cell>
        </row>
        <row r="36">
          <cell r="P36">
            <v>8</v>
          </cell>
          <cell r="R36">
            <v>2</v>
          </cell>
          <cell r="T36">
            <v>4</v>
          </cell>
          <cell r="Y36">
            <v>1</v>
          </cell>
          <cell r="AA36">
            <v>3</v>
          </cell>
          <cell r="AB36">
            <v>4</v>
          </cell>
        </row>
        <row r="37">
          <cell r="N37">
            <v>1</v>
          </cell>
          <cell r="R37">
            <v>32</v>
          </cell>
          <cell r="T37">
            <v>76</v>
          </cell>
          <cell r="Y37">
            <v>13</v>
          </cell>
          <cell r="Z37">
            <v>1</v>
          </cell>
          <cell r="AA37">
            <v>15</v>
          </cell>
          <cell r="AB37">
            <v>8</v>
          </cell>
        </row>
        <row r="38">
          <cell r="K38">
            <v>140</v>
          </cell>
          <cell r="R38">
            <v>2</v>
          </cell>
          <cell r="T38">
            <v>4</v>
          </cell>
          <cell r="AA38">
            <v>3</v>
          </cell>
          <cell r="AB38">
            <v>0</v>
          </cell>
        </row>
        <row r="39">
          <cell r="G39">
            <v>8</v>
          </cell>
          <cell r="K39">
            <v>2</v>
          </cell>
          <cell r="R39">
            <v>15</v>
          </cell>
          <cell r="T39">
            <v>7</v>
          </cell>
          <cell r="Y39">
            <v>2</v>
          </cell>
          <cell r="AA39">
            <v>0</v>
          </cell>
          <cell r="AB39">
            <v>1</v>
          </cell>
        </row>
        <row r="40">
          <cell r="R40">
            <v>17</v>
          </cell>
          <cell r="T40">
            <v>16</v>
          </cell>
          <cell r="Y40">
            <v>13</v>
          </cell>
          <cell r="AA40">
            <v>3</v>
          </cell>
          <cell r="AB40">
            <v>6</v>
          </cell>
        </row>
        <row r="41">
          <cell r="I41">
            <v>467</v>
          </cell>
          <cell r="M41">
            <v>340</v>
          </cell>
          <cell r="R41">
            <v>52</v>
          </cell>
          <cell r="S41">
            <v>386</v>
          </cell>
          <cell r="T41">
            <v>43</v>
          </cell>
          <cell r="V41">
            <v>146</v>
          </cell>
          <cell r="W41">
            <v>104</v>
          </cell>
          <cell r="Y41">
            <v>6</v>
          </cell>
          <cell r="Z41">
            <v>52</v>
          </cell>
          <cell r="AA41">
            <v>11</v>
          </cell>
          <cell r="AB41">
            <v>28</v>
          </cell>
        </row>
        <row r="42">
          <cell r="G42">
            <v>122</v>
          </cell>
          <cell r="K42">
            <v>3</v>
          </cell>
          <cell r="P42">
            <v>3</v>
          </cell>
          <cell r="R42">
            <v>37</v>
          </cell>
          <cell r="T42">
            <v>17</v>
          </cell>
          <cell r="Y42">
            <v>6</v>
          </cell>
          <cell r="AA42">
            <v>4</v>
          </cell>
          <cell r="AB42">
            <v>10</v>
          </cell>
        </row>
        <row r="43">
          <cell r="I43">
            <v>1</v>
          </cell>
          <cell r="R43">
            <v>2</v>
          </cell>
          <cell r="T43">
            <v>6</v>
          </cell>
          <cell r="V43">
            <v>3</v>
          </cell>
          <cell r="W43">
            <v>8</v>
          </cell>
          <cell r="Y43">
            <v>2</v>
          </cell>
          <cell r="Z43">
            <v>1</v>
          </cell>
          <cell r="AA43">
            <v>0</v>
          </cell>
          <cell r="AB43">
            <v>0</v>
          </cell>
        </row>
        <row r="44">
          <cell r="J44">
            <v>1</v>
          </cell>
          <cell r="R44">
            <v>3</v>
          </cell>
          <cell r="T44">
            <v>5</v>
          </cell>
          <cell r="Y44">
            <v>6</v>
          </cell>
          <cell r="AA44">
            <v>6</v>
          </cell>
          <cell r="AB44">
            <v>1</v>
          </cell>
        </row>
        <row r="45">
          <cell r="J45">
            <v>4</v>
          </cell>
          <cell r="R45">
            <v>32</v>
          </cell>
          <cell r="T45">
            <v>27</v>
          </cell>
          <cell r="Y45">
            <v>8</v>
          </cell>
          <cell r="AA45">
            <v>3</v>
          </cell>
          <cell r="AB45">
            <v>31</v>
          </cell>
        </row>
        <row r="46">
          <cell r="R46">
            <v>1</v>
          </cell>
          <cell r="T46">
            <v>1</v>
          </cell>
          <cell r="AA46">
            <v>0</v>
          </cell>
          <cell r="AB46">
            <v>0</v>
          </cell>
        </row>
        <row r="47">
          <cell r="G47">
            <v>5</v>
          </cell>
          <cell r="K47">
            <v>415</v>
          </cell>
          <cell r="R47">
            <v>7</v>
          </cell>
          <cell r="T47">
            <v>5</v>
          </cell>
          <cell r="AA47">
            <v>0</v>
          </cell>
          <cell r="AB47">
            <v>1</v>
          </cell>
        </row>
        <row r="48">
          <cell r="R48">
            <v>6</v>
          </cell>
          <cell r="T48">
            <v>6</v>
          </cell>
          <cell r="Y48">
            <v>5</v>
          </cell>
          <cell r="AA48">
            <v>0</v>
          </cell>
          <cell r="AB48">
            <v>2</v>
          </cell>
        </row>
        <row r="49">
          <cell r="I49">
            <v>14</v>
          </cell>
          <cell r="M49">
            <v>1</v>
          </cell>
          <cell r="R49">
            <v>3</v>
          </cell>
          <cell r="S49">
            <v>4</v>
          </cell>
          <cell r="T49">
            <v>9</v>
          </cell>
          <cell r="V49">
            <v>2</v>
          </cell>
          <cell r="W49">
            <v>2</v>
          </cell>
          <cell r="Y49">
            <v>2</v>
          </cell>
          <cell r="Z49">
            <v>3</v>
          </cell>
          <cell r="AA49">
            <v>7</v>
          </cell>
          <cell r="AB49">
            <v>2</v>
          </cell>
        </row>
        <row r="50">
          <cell r="I50">
            <v>5</v>
          </cell>
          <cell r="N50">
            <v>2</v>
          </cell>
          <cell r="R50">
            <v>2</v>
          </cell>
          <cell r="S50">
            <v>2</v>
          </cell>
          <cell r="T50">
            <v>19</v>
          </cell>
          <cell r="V50">
            <v>1</v>
          </cell>
          <cell r="Y50">
            <v>5</v>
          </cell>
          <cell r="Z50">
            <v>5</v>
          </cell>
          <cell r="AA50">
            <v>1</v>
          </cell>
          <cell r="AB50">
            <v>2</v>
          </cell>
        </row>
        <row r="51">
          <cell r="R51">
            <v>9</v>
          </cell>
          <cell r="T51">
            <v>5</v>
          </cell>
          <cell r="AA51">
            <v>0</v>
          </cell>
          <cell r="AB51">
            <v>1</v>
          </cell>
        </row>
        <row r="52">
          <cell r="N52">
            <v>3</v>
          </cell>
          <cell r="R52">
            <v>2</v>
          </cell>
          <cell r="T52">
            <v>1</v>
          </cell>
          <cell r="Y52">
            <v>3</v>
          </cell>
          <cell r="AA52">
            <v>1</v>
          </cell>
          <cell r="AB52">
            <v>0</v>
          </cell>
        </row>
        <row r="53">
          <cell r="I53">
            <v>7</v>
          </cell>
          <cell r="R53">
            <v>29</v>
          </cell>
          <cell r="S53">
            <v>2</v>
          </cell>
          <cell r="T53">
            <v>18</v>
          </cell>
          <cell r="Y53">
            <v>2</v>
          </cell>
          <cell r="Z53">
            <v>1</v>
          </cell>
          <cell r="AA53">
            <v>2</v>
          </cell>
          <cell r="AB53">
            <v>0</v>
          </cell>
        </row>
        <row r="54">
          <cell r="J54">
            <v>2</v>
          </cell>
          <cell r="R54">
            <v>47</v>
          </cell>
          <cell r="T54">
            <v>32</v>
          </cell>
          <cell r="X54">
            <v>167</v>
          </cell>
          <cell r="Y54">
            <v>5</v>
          </cell>
          <cell r="AA54">
            <v>4</v>
          </cell>
          <cell r="AB54">
            <v>3</v>
          </cell>
        </row>
        <row r="55">
          <cell r="R55">
            <v>10</v>
          </cell>
          <cell r="T55">
            <v>11</v>
          </cell>
          <cell r="Y55">
            <v>4</v>
          </cell>
          <cell r="AA55">
            <v>2</v>
          </cell>
          <cell r="AB55">
            <v>1</v>
          </cell>
        </row>
        <row r="56">
          <cell r="H56">
            <v>287</v>
          </cell>
          <cell r="N56">
            <v>2</v>
          </cell>
          <cell r="R56">
            <v>1</v>
          </cell>
          <cell r="T56">
            <v>1</v>
          </cell>
          <cell r="Y56">
            <v>3</v>
          </cell>
          <cell r="AA56">
            <v>3</v>
          </cell>
          <cell r="AB56">
            <v>2</v>
          </cell>
        </row>
        <row r="57">
          <cell r="I57">
            <v>12</v>
          </cell>
          <cell r="R57">
            <v>68</v>
          </cell>
          <cell r="S57">
            <v>3</v>
          </cell>
          <cell r="T57">
            <v>107</v>
          </cell>
          <cell r="V57">
            <v>1</v>
          </cell>
          <cell r="Y57">
            <v>18</v>
          </cell>
          <cell r="Z57">
            <v>14</v>
          </cell>
          <cell r="AA57">
            <v>7</v>
          </cell>
          <cell r="AB57">
            <v>10</v>
          </cell>
        </row>
        <row r="58">
          <cell r="R58">
            <v>51</v>
          </cell>
          <cell r="T58">
            <v>55</v>
          </cell>
          <cell r="Y58">
            <v>7</v>
          </cell>
          <cell r="Z58">
            <v>1</v>
          </cell>
          <cell r="AA58">
            <v>8</v>
          </cell>
          <cell r="AB58">
            <v>5</v>
          </cell>
        </row>
        <row r="59">
          <cell r="K59">
            <v>3</v>
          </cell>
          <cell r="T59">
            <v>5</v>
          </cell>
          <cell r="AA59">
            <v>0</v>
          </cell>
          <cell r="AB59">
            <v>0</v>
          </cell>
        </row>
        <row r="60">
          <cell r="N60">
            <v>43</v>
          </cell>
          <cell r="R60">
            <v>21</v>
          </cell>
          <cell r="T60">
            <v>39</v>
          </cell>
          <cell r="Y60">
            <v>11</v>
          </cell>
          <cell r="Z60">
            <v>1</v>
          </cell>
          <cell r="AA60">
            <v>6</v>
          </cell>
          <cell r="AB60">
            <v>7</v>
          </cell>
        </row>
        <row r="61">
          <cell r="P61">
            <v>531</v>
          </cell>
          <cell r="R61">
            <v>7</v>
          </cell>
          <cell r="T61">
            <v>5</v>
          </cell>
          <cell r="Y61">
            <v>4</v>
          </cell>
          <cell r="AA61">
            <v>0</v>
          </cell>
          <cell r="AB61">
            <v>1</v>
          </cell>
        </row>
        <row r="62">
          <cell r="R62">
            <v>10</v>
          </cell>
          <cell r="T62">
            <v>6</v>
          </cell>
          <cell r="Y62">
            <v>4</v>
          </cell>
          <cell r="AA62">
            <v>0</v>
          </cell>
          <cell r="AB62">
            <v>3</v>
          </cell>
        </row>
        <row r="63">
          <cell r="R63">
            <v>30</v>
          </cell>
          <cell r="T63">
            <v>28</v>
          </cell>
          <cell r="Y63">
            <v>13</v>
          </cell>
          <cell r="AA63">
            <v>1</v>
          </cell>
          <cell r="AB63">
            <v>1</v>
          </cell>
        </row>
        <row r="64">
          <cell r="R64">
            <v>13</v>
          </cell>
          <cell r="T64">
            <v>14</v>
          </cell>
          <cell r="Z64">
            <v>1</v>
          </cell>
          <cell r="AA64">
            <v>1</v>
          </cell>
          <cell r="AB64">
            <v>2</v>
          </cell>
        </row>
        <row r="65">
          <cell r="R65">
            <v>17</v>
          </cell>
          <cell r="T65">
            <v>26</v>
          </cell>
          <cell r="Y65">
            <v>4</v>
          </cell>
          <cell r="AA65">
            <v>3</v>
          </cell>
          <cell r="AB65">
            <v>11</v>
          </cell>
        </row>
        <row r="66">
          <cell r="Q66">
            <v>1</v>
          </cell>
          <cell r="R66">
            <v>6</v>
          </cell>
          <cell r="T66">
            <v>9</v>
          </cell>
          <cell r="AA66">
            <v>6</v>
          </cell>
          <cell r="AB66">
            <v>0</v>
          </cell>
        </row>
        <row r="67">
          <cell r="K67">
            <v>36</v>
          </cell>
          <cell r="R67">
            <v>1</v>
          </cell>
          <cell r="T67">
            <v>1</v>
          </cell>
          <cell r="AA67">
            <v>1</v>
          </cell>
          <cell r="AB67">
            <v>1</v>
          </cell>
        </row>
        <row r="68">
          <cell r="T68">
            <v>1</v>
          </cell>
          <cell r="Y68">
            <v>3</v>
          </cell>
          <cell r="AA68">
            <v>1</v>
          </cell>
          <cell r="AB68">
            <v>1</v>
          </cell>
        </row>
        <row r="69">
          <cell r="R69">
            <v>1</v>
          </cell>
          <cell r="T69">
            <v>4</v>
          </cell>
          <cell r="Y69">
            <v>1</v>
          </cell>
          <cell r="AA69">
            <v>1</v>
          </cell>
          <cell r="AB69">
            <v>0</v>
          </cell>
        </row>
        <row r="70">
          <cell r="G70">
            <v>184</v>
          </cell>
          <cell r="P70">
            <v>3</v>
          </cell>
          <cell r="T70">
            <v>4</v>
          </cell>
          <cell r="AA70">
            <v>2</v>
          </cell>
          <cell r="AB70">
            <v>5</v>
          </cell>
        </row>
        <row r="71">
          <cell r="R71">
            <v>3</v>
          </cell>
          <cell r="T71">
            <v>2</v>
          </cell>
          <cell r="AA71">
            <v>1</v>
          </cell>
          <cell r="AB71">
            <v>1</v>
          </cell>
        </row>
        <row r="72">
          <cell r="Q72">
            <v>2</v>
          </cell>
          <cell r="R72">
            <v>1</v>
          </cell>
          <cell r="T72">
            <v>3</v>
          </cell>
          <cell r="AA72">
            <v>3</v>
          </cell>
          <cell r="AB72">
            <v>3</v>
          </cell>
        </row>
        <row r="73">
          <cell r="Q73">
            <v>4</v>
          </cell>
          <cell r="R73">
            <v>3</v>
          </cell>
          <cell r="T73">
            <v>11</v>
          </cell>
          <cell r="AA73">
            <v>3</v>
          </cell>
          <cell r="AB73">
            <v>0</v>
          </cell>
        </row>
        <row r="74">
          <cell r="R74">
            <v>7</v>
          </cell>
          <cell r="T74">
            <v>2</v>
          </cell>
          <cell r="AA74">
            <v>2</v>
          </cell>
          <cell r="AB74">
            <v>0</v>
          </cell>
        </row>
        <row r="75">
          <cell r="P75">
            <v>1</v>
          </cell>
          <cell r="AB75">
            <v>0</v>
          </cell>
        </row>
        <row r="77">
          <cell r="AD77">
            <v>1376</v>
          </cell>
          <cell r="AE77">
            <v>391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D by Site"/>
    </sheetNames>
    <sheetDataSet>
      <sheetData sheetId="0">
        <row r="17">
          <cell r="C17">
            <v>316</v>
          </cell>
        </row>
        <row r="18">
          <cell r="C18">
            <v>147</v>
          </cell>
        </row>
        <row r="19">
          <cell r="C19">
            <v>239</v>
          </cell>
        </row>
        <row r="21">
          <cell r="C21">
            <v>332</v>
          </cell>
        </row>
        <row r="22">
          <cell r="C22">
            <v>202</v>
          </cell>
        </row>
        <row r="23">
          <cell r="C23">
            <v>209</v>
          </cell>
        </row>
        <row r="24">
          <cell r="C24">
            <v>231</v>
          </cell>
        </row>
        <row r="25">
          <cell r="C25">
            <v>266</v>
          </cell>
        </row>
        <row r="26">
          <cell r="C26">
            <v>338</v>
          </cell>
        </row>
        <row r="27">
          <cell r="C27">
            <v>165</v>
          </cell>
        </row>
        <row r="29">
          <cell r="D29">
            <v>3759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SD-NO by Site"/>
    </sheetNames>
    <sheetDataSet>
      <sheetData sheetId="0">
        <row r="5">
          <cell r="D5">
            <v>398</v>
          </cell>
        </row>
        <row r="6">
          <cell r="D6">
            <v>456</v>
          </cell>
        </row>
        <row r="7">
          <cell r="D7">
            <v>658</v>
          </cell>
        </row>
        <row r="8">
          <cell r="D8">
            <v>412</v>
          </cell>
        </row>
        <row r="9">
          <cell r="D9">
            <v>156</v>
          </cell>
        </row>
        <row r="10">
          <cell r="D10">
            <v>163</v>
          </cell>
        </row>
        <row r="11">
          <cell r="D11">
            <v>377</v>
          </cell>
        </row>
        <row r="12">
          <cell r="D12">
            <v>530</v>
          </cell>
        </row>
        <row r="13">
          <cell r="D13">
            <v>523</v>
          </cell>
        </row>
        <row r="14">
          <cell r="D14">
            <v>121</v>
          </cell>
        </row>
        <row r="15">
          <cell r="D15">
            <v>393</v>
          </cell>
        </row>
        <row r="16">
          <cell r="D16">
            <v>262</v>
          </cell>
        </row>
        <row r="17">
          <cell r="D17">
            <v>636</v>
          </cell>
        </row>
        <row r="18">
          <cell r="D18">
            <v>655</v>
          </cell>
        </row>
        <row r="19">
          <cell r="D19">
            <v>639</v>
          </cell>
        </row>
        <row r="20">
          <cell r="D20">
            <v>188</v>
          </cell>
        </row>
        <row r="21">
          <cell r="D21">
            <v>180</v>
          </cell>
        </row>
        <row r="22">
          <cell r="D22">
            <v>15</v>
          </cell>
        </row>
        <row r="23">
          <cell r="D23">
            <v>399</v>
          </cell>
        </row>
        <row r="24">
          <cell r="D24">
            <v>402</v>
          </cell>
        </row>
        <row r="25">
          <cell r="D25">
            <v>346</v>
          </cell>
        </row>
        <row r="26">
          <cell r="D26">
            <v>317</v>
          </cell>
        </row>
        <row r="27">
          <cell r="D27">
            <v>253</v>
          </cell>
        </row>
        <row r="28">
          <cell r="D28">
            <v>384</v>
          </cell>
        </row>
        <row r="29">
          <cell r="D29">
            <v>381</v>
          </cell>
        </row>
        <row r="30">
          <cell r="D30">
            <v>401</v>
          </cell>
        </row>
        <row r="31">
          <cell r="D31">
            <v>105</v>
          </cell>
        </row>
        <row r="32">
          <cell r="D32">
            <v>100</v>
          </cell>
        </row>
        <row r="33">
          <cell r="D33">
            <v>400</v>
          </cell>
        </row>
        <row r="34">
          <cell r="D34">
            <v>352</v>
          </cell>
        </row>
        <row r="35">
          <cell r="D35">
            <v>493</v>
          </cell>
        </row>
        <row r="36">
          <cell r="D36">
            <v>608</v>
          </cell>
        </row>
        <row r="37">
          <cell r="D37">
            <v>596</v>
          </cell>
        </row>
        <row r="38">
          <cell r="D38">
            <v>694</v>
          </cell>
        </row>
        <row r="39">
          <cell r="D39">
            <v>347</v>
          </cell>
        </row>
        <row r="40">
          <cell r="D40">
            <v>425</v>
          </cell>
        </row>
        <row r="41">
          <cell r="D41">
            <v>886</v>
          </cell>
        </row>
        <row r="42">
          <cell r="D42">
            <v>466</v>
          </cell>
        </row>
        <row r="43">
          <cell r="D43">
            <v>444</v>
          </cell>
        </row>
        <row r="44">
          <cell r="D44">
            <v>673</v>
          </cell>
        </row>
        <row r="45">
          <cell r="D45">
            <v>606</v>
          </cell>
        </row>
        <row r="46">
          <cell r="D46">
            <v>634</v>
          </cell>
        </row>
        <row r="47">
          <cell r="D47">
            <v>475</v>
          </cell>
        </row>
        <row r="48">
          <cell r="D48">
            <v>879</v>
          </cell>
        </row>
        <row r="49">
          <cell r="D49">
            <v>261</v>
          </cell>
        </row>
        <row r="50">
          <cell r="D50">
            <v>483</v>
          </cell>
        </row>
        <row r="51">
          <cell r="D51">
            <v>603</v>
          </cell>
        </row>
        <row r="52">
          <cell r="D52">
            <v>763</v>
          </cell>
        </row>
        <row r="53">
          <cell r="D53">
            <v>405</v>
          </cell>
        </row>
        <row r="54">
          <cell r="D54">
            <v>513</v>
          </cell>
        </row>
        <row r="55">
          <cell r="D55">
            <v>343</v>
          </cell>
        </row>
        <row r="56">
          <cell r="D56">
            <v>514</v>
          </cell>
        </row>
        <row r="57">
          <cell r="D57">
            <v>508</v>
          </cell>
        </row>
        <row r="58">
          <cell r="D58">
            <v>485</v>
          </cell>
        </row>
        <row r="59">
          <cell r="D59">
            <v>394</v>
          </cell>
        </row>
        <row r="60">
          <cell r="D60">
            <v>472</v>
          </cell>
        </row>
        <row r="61">
          <cell r="D61">
            <v>645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le Chase Academy"/>
    </sheetNames>
    <sheetDataSet>
      <sheetData sheetId="0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262</v>
          </cell>
          <cell r="D30">
            <v>7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128</v>
          </cell>
          <cell r="D40">
            <v>63</v>
          </cell>
        </row>
        <row r="41">
          <cell r="C41">
            <v>0</v>
          </cell>
          <cell r="D41">
            <v>0</v>
          </cell>
        </row>
        <row r="42">
          <cell r="C42">
            <v>70</v>
          </cell>
          <cell r="D42">
            <v>414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3</v>
          </cell>
          <cell r="D48">
            <v>0</v>
          </cell>
        </row>
        <row r="49">
          <cell r="C49">
            <v>1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3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P Scholarship Only_reformatte"/>
      <sheetName val="MFP Scholarship Only"/>
      <sheetName val="Sheet2"/>
      <sheetName val="Sheet3"/>
    </sheetNames>
    <sheetDataSet>
      <sheetData sheetId="0">
        <row r="4">
          <cell r="E4">
            <v>2</v>
          </cell>
        </row>
        <row r="6">
          <cell r="E6">
            <v>71</v>
          </cell>
        </row>
        <row r="7">
          <cell r="E7">
            <v>10</v>
          </cell>
        </row>
        <row r="9">
          <cell r="E9">
            <v>1</v>
          </cell>
        </row>
        <row r="10">
          <cell r="E10">
            <v>7</v>
          </cell>
        </row>
        <row r="11">
          <cell r="E11">
            <v>2</v>
          </cell>
        </row>
        <row r="12">
          <cell r="E12">
            <v>84</v>
          </cell>
        </row>
        <row r="13">
          <cell r="E13">
            <v>22</v>
          </cell>
        </row>
        <row r="14">
          <cell r="E14">
            <v>16</v>
          </cell>
        </row>
        <row r="20">
          <cell r="E20">
            <v>665</v>
          </cell>
        </row>
        <row r="22">
          <cell r="E22">
            <v>3</v>
          </cell>
        </row>
        <row r="24">
          <cell r="E24">
            <v>41</v>
          </cell>
        </row>
        <row r="25">
          <cell r="E25">
            <v>1</v>
          </cell>
        </row>
        <row r="26">
          <cell r="E26">
            <v>1</v>
          </cell>
        </row>
        <row r="27">
          <cell r="E27">
            <v>31</v>
          </cell>
        </row>
        <row r="28">
          <cell r="E28">
            <v>7</v>
          </cell>
        </row>
        <row r="29">
          <cell r="E29">
            <v>447</v>
          </cell>
        </row>
        <row r="31">
          <cell r="E31">
            <v>140</v>
          </cell>
        </row>
        <row r="32">
          <cell r="E32">
            <v>46</v>
          </cell>
        </row>
        <row r="34">
          <cell r="E34">
            <v>79</v>
          </cell>
        </row>
        <row r="35">
          <cell r="E35">
            <v>1</v>
          </cell>
        </row>
        <row r="37">
          <cell r="E37">
            <v>4</v>
          </cell>
        </row>
        <row r="38">
          <cell r="E38">
            <v>2</v>
          </cell>
        </row>
        <row r="39">
          <cell r="E39">
            <v>2440</v>
          </cell>
        </row>
        <row r="40">
          <cell r="E40">
            <v>49</v>
          </cell>
        </row>
        <row r="41">
          <cell r="E41">
            <v>1</v>
          </cell>
        </row>
        <row r="42">
          <cell r="E42">
            <v>28</v>
          </cell>
        </row>
        <row r="43">
          <cell r="E43">
            <v>81</v>
          </cell>
        </row>
        <row r="45">
          <cell r="E45">
            <v>6</v>
          </cell>
        </row>
        <row r="47">
          <cell r="E47">
            <v>19</v>
          </cell>
        </row>
        <row r="48">
          <cell r="E48">
            <v>7</v>
          </cell>
        </row>
        <row r="50">
          <cell r="E50">
            <v>9</v>
          </cell>
        </row>
        <row r="51">
          <cell r="E51">
            <v>218</v>
          </cell>
        </row>
        <row r="52">
          <cell r="E52">
            <v>47</v>
          </cell>
        </row>
        <row r="53">
          <cell r="E53">
            <v>28</v>
          </cell>
        </row>
        <row r="54">
          <cell r="E54">
            <v>4</v>
          </cell>
        </row>
        <row r="55">
          <cell r="E55">
            <v>46</v>
          </cell>
        </row>
        <row r="56">
          <cell r="E56">
            <v>50</v>
          </cell>
        </row>
        <row r="58">
          <cell r="E58">
            <v>23</v>
          </cell>
        </row>
        <row r="59">
          <cell r="E59">
            <v>13</v>
          </cell>
        </row>
        <row r="60">
          <cell r="E60">
            <v>8</v>
          </cell>
        </row>
        <row r="62">
          <cell r="E62">
            <v>1</v>
          </cell>
        </row>
        <row r="64">
          <cell r="E64">
            <v>11</v>
          </cell>
        </row>
        <row r="68">
          <cell r="E68">
            <v>39</v>
          </cell>
        </row>
        <row r="69">
          <cell r="E69">
            <v>9</v>
          </cell>
        </row>
        <row r="71">
          <cell r="E71">
            <v>36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s"/>
      <sheetName val="Summary of Simulation "/>
      <sheetName val="Table 1 State Summary "/>
      <sheetName val="Table 2_State with Midyear Adjs"/>
      <sheetName val="Table 2A-1_EFT (Annual)"/>
      <sheetName val="Comparison (2)"/>
      <sheetName val="Comparison"/>
      <sheetName val="Table 2A-2 EFT (Monthly)"/>
      <sheetName val="Table 3 Levels 1&amp;2"/>
      <sheetName val="Table 4 Level 3"/>
      <sheetName val="Table 4A Stipends"/>
      <sheetName val="Table 5A1 Labs "/>
      <sheetName val="Table 5A2 LSMSA"/>
      <sheetName val="Table 5A3 NOCCA"/>
      <sheetName val="Table 5B1_RSD_Orleans"/>
      <sheetName val="Table 5B2_RSD_LA"/>
      <sheetName val="Table 5C- Legacy Type 2"/>
      <sheetName val="Table 5C1A-Madison Prep"/>
      <sheetName val="Table 5C1B-DArbonne"/>
      <sheetName val="Table 5C1C-Intl_VIBE"/>
      <sheetName val="Table 5C1D-NOMMA"/>
      <sheetName val="Table 5C1E-LFNO"/>
      <sheetName val="Table 5C1F-Lake Charles Charter"/>
      <sheetName val="Table 5C1G-JS Clark Academy"/>
      <sheetName val="Table 5C1H-Southwest LA Charter"/>
      <sheetName val="Table 5C2 - LA Virtual Admy"/>
      <sheetName val="Table 5C3 - LA Connections EBR"/>
      <sheetName val="Table 5E_OJJ"/>
      <sheetName val="Table 6 (Local Deduct Calc.)"/>
      <sheetName val="Table 7 Local Revenue"/>
      <sheetName val="Table 8 2.1.12 MFP Funded"/>
      <sheetName val="2-1-12 MFP Funded by si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L8">
            <v>4637.919706737428</v>
          </cell>
        </row>
        <row r="9">
          <cell r="AL9">
            <v>6149.545926426621</v>
          </cell>
        </row>
        <row r="10">
          <cell r="AL10">
            <v>4340.9401078757892</v>
          </cell>
        </row>
        <row r="11">
          <cell r="AL11">
            <v>6077.3708498182023</v>
          </cell>
        </row>
        <row r="12">
          <cell r="AL12">
            <v>4878.1095033692254</v>
          </cell>
        </row>
        <row r="13">
          <cell r="AL13">
            <v>5550.1901239384006</v>
          </cell>
        </row>
        <row r="14">
          <cell r="AL14">
            <v>1550.5347159603245</v>
          </cell>
        </row>
        <row r="15">
          <cell r="AL15">
            <v>4054.7459475361657</v>
          </cell>
        </row>
        <row r="16">
          <cell r="AL16">
            <v>4287.1210280148016</v>
          </cell>
        </row>
        <row r="17">
          <cell r="AL17">
            <v>4320.1782742925079</v>
          </cell>
        </row>
        <row r="18">
          <cell r="AL18">
            <v>6754.8947842641273</v>
          </cell>
        </row>
        <row r="19">
          <cell r="AL19">
            <v>1807.9873469387755</v>
          </cell>
        </row>
        <row r="20">
          <cell r="AL20">
            <v>6143.511131744569</v>
          </cell>
        </row>
        <row r="21">
          <cell r="AL21">
            <v>5304.5609177528095</v>
          </cell>
        </row>
        <row r="22">
          <cell r="AL22">
            <v>5440.6588926253107</v>
          </cell>
        </row>
        <row r="23">
          <cell r="AL23">
            <v>1508.2103091706706</v>
          </cell>
        </row>
        <row r="24">
          <cell r="AL24">
            <v>3395.7244841073689</v>
          </cell>
        </row>
        <row r="25">
          <cell r="AL25">
            <v>5811.9176591224677</v>
          </cell>
        </row>
        <row r="26">
          <cell r="AL26">
            <v>5201.7687653250778</v>
          </cell>
        </row>
        <row r="27">
          <cell r="AL27">
            <v>5446.6066076220959</v>
          </cell>
        </row>
        <row r="28">
          <cell r="AL28">
            <v>5761.9798531850847</v>
          </cell>
        </row>
        <row r="29">
          <cell r="AL29">
            <v>6212.5932514983215</v>
          </cell>
        </row>
        <row r="30">
          <cell r="AL30">
            <v>4824.5074836036147</v>
          </cell>
        </row>
        <row r="31">
          <cell r="AL31">
            <v>2654.5104003578617</v>
          </cell>
        </row>
        <row r="32">
          <cell r="AL32">
            <v>3876.6607101712493</v>
          </cell>
        </row>
        <row r="33">
          <cell r="AL33">
            <v>3130.9087022137969</v>
          </cell>
        </row>
        <row r="34">
          <cell r="AL34">
            <v>5673.3097932359224</v>
          </cell>
        </row>
        <row r="35">
          <cell r="AL35">
            <v>3225.6961587092846</v>
          </cell>
        </row>
        <row r="36">
          <cell r="AL36">
            <v>3955.7852148385191</v>
          </cell>
        </row>
        <row r="37">
          <cell r="AL37">
            <v>5609.6361466464068</v>
          </cell>
        </row>
        <row r="38">
          <cell r="AL38">
            <v>4174.0937400224284</v>
          </cell>
        </row>
        <row r="39">
          <cell r="AL39">
            <v>5486.1585166144778</v>
          </cell>
        </row>
        <row r="40">
          <cell r="AL40">
            <v>5393.8471941993575</v>
          </cell>
        </row>
        <row r="41">
          <cell r="AL41">
            <v>5864.3549473361072</v>
          </cell>
        </row>
        <row r="42">
          <cell r="AL42">
            <v>4848.8680115701454</v>
          </cell>
        </row>
        <row r="43">
          <cell r="AL43">
            <v>3442.7546828904692</v>
          </cell>
        </row>
        <row r="44">
          <cell r="AL44">
            <v>5492.0643232073926</v>
          </cell>
        </row>
        <row r="45">
          <cell r="AL45">
            <v>2296.9220537376964</v>
          </cell>
        </row>
        <row r="46">
          <cell r="AL46">
            <v>3692.59215316156</v>
          </cell>
        </row>
        <row r="47">
          <cell r="AL47">
            <v>4897.3087815908475</v>
          </cell>
        </row>
        <row r="48">
          <cell r="AL48">
            <v>1613.0487891737891</v>
          </cell>
        </row>
        <row r="49">
          <cell r="AL49">
            <v>5259.3837602759822</v>
          </cell>
        </row>
        <row r="50">
          <cell r="AL50">
            <v>5602.7225412254893</v>
          </cell>
        </row>
        <row r="51">
          <cell r="AL51">
            <v>4123.0310925034155</v>
          </cell>
        </row>
        <row r="52">
          <cell r="AL52">
            <v>2428.6757675555082</v>
          </cell>
        </row>
        <row r="53">
          <cell r="AL53">
            <v>5783.612845780598</v>
          </cell>
        </row>
        <row r="54">
          <cell r="AL54">
            <v>3209.8138023141523</v>
          </cell>
        </row>
        <row r="55">
          <cell r="AL55">
            <v>4278.1956772731837</v>
          </cell>
        </row>
        <row r="56">
          <cell r="AL56">
            <v>4819.172186397177</v>
          </cell>
        </row>
        <row r="57">
          <cell r="AL57">
            <v>5078.3381494368732</v>
          </cell>
        </row>
        <row r="58">
          <cell r="AL58">
            <v>4327.8748353683095</v>
          </cell>
        </row>
        <row r="59">
          <cell r="AL59">
            <v>4936.6461759855838</v>
          </cell>
        </row>
        <row r="60">
          <cell r="AL60">
            <v>4800.3207499962118</v>
          </cell>
        </row>
        <row r="61">
          <cell r="AL61">
            <v>6010.7753360515026</v>
          </cell>
        </row>
        <row r="62">
          <cell r="AL62">
            <v>4103.7453851303217</v>
          </cell>
        </row>
        <row r="63">
          <cell r="AL63">
            <v>5076.2407002640311</v>
          </cell>
        </row>
        <row r="64">
          <cell r="AL64">
            <v>4409.0708210621269</v>
          </cell>
        </row>
        <row r="65">
          <cell r="AL65">
            <v>5341.4512666086594</v>
          </cell>
        </row>
        <row r="66">
          <cell r="AL66">
            <v>6342.1695127641487</v>
          </cell>
        </row>
        <row r="67">
          <cell r="AL67">
            <v>4836.7830262372299</v>
          </cell>
        </row>
        <row r="68">
          <cell r="AL68">
            <v>3068.5254213785697</v>
          </cell>
        </row>
        <row r="69">
          <cell r="AL69">
            <v>5577.0282124990472</v>
          </cell>
        </row>
        <row r="70">
          <cell r="AL70">
            <v>4427.207711317601</v>
          </cell>
        </row>
        <row r="71">
          <cell r="AL71">
            <v>5888.4725850181812</v>
          </cell>
        </row>
        <row r="72">
          <cell r="AL72">
            <v>4583.9609010774066</v>
          </cell>
        </row>
        <row r="73">
          <cell r="AL73">
            <v>6262.4784859426345</v>
          </cell>
        </row>
        <row r="74">
          <cell r="AL74">
            <v>5059.3528695821524</v>
          </cell>
        </row>
        <row r="75">
          <cell r="AL75">
            <v>5863.2815891318614</v>
          </cell>
        </row>
        <row r="76">
          <cell r="AL76">
            <v>5520.7940729790862</v>
          </cell>
        </row>
        <row r="77">
          <cell r="AL77">
            <v>4336.5032257801222</v>
          </cell>
          <cell r="AP77">
            <v>5041.6011463398772</v>
          </cell>
        </row>
      </sheetData>
      <sheetData sheetId="9"/>
      <sheetData sheetId="10"/>
      <sheetData sheetId="11"/>
      <sheetData sheetId="12">
        <row r="7">
          <cell r="G7">
            <v>3884.0495231402415</v>
          </cell>
        </row>
        <row r="8">
          <cell r="G8">
            <v>4290.402575535235</v>
          </cell>
        </row>
        <row r="9">
          <cell r="G9">
            <v>3418.2055772184372</v>
          </cell>
        </row>
        <row r="10">
          <cell r="G10">
            <v>4031.2642766133658</v>
          </cell>
        </row>
        <row r="11">
          <cell r="G11">
            <v>4169.4041480230781</v>
          </cell>
        </row>
        <row r="12">
          <cell r="G12">
            <v>3922.3656918524248</v>
          </cell>
        </row>
        <row r="13">
          <cell r="G13">
            <v>1260.4002865849693</v>
          </cell>
        </row>
        <row r="14">
          <cell r="G14">
            <v>3234.6912954916652</v>
          </cell>
        </row>
        <row r="15">
          <cell r="G15">
            <v>3330.9858773867568</v>
          </cell>
        </row>
        <row r="16">
          <cell r="G16">
            <v>3225.6164134282535</v>
          </cell>
        </row>
        <row r="17">
          <cell r="G17">
            <v>4154.2793445840589</v>
          </cell>
        </row>
        <row r="18">
          <cell r="G18">
            <v>1426.7731244141851</v>
          </cell>
        </row>
        <row r="19">
          <cell r="G19">
            <v>4214.7785583401374</v>
          </cell>
        </row>
        <row r="20">
          <cell r="G20">
            <v>3519.0376001452341</v>
          </cell>
        </row>
        <row r="21">
          <cell r="G21">
            <v>3960.6818605646072</v>
          </cell>
        </row>
        <row r="22">
          <cell r="G22">
            <v>1260.4002865849693</v>
          </cell>
        </row>
        <row r="23">
          <cell r="G23">
            <v>2484.5010449162914</v>
          </cell>
        </row>
        <row r="24">
          <cell r="G24">
            <v>4200.1579150157513</v>
          </cell>
        </row>
        <row r="25">
          <cell r="G25">
            <v>3811.4504666329472</v>
          </cell>
        </row>
        <row r="26">
          <cell r="G26">
            <v>4074.117886357255</v>
          </cell>
        </row>
        <row r="27">
          <cell r="G27">
            <v>4154.7835046986929</v>
          </cell>
        </row>
        <row r="28">
          <cell r="G28">
            <v>4532.3994305595497</v>
          </cell>
        </row>
        <row r="29">
          <cell r="G29">
            <v>3616.8446623842283</v>
          </cell>
        </row>
        <row r="30">
          <cell r="G30">
            <v>1917.8250760676895</v>
          </cell>
        </row>
        <row r="31">
          <cell r="G31">
            <v>2878.2500944454359</v>
          </cell>
        </row>
        <row r="32">
          <cell r="G32">
            <v>2286.8702799797684</v>
          </cell>
        </row>
        <row r="33">
          <cell r="G33">
            <v>3957.1527397621699</v>
          </cell>
        </row>
        <row r="34">
          <cell r="G34">
            <v>2644.8239613698993</v>
          </cell>
        </row>
        <row r="35">
          <cell r="G35">
            <v>3161.0839187551032</v>
          </cell>
        </row>
        <row r="36">
          <cell r="G36">
            <v>3981.3524252646007</v>
          </cell>
        </row>
        <row r="37">
          <cell r="G37">
            <v>3196.8792868941159</v>
          </cell>
        </row>
        <row r="38">
          <cell r="G38">
            <v>4305.023218859621</v>
          </cell>
        </row>
        <row r="39">
          <cell r="G39">
            <v>3749.4387725329671</v>
          </cell>
        </row>
        <row r="40">
          <cell r="G40">
            <v>3996.9813888182543</v>
          </cell>
        </row>
        <row r="41">
          <cell r="G41">
            <v>3582.5617745891168</v>
          </cell>
        </row>
        <row r="42">
          <cell r="G42">
            <v>2713.3897369601218</v>
          </cell>
        </row>
        <row r="43">
          <cell r="G43">
            <v>4011.0978720280063</v>
          </cell>
        </row>
        <row r="44">
          <cell r="G44">
            <v>1260.4002865849693</v>
          </cell>
        </row>
        <row r="45">
          <cell r="G45">
            <v>2630.2033180455142</v>
          </cell>
        </row>
        <row r="46">
          <cell r="G46">
            <v>3732.2973286354108</v>
          </cell>
        </row>
        <row r="47">
          <cell r="G47">
            <v>1260.4002865849693</v>
          </cell>
        </row>
        <row r="48">
          <cell r="G48">
            <v>3730.2806881768752</v>
          </cell>
        </row>
        <row r="49">
          <cell r="G49">
            <v>3808.425505945143</v>
          </cell>
        </row>
        <row r="50">
          <cell r="G50">
            <v>3110.1637471770705</v>
          </cell>
        </row>
        <row r="51">
          <cell r="G51">
            <v>1785.7351260335845</v>
          </cell>
        </row>
        <row r="52">
          <cell r="G52">
            <v>4136.1295804572355</v>
          </cell>
        </row>
        <row r="53">
          <cell r="G53">
            <v>2275.2745973431865</v>
          </cell>
        </row>
        <row r="54">
          <cell r="G54">
            <v>3128.8176714185279</v>
          </cell>
        </row>
        <row r="55">
          <cell r="G55">
            <v>3841.1959133963524</v>
          </cell>
        </row>
        <row r="56">
          <cell r="G56">
            <v>3872.4538405036596</v>
          </cell>
        </row>
        <row r="57">
          <cell r="G57">
            <v>3172.6796013916846</v>
          </cell>
        </row>
        <row r="58">
          <cell r="G58">
            <v>3525.5916816354761</v>
          </cell>
        </row>
        <row r="59">
          <cell r="G59">
            <v>3949.5903380426598</v>
          </cell>
        </row>
        <row r="60">
          <cell r="G60">
            <v>3838.1709527085486</v>
          </cell>
        </row>
        <row r="61">
          <cell r="G61">
            <v>3302.2487508526197</v>
          </cell>
        </row>
        <row r="62">
          <cell r="G62">
            <v>3626.423704562274</v>
          </cell>
        </row>
        <row r="63">
          <cell r="G63">
            <v>3529.1208024379139</v>
          </cell>
        </row>
        <row r="64">
          <cell r="G64">
            <v>4312.0814604644966</v>
          </cell>
        </row>
        <row r="65">
          <cell r="G65">
            <v>4509.7122254010201</v>
          </cell>
        </row>
        <row r="66">
          <cell r="G66">
            <v>3581.5534543598487</v>
          </cell>
        </row>
        <row r="67">
          <cell r="G67">
            <v>2442.6557554016704</v>
          </cell>
        </row>
        <row r="68">
          <cell r="G68">
            <v>4238.4740837279351</v>
          </cell>
        </row>
        <row r="69">
          <cell r="G69">
            <v>2410.3895080650955</v>
          </cell>
        </row>
        <row r="70">
          <cell r="G70">
            <v>4019.1644338621504</v>
          </cell>
        </row>
        <row r="71">
          <cell r="G71">
            <v>3275.5282647770186</v>
          </cell>
        </row>
        <row r="72">
          <cell r="G72">
            <v>3772.1259776914962</v>
          </cell>
        </row>
        <row r="73">
          <cell r="G73">
            <v>3782.209179984176</v>
          </cell>
        </row>
        <row r="74">
          <cell r="G74">
            <v>3988.4106668694772</v>
          </cell>
        </row>
        <row r="75">
          <cell r="G75">
            <v>4042.3557991353132</v>
          </cell>
        </row>
        <row r="76">
          <cell r="G76">
            <v>3270.15</v>
          </cell>
        </row>
      </sheetData>
      <sheetData sheetId="13">
        <row r="7">
          <cell r="G7">
            <v>3884.0495231402415</v>
          </cell>
        </row>
        <row r="8">
          <cell r="G8">
            <v>4290.402575535235</v>
          </cell>
        </row>
        <row r="9">
          <cell r="G9">
            <v>3418.2055772184372</v>
          </cell>
        </row>
        <row r="10">
          <cell r="G10">
            <v>4031.2642766133658</v>
          </cell>
        </row>
        <row r="11">
          <cell r="G11">
            <v>4169.4041480230781</v>
          </cell>
        </row>
        <row r="12">
          <cell r="G12">
            <v>3922.3656918524248</v>
          </cell>
        </row>
        <row r="13">
          <cell r="G13">
            <v>1260.4002865849693</v>
          </cell>
        </row>
        <row r="14">
          <cell r="G14">
            <v>3234.6912954916652</v>
          </cell>
        </row>
        <row r="15">
          <cell r="G15">
            <v>3330.9858773867568</v>
          </cell>
        </row>
        <row r="16">
          <cell r="G16">
            <v>3225.6164134282535</v>
          </cell>
        </row>
        <row r="17">
          <cell r="G17">
            <v>4154.2793445840589</v>
          </cell>
        </row>
        <row r="18">
          <cell r="G18">
            <v>1426.7731244141851</v>
          </cell>
        </row>
        <row r="19">
          <cell r="G19">
            <v>4214.7785583401374</v>
          </cell>
        </row>
        <row r="20">
          <cell r="G20">
            <v>3519.0376001452341</v>
          </cell>
        </row>
        <row r="21">
          <cell r="G21">
            <v>3960.6818605646072</v>
          </cell>
        </row>
        <row r="22">
          <cell r="G22">
            <v>1260.4002865849693</v>
          </cell>
        </row>
        <row r="23">
          <cell r="G23">
            <v>2484.5010449162914</v>
          </cell>
        </row>
        <row r="24">
          <cell r="G24">
            <v>4200.1579150157513</v>
          </cell>
        </row>
        <row r="25">
          <cell r="G25">
            <v>3811.4504666329472</v>
          </cell>
        </row>
        <row r="26">
          <cell r="G26">
            <v>4074.117886357255</v>
          </cell>
        </row>
        <row r="27">
          <cell r="G27">
            <v>4154.7835046986929</v>
          </cell>
        </row>
        <row r="28">
          <cell r="G28">
            <v>4532.3994305595497</v>
          </cell>
        </row>
        <row r="29">
          <cell r="G29">
            <v>3616.8446623842283</v>
          </cell>
        </row>
        <row r="30">
          <cell r="G30">
            <v>1917.8250760676895</v>
          </cell>
        </row>
        <row r="31">
          <cell r="G31">
            <v>2878.2500944454359</v>
          </cell>
        </row>
        <row r="32">
          <cell r="G32">
            <v>2286.8702799797684</v>
          </cell>
        </row>
        <row r="33">
          <cell r="G33">
            <v>3957.1527397621699</v>
          </cell>
        </row>
        <row r="34">
          <cell r="G34">
            <v>2644.8239613698993</v>
          </cell>
        </row>
        <row r="35">
          <cell r="G35">
            <v>3161.0839187551032</v>
          </cell>
        </row>
        <row r="36">
          <cell r="G36">
            <v>3981.3524252646007</v>
          </cell>
        </row>
        <row r="37">
          <cell r="G37">
            <v>3196.8792868941159</v>
          </cell>
        </row>
        <row r="38">
          <cell r="G38">
            <v>4305.023218859621</v>
          </cell>
        </row>
        <row r="39">
          <cell r="G39">
            <v>3749.4387725329671</v>
          </cell>
        </row>
        <row r="40">
          <cell r="G40">
            <v>3996.9813888182543</v>
          </cell>
        </row>
        <row r="41">
          <cell r="G41">
            <v>3582.5617745891168</v>
          </cell>
        </row>
        <row r="42">
          <cell r="G42">
            <v>2713.3897369601218</v>
          </cell>
        </row>
        <row r="43">
          <cell r="G43">
            <v>4011.0978720280063</v>
          </cell>
        </row>
        <row r="44">
          <cell r="G44">
            <v>1260.4002865849693</v>
          </cell>
        </row>
        <row r="45">
          <cell r="G45">
            <v>2630.2033180455142</v>
          </cell>
        </row>
        <row r="46">
          <cell r="G46">
            <v>3732.2973286354108</v>
          </cell>
        </row>
        <row r="47">
          <cell r="G47">
            <v>1260.4002865849693</v>
          </cell>
        </row>
        <row r="48">
          <cell r="G48">
            <v>3730.2806881768752</v>
          </cell>
        </row>
        <row r="49">
          <cell r="G49">
            <v>3808.425505945143</v>
          </cell>
        </row>
        <row r="50">
          <cell r="G50">
            <v>3110.1637471770705</v>
          </cell>
        </row>
        <row r="51">
          <cell r="G51">
            <v>1785.7351260335845</v>
          </cell>
        </row>
        <row r="52">
          <cell r="G52">
            <v>4136.1295804572355</v>
          </cell>
        </row>
        <row r="53">
          <cell r="G53">
            <v>2275.2745973431865</v>
          </cell>
        </row>
        <row r="54">
          <cell r="G54">
            <v>3128.8176714185279</v>
          </cell>
        </row>
        <row r="55">
          <cell r="G55">
            <v>3841.1959133963524</v>
          </cell>
        </row>
        <row r="56">
          <cell r="G56">
            <v>3872.4538405036596</v>
          </cell>
        </row>
        <row r="57">
          <cell r="G57">
            <v>3172.6796013916846</v>
          </cell>
        </row>
        <row r="58">
          <cell r="G58">
            <v>3525.5916816354761</v>
          </cell>
        </row>
        <row r="59">
          <cell r="G59">
            <v>3949.5903380426598</v>
          </cell>
        </row>
        <row r="60">
          <cell r="G60">
            <v>3838.1709527085486</v>
          </cell>
        </row>
        <row r="61">
          <cell r="G61">
            <v>3302.2487508526197</v>
          </cell>
        </row>
        <row r="62">
          <cell r="G62">
            <v>3626.423704562274</v>
          </cell>
        </row>
        <row r="63">
          <cell r="G63">
            <v>3529.1208024379139</v>
          </cell>
        </row>
        <row r="64">
          <cell r="G64">
            <v>4312.0814604644966</v>
          </cell>
        </row>
        <row r="65">
          <cell r="G65">
            <v>4509.7122254010201</v>
          </cell>
        </row>
        <row r="66">
          <cell r="G66">
            <v>3581.5534543598487</v>
          </cell>
        </row>
        <row r="67">
          <cell r="G67">
            <v>2442.6557554016704</v>
          </cell>
        </row>
        <row r="68">
          <cell r="G68">
            <v>4238.4740837279351</v>
          </cell>
        </row>
        <row r="69">
          <cell r="G69">
            <v>2410.3895080650955</v>
          </cell>
        </row>
        <row r="70">
          <cell r="G70">
            <v>4019.1644338621504</v>
          </cell>
        </row>
        <row r="71">
          <cell r="G71">
            <v>3275.5282647770186</v>
          </cell>
        </row>
        <row r="72">
          <cell r="G72">
            <v>3772.1259776914962</v>
          </cell>
        </row>
        <row r="73">
          <cell r="G73">
            <v>3782.209179984176</v>
          </cell>
        </row>
        <row r="74">
          <cell r="G74">
            <v>3988.4106668694772</v>
          </cell>
        </row>
        <row r="75">
          <cell r="G75">
            <v>4042.3557991353132</v>
          </cell>
        </row>
      </sheetData>
      <sheetData sheetId="14"/>
      <sheetData sheetId="15"/>
      <sheetData sheetId="16">
        <row r="10">
          <cell r="D10">
            <v>9519.9609010774075</v>
          </cell>
          <cell r="F10">
            <v>716.29552188552179</v>
          </cell>
        </row>
        <row r="11">
          <cell r="D11">
            <v>8518.8748353683095</v>
          </cell>
          <cell r="F11">
            <v>598.40363440561384</v>
          </cell>
        </row>
        <row r="12">
          <cell r="D12">
            <v>7638.7546828904688</v>
          </cell>
          <cell r="F12">
            <v>714.81015756302509</v>
          </cell>
        </row>
        <row r="13">
          <cell r="D13">
            <v>6393.1095033692254</v>
          </cell>
          <cell r="F13">
            <v>536.12413544332276</v>
          </cell>
        </row>
        <row r="14">
          <cell r="D14">
            <v>8140.3837602759822</v>
          </cell>
          <cell r="F14">
            <v>527.02354414153262</v>
          </cell>
        </row>
        <row r="15">
          <cell r="D15">
            <v>13228.922053737697</v>
          </cell>
          <cell r="F15">
            <v>788.90242015830813</v>
          </cell>
        </row>
        <row r="16">
          <cell r="D16">
            <v>8326.7546828904688</v>
          </cell>
          <cell r="F16">
            <v>705.7643831168831</v>
          </cell>
        </row>
        <row r="17">
          <cell r="D17">
            <v>8369.7852148385191</v>
          </cell>
          <cell r="F17">
            <v>659.21180998497243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4174.127736063685</v>
          </cell>
          <cell r="F5">
            <v>699.73200000000008</v>
          </cell>
        </row>
        <row r="6">
          <cell r="D6">
            <v>5534.5913337839593</v>
          </cell>
          <cell r="F6">
            <v>758.08800000000008</v>
          </cell>
        </row>
        <row r="7">
          <cell r="D7">
            <v>3906.8460970882102</v>
          </cell>
          <cell r="F7">
            <v>537.15600000000006</v>
          </cell>
        </row>
        <row r="8">
          <cell r="D8">
            <v>5469.6337648363824</v>
          </cell>
          <cell r="F8">
            <v>527.18399999999997</v>
          </cell>
        </row>
        <row r="9">
          <cell r="D9">
            <v>4390.2985530323031</v>
          </cell>
          <cell r="F9">
            <v>500.31899999999996</v>
          </cell>
        </row>
        <row r="10">
          <cell r="D10">
            <v>4995.1711115445605</v>
          </cell>
          <cell r="F10">
            <v>490.9319999999999</v>
          </cell>
        </row>
        <row r="11">
          <cell r="D11">
            <v>1395.481244364292</v>
          </cell>
          <cell r="F11">
            <v>681.22799999999984</v>
          </cell>
        </row>
        <row r="12">
          <cell r="D12">
            <v>3649.271352782549</v>
          </cell>
          <cell r="F12">
            <v>653.18399999999997</v>
          </cell>
        </row>
        <row r="13">
          <cell r="D13">
            <v>3858.4089252133217</v>
          </cell>
          <cell r="F13">
            <v>670.28399999999999</v>
          </cell>
        </row>
        <row r="14">
          <cell r="D14">
            <v>3888.1604468632572</v>
          </cell>
          <cell r="F14">
            <v>547.2360000000001</v>
          </cell>
        </row>
        <row r="15">
          <cell r="D15">
            <v>6079.4053058377149</v>
          </cell>
          <cell r="F15">
            <v>635.89499999999998</v>
          </cell>
        </row>
        <row r="16">
          <cell r="D16">
            <v>1627.188612244898</v>
          </cell>
          <cell r="F16">
            <v>956.97899999999993</v>
          </cell>
        </row>
        <row r="17">
          <cell r="D17">
            <v>5529.1600185701118</v>
          </cell>
          <cell r="F17">
            <v>674.48700000000008</v>
          </cell>
        </row>
        <row r="18">
          <cell r="D18">
            <v>4774.1048259775289</v>
          </cell>
          <cell r="F18">
            <v>728.98199999999997</v>
          </cell>
        </row>
        <row r="19">
          <cell r="D19">
            <v>4896.5930033627801</v>
          </cell>
          <cell r="F19">
            <v>498.41999999999996</v>
          </cell>
        </row>
        <row r="20">
          <cell r="D20">
            <v>1357.3892782536036</v>
          </cell>
          <cell r="F20">
            <v>618.05700000000002</v>
          </cell>
        </row>
        <row r="21">
          <cell r="D21">
            <v>3056.1520356966321</v>
          </cell>
          <cell r="F21">
            <v>721.32986175126121</v>
          </cell>
        </row>
        <row r="22">
          <cell r="D22">
            <v>5230.7258932102213</v>
          </cell>
          <cell r="F22">
            <v>761.3549999999999</v>
          </cell>
        </row>
        <row r="23">
          <cell r="D23">
            <v>4681.59188879257</v>
          </cell>
          <cell r="F23">
            <v>814.88699999999994</v>
          </cell>
        </row>
        <row r="24">
          <cell r="D24">
            <v>4901.9459468598861</v>
          </cell>
          <cell r="F24">
            <v>527.553</v>
          </cell>
        </row>
        <row r="25">
          <cell r="D25">
            <v>5185.7818678665762</v>
          </cell>
          <cell r="F25">
            <v>549.31500000000005</v>
          </cell>
        </row>
        <row r="26">
          <cell r="D26">
            <v>5591.3339263484895</v>
          </cell>
          <cell r="F26">
            <v>446.72400000000005</v>
          </cell>
        </row>
        <row r="27">
          <cell r="D27">
            <v>4342.0567352432536</v>
          </cell>
          <cell r="F27">
            <v>619.72200000000009</v>
          </cell>
        </row>
        <row r="28">
          <cell r="D28">
            <v>2389.0593603220755</v>
          </cell>
          <cell r="F28">
            <v>768.82499999999993</v>
          </cell>
        </row>
        <row r="29">
          <cell r="D29">
            <v>3488.9946391541243</v>
          </cell>
          <cell r="F29">
            <v>588.35700000000008</v>
          </cell>
        </row>
        <row r="30">
          <cell r="D30">
            <v>2817.8178319924173</v>
          </cell>
          <cell r="F30">
            <v>753.14700000000005</v>
          </cell>
        </row>
        <row r="31">
          <cell r="D31">
            <v>5105.9788139123302</v>
          </cell>
          <cell r="F31">
            <v>623.75400000000002</v>
          </cell>
        </row>
        <row r="32">
          <cell r="D32">
            <v>2903.1265428383563</v>
          </cell>
          <cell r="F32">
            <v>624.96</v>
          </cell>
        </row>
        <row r="33">
          <cell r="D33">
            <v>3560.2066933546671</v>
          </cell>
          <cell r="F33">
            <v>679.45499999999993</v>
          </cell>
        </row>
        <row r="34">
          <cell r="D34">
            <v>5048.672531981766</v>
          </cell>
          <cell r="F34">
            <v>654.45299999999997</v>
          </cell>
        </row>
        <row r="35">
          <cell r="D35">
            <v>3756.6843660201857</v>
          </cell>
          <cell r="F35">
            <v>558.74700000000007</v>
          </cell>
        </row>
        <row r="36">
          <cell r="D36">
            <v>4937.54266495303</v>
          </cell>
          <cell r="F36">
            <v>503.79300000000001</v>
          </cell>
        </row>
        <row r="37">
          <cell r="D37">
            <v>4854.4624747794223</v>
          </cell>
          <cell r="F37">
            <v>589.77900000000011</v>
          </cell>
        </row>
        <row r="38">
          <cell r="D38">
            <v>5277.9194526024967</v>
          </cell>
          <cell r="F38">
            <v>579.69900000000018</v>
          </cell>
        </row>
        <row r="39">
          <cell r="D39">
            <v>4363.9812104131306</v>
          </cell>
          <cell r="F39">
            <v>484.16400000000004</v>
          </cell>
        </row>
        <row r="40">
          <cell r="D40">
            <v>3098.4792146014224</v>
          </cell>
          <cell r="F40">
            <v>671.43020547945218</v>
          </cell>
        </row>
        <row r="41">
          <cell r="D41">
            <v>4942.8578908866539</v>
          </cell>
          <cell r="F41">
            <v>588.24900000000002</v>
          </cell>
        </row>
        <row r="42">
          <cell r="D42">
            <v>2067.229848363927</v>
          </cell>
          <cell r="F42">
            <v>746.92800000000011</v>
          </cell>
        </row>
        <row r="43">
          <cell r="D43">
            <v>3323.3329378454041</v>
          </cell>
          <cell r="F43">
            <v>701.69015738498797</v>
          </cell>
        </row>
        <row r="44">
          <cell r="D44">
            <v>4407.5779034317629</v>
          </cell>
          <cell r="F44">
            <v>630.24300000000005</v>
          </cell>
        </row>
        <row r="45">
          <cell r="D45">
            <v>1451.7439102564103</v>
          </cell>
          <cell r="F45">
            <v>797.59800000000007</v>
          </cell>
        </row>
        <row r="46">
          <cell r="D46">
            <v>4733.4453842483845</v>
          </cell>
          <cell r="F46">
            <v>480.85199999999998</v>
          </cell>
        </row>
        <row r="47">
          <cell r="D47">
            <v>5042.4502871029408</v>
          </cell>
          <cell r="F47">
            <v>517.14899999999989</v>
          </cell>
        </row>
        <row r="48">
          <cell r="D48">
            <v>3710.7279832530739</v>
          </cell>
          <cell r="F48">
            <v>596.84400000000005</v>
          </cell>
        </row>
        <row r="49">
          <cell r="D49">
            <v>2185.8081907999576</v>
          </cell>
          <cell r="F49">
            <v>678.56400000000019</v>
          </cell>
        </row>
        <row r="50">
          <cell r="D50">
            <v>5205.2515612025381</v>
          </cell>
          <cell r="F50">
            <v>655.25400000000002</v>
          </cell>
        </row>
        <row r="51">
          <cell r="D51">
            <v>2888.8324220827371</v>
          </cell>
          <cell r="F51">
            <v>819.68399999999997</v>
          </cell>
        </row>
        <row r="52">
          <cell r="D52">
            <v>3850.3761095458653</v>
          </cell>
          <cell r="F52">
            <v>783.96300000000008</v>
          </cell>
        </row>
        <row r="53">
          <cell r="D53">
            <v>4337.2549677574598</v>
          </cell>
          <cell r="F53">
            <v>516.99599999999998</v>
          </cell>
        </row>
        <row r="54">
          <cell r="D54">
            <v>4570.5043344931864</v>
          </cell>
          <cell r="F54">
            <v>571.01400000000001</v>
          </cell>
        </row>
        <row r="55">
          <cell r="D55">
            <v>3895.0873518314788</v>
          </cell>
          <cell r="F55">
            <v>635.99400000000003</v>
          </cell>
        </row>
        <row r="56">
          <cell r="D56">
            <v>4442.9815583870259</v>
          </cell>
          <cell r="F56">
            <v>592.53300000000002</v>
          </cell>
        </row>
        <row r="57">
          <cell r="D57">
            <v>4320.288674996591</v>
          </cell>
          <cell r="F57">
            <v>620.76600000000008</v>
          </cell>
        </row>
        <row r="58">
          <cell r="D58">
            <v>5409.6978024463524</v>
          </cell>
          <cell r="F58">
            <v>856.30500000000006</v>
          </cell>
        </row>
        <row r="59">
          <cell r="D59">
            <v>3693.3708466172898</v>
          </cell>
          <cell r="F59">
            <v>715.62599999999998</v>
          </cell>
        </row>
        <row r="60">
          <cell r="D60">
            <v>4568.6166302376278</v>
          </cell>
          <cell r="F60">
            <v>553.19400000000007</v>
          </cell>
        </row>
        <row r="61">
          <cell r="D61">
            <v>3968.1637389559141</v>
          </cell>
          <cell r="F61">
            <v>688.05899999999997</v>
          </cell>
        </row>
        <row r="62">
          <cell r="D62">
            <v>4807.3061399477938</v>
          </cell>
          <cell r="F62">
            <v>627.33600000000001</v>
          </cell>
        </row>
        <row r="63">
          <cell r="D63">
            <v>5707.9525614877339</v>
          </cell>
          <cell r="F63">
            <v>620.56799999999998</v>
          </cell>
        </row>
        <row r="64">
          <cell r="D64">
            <v>4353.1047236135073</v>
          </cell>
          <cell r="F64">
            <v>534.63599999999997</v>
          </cell>
        </row>
        <row r="65">
          <cell r="D65">
            <v>2761.672879240713</v>
          </cell>
          <cell r="F65">
            <v>750.33899999999994</v>
          </cell>
        </row>
        <row r="66">
          <cell r="D66">
            <v>5019.3253912491427</v>
          </cell>
          <cell r="F66">
            <v>464.47200000000004</v>
          </cell>
        </row>
        <row r="67">
          <cell r="D67">
            <v>3984.4869401858409</v>
          </cell>
          <cell r="F67">
            <v>681.11099999999999</v>
          </cell>
        </row>
        <row r="68">
          <cell r="D68">
            <v>5299.6253265163632</v>
          </cell>
          <cell r="F68">
            <v>533.39400000000001</v>
          </cell>
        </row>
        <row r="69">
          <cell r="D69">
            <v>4125.5648109696658</v>
          </cell>
          <cell r="F69">
            <v>746.20799999999997</v>
          </cell>
        </row>
        <row r="70">
          <cell r="D70">
            <v>5636.2306373483716</v>
          </cell>
          <cell r="F70">
            <v>657.05399999999997</v>
          </cell>
        </row>
        <row r="71">
          <cell r="D71">
            <v>4553.4175826239371</v>
          </cell>
          <cell r="F71">
            <v>644.04899999999998</v>
          </cell>
        </row>
        <row r="72">
          <cell r="D72">
            <v>5276.9534302186757</v>
          </cell>
          <cell r="F72">
            <v>718.83</v>
          </cell>
        </row>
        <row r="73">
          <cell r="D73">
            <v>4968.7146656811774</v>
          </cell>
          <cell r="F73">
            <v>635.10299999999995</v>
          </cell>
        </row>
      </sheetData>
      <sheetData sheetId="26">
        <row r="5">
          <cell r="D5">
            <v>4174.127736063685</v>
          </cell>
          <cell r="F5">
            <v>699.73200000000008</v>
          </cell>
        </row>
        <row r="6">
          <cell r="D6">
            <v>5534.5913337839593</v>
          </cell>
          <cell r="F6">
            <v>758.08800000000008</v>
          </cell>
        </row>
        <row r="7">
          <cell r="D7">
            <v>3906.8460970882102</v>
          </cell>
          <cell r="F7">
            <v>537.15600000000006</v>
          </cell>
        </row>
        <row r="8">
          <cell r="D8">
            <v>5469.6337648363824</v>
          </cell>
          <cell r="F8">
            <v>527.18399999999997</v>
          </cell>
        </row>
        <row r="9">
          <cell r="D9">
            <v>4390.2985530323031</v>
          </cell>
          <cell r="F9">
            <v>500.31899999999996</v>
          </cell>
        </row>
        <row r="10">
          <cell r="D10">
            <v>4995.1711115445605</v>
          </cell>
          <cell r="F10">
            <v>490.9319999999999</v>
          </cell>
        </row>
        <row r="11">
          <cell r="D11">
            <v>1395.481244364292</v>
          </cell>
          <cell r="F11">
            <v>681.22799999999984</v>
          </cell>
        </row>
        <row r="12">
          <cell r="D12">
            <v>3649.271352782549</v>
          </cell>
          <cell r="F12">
            <v>653.18399999999997</v>
          </cell>
        </row>
        <row r="13">
          <cell r="D13">
            <v>3858.4089252133217</v>
          </cell>
          <cell r="F13">
            <v>670.28399999999999</v>
          </cell>
        </row>
        <row r="14">
          <cell r="D14">
            <v>3888.1604468632572</v>
          </cell>
          <cell r="F14">
            <v>547.2360000000001</v>
          </cell>
        </row>
        <row r="15">
          <cell r="D15">
            <v>6079.4053058377149</v>
          </cell>
          <cell r="F15">
            <v>635.89499999999998</v>
          </cell>
        </row>
        <row r="16">
          <cell r="D16">
            <v>1627.188612244898</v>
          </cell>
          <cell r="F16">
            <v>956.97899999999993</v>
          </cell>
        </row>
        <row r="17">
          <cell r="D17">
            <v>5529.1600185701118</v>
          </cell>
          <cell r="F17">
            <v>674.48700000000008</v>
          </cell>
        </row>
        <row r="18">
          <cell r="D18">
            <v>4774.1048259775289</v>
          </cell>
          <cell r="F18">
            <v>728.98199999999997</v>
          </cell>
        </row>
        <row r="19">
          <cell r="D19">
            <v>4896.5930033627801</v>
          </cell>
          <cell r="F19">
            <v>498.41999999999996</v>
          </cell>
        </row>
        <row r="20">
          <cell r="D20">
            <v>1357.3892782536036</v>
          </cell>
          <cell r="F20">
            <v>618.05700000000002</v>
          </cell>
        </row>
        <row r="21">
          <cell r="D21">
            <v>3056.1520356966321</v>
          </cell>
          <cell r="F21">
            <v>721.32986175126121</v>
          </cell>
        </row>
        <row r="22">
          <cell r="D22">
            <v>5230.7258932102213</v>
          </cell>
          <cell r="F22">
            <v>761.3549999999999</v>
          </cell>
        </row>
        <row r="23">
          <cell r="D23">
            <v>4681.59188879257</v>
          </cell>
          <cell r="F23">
            <v>814.88699999999994</v>
          </cell>
        </row>
        <row r="24">
          <cell r="D24">
            <v>4901.9459468598861</v>
          </cell>
          <cell r="F24">
            <v>527.553</v>
          </cell>
        </row>
        <row r="25">
          <cell r="D25">
            <v>5185.7818678665762</v>
          </cell>
          <cell r="F25">
            <v>549.31500000000005</v>
          </cell>
        </row>
        <row r="26">
          <cell r="D26">
            <v>5591.3339263484895</v>
          </cell>
          <cell r="F26">
            <v>446.72400000000005</v>
          </cell>
        </row>
        <row r="27">
          <cell r="D27">
            <v>4342.0567352432536</v>
          </cell>
          <cell r="F27">
            <v>619.72200000000009</v>
          </cell>
        </row>
        <row r="28">
          <cell r="D28">
            <v>2389.0593603220755</v>
          </cell>
          <cell r="F28">
            <v>768.82499999999993</v>
          </cell>
        </row>
        <row r="29">
          <cell r="D29">
            <v>3488.9946391541243</v>
          </cell>
          <cell r="F29">
            <v>588.35700000000008</v>
          </cell>
        </row>
        <row r="30">
          <cell r="D30">
            <v>2817.8178319924173</v>
          </cell>
          <cell r="F30">
            <v>753.14700000000005</v>
          </cell>
        </row>
        <row r="31">
          <cell r="D31">
            <v>5105.9788139123302</v>
          </cell>
          <cell r="F31">
            <v>623.75400000000002</v>
          </cell>
        </row>
        <row r="32">
          <cell r="D32">
            <v>2903.1265428383563</v>
          </cell>
          <cell r="F32">
            <v>624.96</v>
          </cell>
        </row>
        <row r="33">
          <cell r="D33">
            <v>3560.2066933546671</v>
          </cell>
          <cell r="F33">
            <v>679.45499999999993</v>
          </cell>
        </row>
        <row r="34">
          <cell r="D34">
            <v>5048.672531981766</v>
          </cell>
          <cell r="F34">
            <v>654.45299999999997</v>
          </cell>
        </row>
        <row r="35">
          <cell r="D35">
            <v>3756.6843660201857</v>
          </cell>
          <cell r="F35">
            <v>558.74700000000007</v>
          </cell>
        </row>
        <row r="36">
          <cell r="D36">
            <v>4937.54266495303</v>
          </cell>
          <cell r="F36">
            <v>503.79300000000001</v>
          </cell>
        </row>
        <row r="37">
          <cell r="D37">
            <v>4854.4624747794223</v>
          </cell>
          <cell r="F37">
            <v>589.77900000000011</v>
          </cell>
        </row>
        <row r="38">
          <cell r="D38">
            <v>5277.9194526024967</v>
          </cell>
          <cell r="F38">
            <v>579.69900000000018</v>
          </cell>
        </row>
        <row r="39">
          <cell r="D39">
            <v>4363.9812104131306</v>
          </cell>
          <cell r="F39">
            <v>484.16400000000004</v>
          </cell>
        </row>
        <row r="40">
          <cell r="D40">
            <v>3098.4792146014224</v>
          </cell>
          <cell r="F40">
            <v>671.43020547945218</v>
          </cell>
        </row>
        <row r="41">
          <cell r="D41">
            <v>4942.8578908866539</v>
          </cell>
          <cell r="F41">
            <v>588.24900000000002</v>
          </cell>
        </row>
        <row r="42">
          <cell r="D42">
            <v>2067.229848363927</v>
          </cell>
          <cell r="F42">
            <v>746.92800000000011</v>
          </cell>
        </row>
        <row r="43">
          <cell r="D43">
            <v>3323.3329378454041</v>
          </cell>
          <cell r="F43">
            <v>701.69015738498797</v>
          </cell>
        </row>
        <row r="44">
          <cell r="D44">
            <v>4407.5779034317629</v>
          </cell>
          <cell r="F44">
            <v>630.24300000000005</v>
          </cell>
        </row>
        <row r="45">
          <cell r="D45">
            <v>1451.7439102564103</v>
          </cell>
          <cell r="F45">
            <v>797.59800000000007</v>
          </cell>
        </row>
        <row r="46">
          <cell r="D46">
            <v>4733.4453842483845</v>
          </cell>
          <cell r="F46">
            <v>480.85199999999998</v>
          </cell>
        </row>
        <row r="47">
          <cell r="D47">
            <v>5042.4502871029408</v>
          </cell>
          <cell r="F47">
            <v>517.14899999999989</v>
          </cell>
        </row>
        <row r="48">
          <cell r="D48">
            <v>3710.7279832530739</v>
          </cell>
          <cell r="F48">
            <v>596.84400000000005</v>
          </cell>
        </row>
        <row r="49">
          <cell r="D49">
            <v>2185.8081907999576</v>
          </cell>
          <cell r="F49">
            <v>678.56400000000019</v>
          </cell>
        </row>
        <row r="50">
          <cell r="D50">
            <v>5205.2515612025381</v>
          </cell>
          <cell r="F50">
            <v>655.25400000000002</v>
          </cell>
        </row>
        <row r="51">
          <cell r="D51">
            <v>2888.8324220827371</v>
          </cell>
          <cell r="F51">
            <v>819.68399999999997</v>
          </cell>
        </row>
        <row r="52">
          <cell r="D52">
            <v>3850.3761095458653</v>
          </cell>
          <cell r="F52">
            <v>783.96300000000008</v>
          </cell>
        </row>
        <row r="53">
          <cell r="D53">
            <v>4337.2549677574598</v>
          </cell>
          <cell r="F53">
            <v>516.99599999999998</v>
          </cell>
        </row>
        <row r="54">
          <cell r="D54">
            <v>4570.5043344931864</v>
          </cell>
          <cell r="F54">
            <v>571.01400000000001</v>
          </cell>
        </row>
        <row r="55">
          <cell r="D55">
            <v>3895.0873518314788</v>
          </cell>
          <cell r="F55">
            <v>635.99400000000003</v>
          </cell>
        </row>
        <row r="56">
          <cell r="D56">
            <v>4442.9815583870259</v>
          </cell>
          <cell r="F56">
            <v>592.53300000000002</v>
          </cell>
        </row>
        <row r="57">
          <cell r="D57">
            <v>4320.288674996591</v>
          </cell>
          <cell r="F57">
            <v>620.76600000000008</v>
          </cell>
        </row>
        <row r="58">
          <cell r="D58">
            <v>5409.6978024463524</v>
          </cell>
          <cell r="F58">
            <v>856.30500000000006</v>
          </cell>
        </row>
        <row r="59">
          <cell r="D59">
            <v>3693.3708466172898</v>
          </cell>
          <cell r="F59">
            <v>715.62599999999998</v>
          </cell>
        </row>
        <row r="60">
          <cell r="D60">
            <v>4568.6166302376278</v>
          </cell>
          <cell r="F60">
            <v>553.19400000000007</v>
          </cell>
        </row>
        <row r="61">
          <cell r="D61">
            <v>3968.1637389559141</v>
          </cell>
          <cell r="F61">
            <v>688.05899999999997</v>
          </cell>
        </row>
        <row r="62">
          <cell r="D62">
            <v>4807.3061399477938</v>
          </cell>
          <cell r="F62">
            <v>627.33600000000001</v>
          </cell>
        </row>
        <row r="63">
          <cell r="D63">
            <v>5707.9525614877339</v>
          </cell>
          <cell r="F63">
            <v>620.56799999999998</v>
          </cell>
        </row>
        <row r="64">
          <cell r="D64">
            <v>4353.1047236135073</v>
          </cell>
          <cell r="F64">
            <v>534.63599999999997</v>
          </cell>
        </row>
        <row r="65">
          <cell r="D65">
            <v>2761.672879240713</v>
          </cell>
          <cell r="F65">
            <v>750.33899999999994</v>
          </cell>
        </row>
        <row r="66">
          <cell r="D66">
            <v>5019.3253912491427</v>
          </cell>
          <cell r="F66">
            <v>464.47200000000004</v>
          </cell>
        </row>
        <row r="67">
          <cell r="D67">
            <v>3984.4869401858409</v>
          </cell>
          <cell r="F67">
            <v>681.11099999999999</v>
          </cell>
        </row>
        <row r="68">
          <cell r="D68">
            <v>5299.6253265163632</v>
          </cell>
          <cell r="F68">
            <v>533.39400000000001</v>
          </cell>
        </row>
        <row r="69">
          <cell r="D69">
            <v>4125.5648109696658</v>
          </cell>
          <cell r="F69">
            <v>746.20799999999997</v>
          </cell>
        </row>
        <row r="70">
          <cell r="D70">
            <v>5636.2306373483716</v>
          </cell>
          <cell r="F70">
            <v>657.05399999999997</v>
          </cell>
        </row>
        <row r="71">
          <cell r="D71">
            <v>4553.4175826239371</v>
          </cell>
          <cell r="F71">
            <v>644.04899999999998</v>
          </cell>
        </row>
        <row r="72">
          <cell r="D72">
            <v>5276.9534302186757</v>
          </cell>
          <cell r="F72">
            <v>718.83</v>
          </cell>
        </row>
        <row r="73">
          <cell r="D73">
            <v>4968.7146656811774</v>
          </cell>
          <cell r="F73">
            <v>635.10299999999995</v>
          </cell>
        </row>
      </sheetData>
      <sheetData sheetId="27">
        <row r="7">
          <cell r="F7">
            <v>8598.7325218577716</v>
          </cell>
        </row>
        <row r="8">
          <cell r="F8">
            <v>10674.026211463726</v>
          </cell>
        </row>
        <row r="9">
          <cell r="F9">
            <v>7970.1912571889316</v>
          </cell>
        </row>
        <row r="10">
          <cell r="F10">
            <v>10241.414693289553</v>
          </cell>
        </row>
        <row r="11">
          <cell r="F11">
            <v>8623.2615579668327</v>
          </cell>
        </row>
        <row r="12">
          <cell r="F12">
            <v>9494.3651967388869</v>
          </cell>
        </row>
        <row r="13">
          <cell r="F13">
            <v>4507.3501221786091</v>
          </cell>
        </row>
        <row r="14">
          <cell r="F14">
            <v>7763.0218330176449</v>
          </cell>
        </row>
        <row r="15">
          <cell r="F15">
            <v>8093.9259738013288</v>
          </cell>
        </row>
        <row r="16">
          <cell r="F16">
            <v>7957.5587999934887</v>
          </cell>
        </row>
        <row r="17">
          <cell r="F17">
            <v>11292.298111475962</v>
          </cell>
        </row>
        <row r="18">
          <cell r="F18">
            <v>5249.8492712764692</v>
          </cell>
        </row>
        <row r="19">
          <cell r="F19">
            <v>10543.391644979807</v>
          </cell>
        </row>
        <row r="20">
          <cell r="F20">
            <v>9518.8877706404928</v>
          </cell>
        </row>
        <row r="21">
          <cell r="F21">
            <v>9361.2376527392898</v>
          </cell>
        </row>
        <row r="22">
          <cell r="F22">
            <v>4359.4677097830227</v>
          </cell>
        </row>
        <row r="23">
          <cell r="F23">
            <v>6995.1952797849981</v>
          </cell>
        </row>
        <row r="24">
          <cell r="F24">
            <v>10234.560942016415</v>
          </cell>
        </row>
        <row r="25">
          <cell r="F25">
            <v>9509.2137244626392</v>
          </cell>
        </row>
        <row r="26">
          <cell r="F26">
            <v>9411.6795761346075</v>
          </cell>
        </row>
        <row r="27">
          <cell r="F27">
            <v>9858.4547761900067</v>
          </cell>
        </row>
        <row r="28">
          <cell r="F28">
            <v>10301.707931977051</v>
          </cell>
        </row>
        <row r="29">
          <cell r="F29">
            <v>8727.5452056051545</v>
          </cell>
        </row>
        <row r="30">
          <cell r="F30">
            <v>6088.9725626110385</v>
          </cell>
        </row>
        <row r="31">
          <cell r="F31">
            <v>7434.0047365914079</v>
          </cell>
        </row>
        <row r="32">
          <cell r="F32">
            <v>6693.0612801745037</v>
          </cell>
        </row>
        <row r="33">
          <cell r="F33">
            <v>9850.7570516289179</v>
          </cell>
        </row>
        <row r="34">
          <cell r="F34">
            <v>6630.465578475445</v>
          </cell>
        </row>
        <row r="35">
          <cell r="F35">
            <v>7671.3157816807361</v>
          </cell>
        </row>
        <row r="36">
          <cell r="F36">
            <v>9811.8615140366328</v>
          </cell>
        </row>
        <row r="37">
          <cell r="F37">
            <v>7782.2711749888776</v>
          </cell>
        </row>
        <row r="38">
          <cell r="F38">
            <v>9428.8978422413093</v>
          </cell>
        </row>
        <row r="39">
          <cell r="F39">
            <v>9433.1310826615972</v>
          </cell>
        </row>
        <row r="40">
          <cell r="F40">
            <v>10037.713289698439</v>
          </cell>
        </row>
        <row r="41">
          <cell r="F41">
            <v>8561.2522921687032</v>
          </cell>
        </row>
        <row r="42">
          <cell r="F42">
            <v>6975.7212718363025</v>
          </cell>
        </row>
        <row r="43">
          <cell r="F43">
            <v>9560.2684379992588</v>
          </cell>
        </row>
        <row r="44">
          <cell r="F44">
            <v>5586.3565535968191</v>
          </cell>
        </row>
        <row r="45">
          <cell r="F45">
            <v>7357.0791955778332</v>
          </cell>
        </row>
        <row r="46">
          <cell r="F46">
            <v>8838.6910089453668</v>
          </cell>
        </row>
        <row r="47">
          <cell r="F47">
            <v>4760.0960146912385</v>
          </cell>
        </row>
        <row r="48">
          <cell r="F48">
            <v>9096.8094892341869</v>
          </cell>
        </row>
        <row r="49">
          <cell r="F49">
            <v>9601.6917198911979</v>
          </cell>
        </row>
        <row r="50">
          <cell r="F50">
            <v>7770.6794662926886</v>
          </cell>
        </row>
        <row r="51">
          <cell r="F51">
            <v>5659.8344179764572</v>
          </cell>
        </row>
        <row r="52">
          <cell r="F52">
            <v>10041.602280208655</v>
          </cell>
        </row>
        <row r="53">
          <cell r="F53">
            <v>6894.5067225883986</v>
          </cell>
        </row>
        <row r="54">
          <cell r="F54">
            <v>8248.4643106306412</v>
          </cell>
        </row>
        <row r="55">
          <cell r="F55">
            <v>8570.0992084857007</v>
          </cell>
        </row>
        <row r="56">
          <cell r="F56">
            <v>8990.354365451487</v>
          </cell>
        </row>
        <row r="57">
          <cell r="F57">
            <v>8097.6060605661214</v>
          </cell>
        </row>
        <row r="58">
          <cell r="F58">
            <v>8835.250988892356</v>
          </cell>
        </row>
        <row r="59">
          <cell r="F59">
            <v>8697.0182592047659</v>
          </cell>
        </row>
        <row r="60">
          <cell r="F60">
            <v>10634.9523257605</v>
          </cell>
        </row>
        <row r="61">
          <cell r="F61">
            <v>7918.937733847355</v>
          </cell>
        </row>
        <row r="62">
          <cell r="F62">
            <v>8961.5591222364237</v>
          </cell>
        </row>
        <row r="63">
          <cell r="F63">
            <v>8280.5857865232156</v>
          </cell>
        </row>
        <row r="64">
          <cell r="F64">
            <v>9418.7901532084543</v>
          </cell>
        </row>
        <row r="65">
          <cell r="F65">
            <v>10726.454173044653</v>
          </cell>
        </row>
        <row r="66">
          <cell r="F66">
            <v>8618.9979404094629</v>
          </cell>
        </row>
        <row r="67">
          <cell r="F67">
            <v>6606.6919122015424</v>
          </cell>
        </row>
        <row r="68">
          <cell r="F68">
            <v>9491.1216032794218</v>
          </cell>
        </row>
        <row r="69">
          <cell r="F69">
            <v>8294.1861002075002</v>
          </cell>
        </row>
        <row r="70">
          <cell r="F70">
            <v>10001.911085316815</v>
          </cell>
        </row>
        <row r="71">
          <cell r="F71">
            <v>8595.9505601178771</v>
          </cell>
        </row>
        <row r="72">
          <cell r="F72">
            <v>10674.980836132887</v>
          </cell>
        </row>
        <row r="73">
          <cell r="F73">
            <v>9072.30556660191</v>
          </cell>
        </row>
        <row r="74">
          <cell r="F74">
            <v>10239.777059731283</v>
          </cell>
        </row>
        <row r="75">
          <cell r="F75">
            <v>9666.5068530673634</v>
          </cell>
        </row>
      </sheetData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dyear Adjustment Summary"/>
      <sheetName val="October midyear adj"/>
      <sheetName val="Oct midyear Madison Prep"/>
      <sheetName val="Oct midyear DArbonne"/>
      <sheetName val="Oct midyear Intl_VIBE "/>
      <sheetName val="Oct midyear NOMMA"/>
      <sheetName val="Oct midyear LFNO"/>
      <sheetName val="Oct midyear Lake Charles Chtr"/>
      <sheetName val="Oct midyear JS Clark Academy"/>
      <sheetName val="Oct midyear Southwest LA Chtr"/>
      <sheetName val="Oct midyear LA Virtual Admy"/>
      <sheetName val="Oct midyear LA Connections"/>
      <sheetName val="Oct midyear New Vision"/>
      <sheetName val="Oct midyear Glencoe"/>
      <sheetName val="Oct midyear International"/>
      <sheetName val="Oct midyear Avoyelles"/>
      <sheetName val="Oct midyear Delhi"/>
      <sheetName val="Oct midyear Milestone"/>
      <sheetName val="Oct midyear Max"/>
      <sheetName val="Oct midyear Belle Chasse"/>
      <sheetName val="Oct midyear OJJ"/>
      <sheetName val="Oct midyear SSD"/>
      <sheetName val="Oct midyear LSDVI"/>
      <sheetName val="Oct midyear LSMSA "/>
      <sheetName val="Oct midyear NOCCA "/>
      <sheetName val="February midyear adj "/>
      <sheetName val="Feb midyear Madison Prep"/>
      <sheetName val="Feb midyear DArbonne"/>
      <sheetName val="Feb midyear Intl_VIBE "/>
      <sheetName val="Feb midyear NOMMA"/>
      <sheetName val="Feb midyear LFNO "/>
      <sheetName val="Feb midyear Lake Charles Ch"/>
      <sheetName val="Feb midyear JS Clark Academy"/>
      <sheetName val="Feb midyear Southwest LA Ch "/>
      <sheetName val="Feb midyear LA Virtual Admy"/>
      <sheetName val="Feb midyear LA Connections"/>
      <sheetName val="Feb midyear New Vision"/>
      <sheetName val="Feb midyear Glencoe "/>
      <sheetName val="Feb midyear International "/>
      <sheetName val="Feb midyear Avoyelles"/>
      <sheetName val="Feb midyear Delhi "/>
      <sheetName val="Feb midyear Milestone "/>
      <sheetName val="Feb midyear Max "/>
      <sheetName val="Feb midyear Belle Chasse"/>
      <sheetName val="Feb midyear OJJ "/>
      <sheetName val="Feb midyear SSD"/>
      <sheetName val="Feb midyear LSDVI"/>
      <sheetName val="Feb midyear LSMSA "/>
      <sheetName val="Feb midyear NOCCA"/>
      <sheetName val="10.1.12 MFP Funded"/>
      <sheetName val="10.1.12 RSD-NO by Site"/>
      <sheetName val="10.1.12 RSD operated by Site"/>
    </sheetNames>
    <sheetDataSet>
      <sheetData sheetId="0">
        <row r="5">
          <cell r="C5">
            <v>1592792.7866556132</v>
          </cell>
        </row>
        <row r="86">
          <cell r="C86">
            <v>-4922.1501638379123</v>
          </cell>
        </row>
        <row r="87">
          <cell r="C87">
            <v>18977.729141182899</v>
          </cell>
        </row>
        <row r="88">
          <cell r="C88">
            <v>491670.37506945874</v>
          </cell>
        </row>
        <row r="89">
          <cell r="C89">
            <v>81267.0659409441</v>
          </cell>
        </row>
        <row r="90">
          <cell r="C90">
            <v>147634.92871471753</v>
          </cell>
        </row>
        <row r="91">
          <cell r="C91">
            <v>186478.23120458826</v>
          </cell>
        </row>
        <row r="92">
          <cell r="C92">
            <v>68896.316007713249</v>
          </cell>
        </row>
        <row r="93">
          <cell r="C93">
            <v>40269.791908781044</v>
          </cell>
        </row>
      </sheetData>
      <sheetData sheetId="1" refreshError="1">
        <row r="6">
          <cell r="K6">
            <v>1592792.7866556132</v>
          </cell>
        </row>
        <row r="7">
          <cell r="K7">
            <v>592803.18915811321</v>
          </cell>
        </row>
        <row r="8">
          <cell r="K8">
            <v>2313987.8645468187</v>
          </cell>
        </row>
        <row r="9">
          <cell r="K9">
            <v>-226168.88281792542</v>
          </cell>
        </row>
        <row r="10">
          <cell r="K10">
            <v>241295.51759500388</v>
          </cell>
        </row>
        <row r="11">
          <cell r="K11">
            <v>-36501.407927130487</v>
          </cell>
        </row>
        <row r="12">
          <cell r="K12">
            <v>50610.807177637507</v>
          </cell>
        </row>
        <row r="13">
          <cell r="K13">
            <v>2431975.0418246184</v>
          </cell>
        </row>
        <row r="14">
          <cell r="K14">
            <v>-977550.93680210668</v>
          </cell>
        </row>
        <row r="15">
          <cell r="K15">
            <v>-903091.89728301472</v>
          </cell>
        </row>
        <row r="16">
          <cell r="K16">
            <v>-37233.946977954343</v>
          </cell>
        </row>
        <row r="17">
          <cell r="K17">
            <v>8533.7932653061216</v>
          </cell>
        </row>
        <row r="18">
          <cell r="K18">
            <v>-151249.19018813956</v>
          </cell>
        </row>
        <row r="19">
          <cell r="K19">
            <v>-401812.8641565842</v>
          </cell>
        </row>
        <row r="20">
          <cell r="K20">
            <v>107690.1168459234</v>
          </cell>
        </row>
        <row r="21">
          <cell r="K21">
            <v>389459.91942343849</v>
          </cell>
        </row>
        <row r="22">
          <cell r="K22">
            <v>3865569.5229370021</v>
          </cell>
        </row>
        <row r="23">
          <cell r="K23">
            <v>-252472.3726402795</v>
          </cell>
        </row>
        <row r="24">
          <cell r="K24">
            <v>-159237.81324847034</v>
          </cell>
        </row>
        <row r="25">
          <cell r="K25">
            <v>729381.94812421931</v>
          </cell>
        </row>
        <row r="26">
          <cell r="K26">
            <v>468355.62674077158</v>
          </cell>
        </row>
        <row r="27">
          <cell r="K27">
            <v>-40171.140021000916</v>
          </cell>
        </row>
        <row r="28">
          <cell r="K28">
            <v>1176488.5249802002</v>
          </cell>
        </row>
        <row r="29">
          <cell r="K29">
            <v>234769.92593212769</v>
          </cell>
        </row>
        <row r="30">
          <cell r="K30">
            <v>-22510.611837282122</v>
          </cell>
        </row>
        <row r="31">
          <cell r="K31">
            <v>2493201.0043854774</v>
          </cell>
        </row>
        <row r="32">
          <cell r="K32">
            <v>120585.59565806054</v>
          </cell>
        </row>
        <row r="33">
          <cell r="K33">
            <v>1807250.1418398421</v>
          </cell>
        </row>
        <row r="34">
          <cell r="K34">
            <v>1654396.4639972395</v>
          </cell>
        </row>
        <row r="35">
          <cell r="K35">
            <v>410934.00833956653</v>
          </cell>
        </row>
        <row r="36">
          <cell r="K36">
            <v>239020.73403217818</v>
          </cell>
        </row>
        <row r="37">
          <cell r="K37">
            <v>3560599.0615976672</v>
          </cell>
        </row>
        <row r="38">
          <cell r="K38">
            <v>-472124.47169855336</v>
          </cell>
        </row>
        <row r="39">
          <cell r="K39">
            <v>-181666.07818881405</v>
          </cell>
        </row>
        <row r="40">
          <cell r="K40">
            <v>64427.080095190351</v>
          </cell>
        </row>
        <row r="41">
          <cell r="K41">
            <v>2481767.6761351097</v>
          </cell>
        </row>
        <row r="42">
          <cell r="K42">
            <v>2313993.0537467361</v>
          </cell>
        </row>
        <row r="43">
          <cell r="K43">
            <v>169213.04604166668</v>
          </cell>
        </row>
        <row r="44">
          <cell r="K44">
            <v>281348.19909753761</v>
          </cell>
        </row>
        <row r="45">
          <cell r="K45">
            <v>892686.16521899845</v>
          </cell>
        </row>
        <row r="46">
          <cell r="K46">
            <v>-27441.153830845775</v>
          </cell>
        </row>
        <row r="47">
          <cell r="K47">
            <v>-34767.508667880997</v>
          </cell>
        </row>
        <row r="48">
          <cell r="K48">
            <v>357393.63550013059</v>
          </cell>
        </row>
        <row r="49">
          <cell r="K49">
            <v>2144576.1028771629</v>
          </cell>
        </row>
        <row r="50">
          <cell r="K50">
            <v>221816.55928715394</v>
          </cell>
        </row>
        <row r="51">
          <cell r="K51">
            <v>-194792.74355640978</v>
          </cell>
        </row>
        <row r="52">
          <cell r="K52">
            <v>-24581.587248700107</v>
          </cell>
        </row>
        <row r="53">
          <cell r="K53">
            <v>-1185389.7177307429</v>
          </cell>
        </row>
        <row r="54">
          <cell r="K54">
            <v>-102118.48707564651</v>
          </cell>
        </row>
        <row r="55">
          <cell r="K55">
            <v>421354.79782704572</v>
          </cell>
        </row>
        <row r="56">
          <cell r="K56">
            <v>351258.83210053586</v>
          </cell>
        </row>
        <row r="57">
          <cell r="K57">
            <v>3631564.3060885677</v>
          </cell>
        </row>
        <row r="58">
          <cell r="K58">
            <v>1614833.5361876446</v>
          </cell>
        </row>
        <row r="59">
          <cell r="K59">
            <v>-124812.09969565763</v>
          </cell>
        </row>
        <row r="60">
          <cell r="K60">
            <v>781206.67918109964</v>
          </cell>
        </row>
        <row r="61">
          <cell r="K61">
            <v>-821698.33867063886</v>
          </cell>
        </row>
        <row r="62">
          <cell r="K62">
            <v>1283320.1831914852</v>
          </cell>
        </row>
        <row r="63">
          <cell r="K63">
            <v>-1565961.308785382</v>
          </cell>
        </row>
        <row r="64">
          <cell r="K64">
            <v>252648.5890337358</v>
          </cell>
        </row>
        <row r="65">
          <cell r="K65">
            <v>195091.64363025763</v>
          </cell>
        </row>
        <row r="66">
          <cell r="K66">
            <v>257203.38840626285</v>
          </cell>
        </row>
        <row r="67">
          <cell r="K67">
            <v>36484.352915217998</v>
          </cell>
        </row>
        <row r="68">
          <cell r="K68">
            <v>-118932.25327426403</v>
          </cell>
        </row>
        <row r="69">
          <cell r="K69">
            <v>-174520.13169219487</v>
          </cell>
        </row>
        <row r="70">
          <cell r="K70">
            <v>-564857.76829372696</v>
          </cell>
        </row>
        <row r="71">
          <cell r="K71">
            <v>-153426.92694813013</v>
          </cell>
        </row>
        <row r="72">
          <cell r="K72">
            <v>466985.97818066529</v>
          </cell>
        </row>
        <row r="73">
          <cell r="K73">
            <v>-193153.05233616929</v>
          </cell>
        </row>
        <row r="74">
          <cell r="K74">
            <v>1727494.7045282808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lle Chase Academy"/>
    </sheetNames>
    <sheetDataSet>
      <sheetData sheetId="0">
        <row r="5">
          <cell r="C5">
            <v>0</v>
          </cell>
          <cell r="D5">
            <v>0</v>
          </cell>
        </row>
        <row r="6">
          <cell r="C6">
            <v>0</v>
          </cell>
          <cell r="D6">
            <v>0</v>
          </cell>
        </row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</row>
        <row r="12">
          <cell r="C12">
            <v>0</v>
          </cell>
          <cell r="D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5">
          <cell r="C15">
            <v>0</v>
          </cell>
          <cell r="D15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0</v>
          </cell>
          <cell r="D29">
            <v>0</v>
          </cell>
        </row>
        <row r="30">
          <cell r="C30">
            <v>266</v>
          </cell>
          <cell r="D30">
            <v>1</v>
          </cell>
        </row>
        <row r="31">
          <cell r="C31">
            <v>0</v>
          </cell>
          <cell r="D3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7"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39">
          <cell r="C39">
            <v>0</v>
          </cell>
          <cell r="D39">
            <v>0</v>
          </cell>
        </row>
        <row r="40">
          <cell r="C40">
            <v>134</v>
          </cell>
          <cell r="D40">
            <v>70</v>
          </cell>
        </row>
        <row r="41">
          <cell r="C41">
            <v>0</v>
          </cell>
          <cell r="D41">
            <v>0</v>
          </cell>
        </row>
        <row r="42">
          <cell r="C42">
            <v>63</v>
          </cell>
          <cell r="D42">
            <v>432</v>
          </cell>
        </row>
        <row r="43">
          <cell r="C43">
            <v>0</v>
          </cell>
          <cell r="D43">
            <v>0</v>
          </cell>
        </row>
        <row r="44">
          <cell r="C44">
            <v>0</v>
          </cell>
          <cell r="D44">
            <v>0</v>
          </cell>
        </row>
        <row r="45">
          <cell r="C45">
            <v>0</v>
          </cell>
          <cell r="D45">
            <v>0</v>
          </cell>
        </row>
        <row r="46">
          <cell r="C46">
            <v>0</v>
          </cell>
          <cell r="D46">
            <v>0</v>
          </cell>
        </row>
        <row r="47">
          <cell r="C47">
            <v>0</v>
          </cell>
          <cell r="D47">
            <v>0</v>
          </cell>
        </row>
        <row r="48">
          <cell r="C48">
            <v>1</v>
          </cell>
          <cell r="D48">
            <v>0</v>
          </cell>
        </row>
        <row r="49">
          <cell r="C49">
            <v>1</v>
          </cell>
          <cell r="D49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  <cell r="D51">
            <v>0</v>
          </cell>
        </row>
        <row r="52">
          <cell r="C52">
            <v>0</v>
          </cell>
          <cell r="D52">
            <v>0</v>
          </cell>
        </row>
        <row r="53">
          <cell r="C53">
            <v>0</v>
          </cell>
          <cell r="D53">
            <v>0</v>
          </cell>
        </row>
        <row r="54"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C56">
            <v>3</v>
          </cell>
          <cell r="D56">
            <v>0</v>
          </cell>
        </row>
        <row r="57">
          <cell r="C57">
            <v>0</v>
          </cell>
          <cell r="D57">
            <v>0</v>
          </cell>
        </row>
        <row r="58">
          <cell r="C58">
            <v>0</v>
          </cell>
          <cell r="D58">
            <v>0</v>
          </cell>
        </row>
        <row r="59">
          <cell r="C59">
            <v>0</v>
          </cell>
          <cell r="D59">
            <v>0</v>
          </cell>
        </row>
        <row r="60">
          <cell r="C60">
            <v>0</v>
          </cell>
          <cell r="D60">
            <v>0</v>
          </cell>
        </row>
        <row r="61">
          <cell r="C61">
            <v>0</v>
          </cell>
          <cell r="D61">
            <v>0</v>
          </cell>
        </row>
        <row r="62">
          <cell r="C62">
            <v>0</v>
          </cell>
          <cell r="D62">
            <v>0</v>
          </cell>
        </row>
        <row r="63">
          <cell r="C63">
            <v>0</v>
          </cell>
          <cell r="D63">
            <v>0</v>
          </cell>
        </row>
        <row r="64">
          <cell r="C64">
            <v>0</v>
          </cell>
          <cell r="D64">
            <v>0</v>
          </cell>
        </row>
        <row r="65">
          <cell r="C65">
            <v>0</v>
          </cell>
          <cell r="D65">
            <v>0</v>
          </cell>
        </row>
        <row r="66">
          <cell r="C66">
            <v>0</v>
          </cell>
          <cell r="D66">
            <v>0</v>
          </cell>
        </row>
        <row r="67">
          <cell r="C67">
            <v>0</v>
          </cell>
          <cell r="D67">
            <v>0</v>
          </cell>
        </row>
        <row r="68">
          <cell r="C68">
            <v>0</v>
          </cell>
          <cell r="D68">
            <v>0</v>
          </cell>
        </row>
        <row r="69">
          <cell r="C69">
            <v>0</v>
          </cell>
          <cell r="D69">
            <v>0</v>
          </cell>
        </row>
        <row r="70">
          <cell r="C70">
            <v>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FY2012-13 Final"/>
      <sheetName val="Detail Calculation exclude debt"/>
      <sheetName val="Detail Calculation for debt"/>
      <sheetName val="Detail"/>
      <sheetName val="10-1-12"/>
      <sheetName val="2.1.12 SIS"/>
      <sheetName val="AFR Revenues"/>
      <sheetName val="AFR Expenditures"/>
    </sheetNames>
    <sheetDataSet>
      <sheetData sheetId="0"/>
      <sheetData sheetId="1">
        <row r="8">
          <cell r="D8">
            <v>2039</v>
          </cell>
          <cell r="K8">
            <v>2112</v>
          </cell>
        </row>
        <row r="9">
          <cell r="K9">
            <v>2584</v>
          </cell>
        </row>
        <row r="10">
          <cell r="K10">
            <v>4966</v>
          </cell>
        </row>
        <row r="11">
          <cell r="K11">
            <v>3445</v>
          </cell>
        </row>
        <row r="12">
          <cell r="K12">
            <v>1353</v>
          </cell>
        </row>
        <row r="13">
          <cell r="K13">
            <v>3576</v>
          </cell>
        </row>
        <row r="14">
          <cell r="K14">
            <v>12465</v>
          </cell>
        </row>
        <row r="15">
          <cell r="K15">
            <v>4184</v>
          </cell>
        </row>
        <row r="16">
          <cell r="K16">
            <v>4640</v>
          </cell>
        </row>
        <row r="17">
          <cell r="K17">
            <v>4391</v>
          </cell>
        </row>
        <row r="18">
          <cell r="K18">
            <v>3430</v>
          </cell>
        </row>
        <row r="19">
          <cell r="K19">
            <v>12558</v>
          </cell>
        </row>
        <row r="20">
          <cell r="K20">
            <v>2536</v>
          </cell>
        </row>
        <row r="21">
          <cell r="K21">
            <v>3888</v>
          </cell>
        </row>
        <row r="22">
          <cell r="K22">
            <v>2752</v>
          </cell>
        </row>
        <row r="23">
          <cell r="K23">
            <v>15092</v>
          </cell>
        </row>
        <row r="24">
          <cell r="K24">
            <v>6551</v>
          </cell>
        </row>
        <row r="25">
          <cell r="K25">
            <v>2165</v>
          </cell>
        </row>
        <row r="26">
          <cell r="K26">
            <v>2729</v>
          </cell>
        </row>
        <row r="27">
          <cell r="K27">
            <v>2334</v>
          </cell>
        </row>
        <row r="28">
          <cell r="K28">
            <v>2233</v>
          </cell>
        </row>
        <row r="29">
          <cell r="K29">
            <v>1410</v>
          </cell>
        </row>
        <row r="30">
          <cell r="K30">
            <v>3258</v>
          </cell>
        </row>
        <row r="31">
          <cell r="K31">
            <v>9280</v>
          </cell>
        </row>
        <row r="32">
          <cell r="K32">
            <v>5351</v>
          </cell>
        </row>
        <row r="33">
          <cell r="K33">
            <v>5100</v>
          </cell>
        </row>
        <row r="34">
          <cell r="K34">
            <v>3091</v>
          </cell>
        </row>
        <row r="35">
          <cell r="K35">
            <v>5323</v>
          </cell>
        </row>
        <row r="36">
          <cell r="K36">
            <v>4388</v>
          </cell>
        </row>
        <row r="37">
          <cell r="K37">
            <v>3702</v>
          </cell>
        </row>
        <row r="38">
          <cell r="K38">
            <v>4669</v>
          </cell>
        </row>
        <row r="39">
          <cell r="K39">
            <v>1965</v>
          </cell>
        </row>
        <row r="40">
          <cell r="K40">
            <v>2771</v>
          </cell>
        </row>
        <row r="41">
          <cell r="K41">
            <v>2758</v>
          </cell>
        </row>
        <row r="42">
          <cell r="K42">
            <v>3603</v>
          </cell>
        </row>
        <row r="43">
          <cell r="K43">
            <v>4601</v>
          </cell>
        </row>
        <row r="44">
          <cell r="K44">
            <v>3099</v>
          </cell>
        </row>
        <row r="45">
          <cell r="K45">
            <v>9674</v>
          </cell>
        </row>
        <row r="46">
          <cell r="K46">
            <v>4277</v>
          </cell>
        </row>
        <row r="47">
          <cell r="K47">
            <v>2921</v>
          </cell>
        </row>
        <row r="48">
          <cell r="K48">
            <v>12026</v>
          </cell>
        </row>
        <row r="49">
          <cell r="K49">
            <v>2554</v>
          </cell>
        </row>
        <row r="50">
          <cell r="K50">
            <v>5265</v>
          </cell>
        </row>
        <row r="51">
          <cell r="K51">
            <v>4109</v>
          </cell>
        </row>
        <row r="52">
          <cell r="K52">
            <v>12427</v>
          </cell>
        </row>
        <row r="53">
          <cell r="K53">
            <v>1968</v>
          </cell>
        </row>
        <row r="54">
          <cell r="K54">
            <v>10049</v>
          </cell>
        </row>
        <row r="55">
          <cell r="K55">
            <v>5755</v>
          </cell>
        </row>
        <row r="56">
          <cell r="K56">
            <v>2335</v>
          </cell>
        </row>
        <row r="57">
          <cell r="K57">
            <v>2801</v>
          </cell>
        </row>
        <row r="58">
          <cell r="K58">
            <v>4053</v>
          </cell>
        </row>
        <row r="59">
          <cell r="K59">
            <v>4886</v>
          </cell>
        </row>
        <row r="60">
          <cell r="K60">
            <v>1929</v>
          </cell>
        </row>
        <row r="61">
          <cell r="K61">
            <v>3382</v>
          </cell>
        </row>
        <row r="62">
          <cell r="K62">
            <v>3127</v>
          </cell>
        </row>
        <row r="63">
          <cell r="K63">
            <v>2768</v>
          </cell>
        </row>
        <row r="64">
          <cell r="K64">
            <v>2987</v>
          </cell>
        </row>
        <row r="65">
          <cell r="K65">
            <v>2055</v>
          </cell>
        </row>
        <row r="66">
          <cell r="K66">
            <v>1528</v>
          </cell>
        </row>
        <row r="67">
          <cell r="K67">
            <v>3918</v>
          </cell>
        </row>
        <row r="68">
          <cell r="K68">
            <v>6680</v>
          </cell>
        </row>
        <row r="69">
          <cell r="K69">
            <v>1754</v>
          </cell>
        </row>
        <row r="70">
          <cell r="K70">
            <v>7182</v>
          </cell>
        </row>
        <row r="71">
          <cell r="K71">
            <v>2701</v>
          </cell>
        </row>
        <row r="72">
          <cell r="K72">
            <v>4813</v>
          </cell>
        </row>
        <row r="73">
          <cell r="K73">
            <v>3516</v>
          </cell>
        </row>
        <row r="74">
          <cell r="K74">
            <v>5052</v>
          </cell>
        </row>
        <row r="75">
          <cell r="K75">
            <v>2763</v>
          </cell>
        </row>
        <row r="76">
          <cell r="K76">
            <v>3327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"/>
      <sheetName val="Summary"/>
      <sheetName val="Summary for MFP"/>
    </sheetNames>
    <sheetDataSet>
      <sheetData sheetId="0"/>
      <sheetData sheetId="1"/>
      <sheetData sheetId="2">
        <row r="7">
          <cell r="E7">
            <v>2.2890630000000001</v>
          </cell>
        </row>
        <row r="9">
          <cell r="E9">
            <v>2</v>
          </cell>
        </row>
        <row r="10">
          <cell r="E10">
            <v>0.86</v>
          </cell>
        </row>
        <row r="11">
          <cell r="E11">
            <v>4.1400430000000004</v>
          </cell>
        </row>
        <row r="12">
          <cell r="E12">
            <v>1.6027</v>
          </cell>
        </row>
        <row r="14">
          <cell r="E14">
            <v>5.3072299999999997</v>
          </cell>
        </row>
        <row r="15">
          <cell r="E15">
            <v>32.452984000000001</v>
          </cell>
        </row>
        <row r="16">
          <cell r="E16">
            <v>7.8530309999999997</v>
          </cell>
        </row>
        <row r="21">
          <cell r="E21">
            <v>2.3279999999999998</v>
          </cell>
        </row>
        <row r="22">
          <cell r="E22">
            <v>2.242569</v>
          </cell>
        </row>
        <row r="23">
          <cell r="E23">
            <v>39.355055</v>
          </cell>
        </row>
        <row r="24">
          <cell r="E24">
            <v>1.629084</v>
          </cell>
        </row>
        <row r="25">
          <cell r="E25">
            <v>0.31707299999999999</v>
          </cell>
        </row>
        <row r="26">
          <cell r="E26">
            <v>4.6866770000000004</v>
          </cell>
        </row>
        <row r="27">
          <cell r="E27">
            <v>4.0270669999999997</v>
          </cell>
        </row>
        <row r="28">
          <cell r="E28">
            <v>0.22764200000000001</v>
          </cell>
        </row>
        <row r="29">
          <cell r="E29">
            <v>6.0642379999999996</v>
          </cell>
        </row>
        <row r="30">
          <cell r="E30">
            <v>1.872987</v>
          </cell>
        </row>
        <row r="31">
          <cell r="E31">
            <v>0.39566400000000002</v>
          </cell>
        </row>
        <row r="32">
          <cell r="E32">
            <v>34.762673999999997</v>
          </cell>
        </row>
        <row r="33">
          <cell r="E33">
            <v>2.64</v>
          </cell>
        </row>
        <row r="34">
          <cell r="E34">
            <v>7.5385470000000003</v>
          </cell>
        </row>
        <row r="35">
          <cell r="E35">
            <v>18.863023999999999</v>
          </cell>
        </row>
        <row r="37">
          <cell r="E37">
            <v>1.496</v>
          </cell>
        </row>
        <row r="38">
          <cell r="E38">
            <v>3.2524009999999999</v>
          </cell>
        </row>
        <row r="39">
          <cell r="E39">
            <v>5.1424180000000002</v>
          </cell>
        </row>
        <row r="40">
          <cell r="E40">
            <v>2.077636</v>
          </cell>
        </row>
        <row r="41">
          <cell r="E41">
            <v>1.296</v>
          </cell>
        </row>
        <row r="42">
          <cell r="E42">
            <v>33.180213000000002</v>
          </cell>
        </row>
        <row r="43">
          <cell r="E43">
            <v>2.6449859999999998</v>
          </cell>
        </row>
        <row r="44">
          <cell r="E44">
            <v>0.49322500000000002</v>
          </cell>
        </row>
        <row r="45">
          <cell r="E45">
            <v>1.88697</v>
          </cell>
        </row>
        <row r="46">
          <cell r="E46">
            <v>3.7218420000000001</v>
          </cell>
        </row>
        <row r="47">
          <cell r="E47">
            <v>0.752</v>
          </cell>
        </row>
        <row r="48">
          <cell r="E48">
            <v>2.6233050000000002</v>
          </cell>
        </row>
        <row r="49">
          <cell r="E49">
            <v>0.22026000000000001</v>
          </cell>
        </row>
        <row r="50">
          <cell r="E50">
            <v>0.79735500000000004</v>
          </cell>
        </row>
        <row r="51">
          <cell r="E51">
            <v>2.4873289999999999</v>
          </cell>
        </row>
        <row r="54">
          <cell r="E54">
            <v>0</v>
          </cell>
        </row>
        <row r="55">
          <cell r="E55">
            <v>5.3381990000000004</v>
          </cell>
        </row>
        <row r="56">
          <cell r="E56">
            <v>4.3232080000000002</v>
          </cell>
        </row>
        <row r="57">
          <cell r="E57">
            <v>1.831979</v>
          </cell>
        </row>
        <row r="58">
          <cell r="E58">
            <v>13.215285</v>
          </cell>
        </row>
        <row r="59">
          <cell r="E59">
            <v>8.5482180000000003</v>
          </cell>
        </row>
        <row r="60">
          <cell r="E60">
            <v>2.1395119999999999</v>
          </cell>
        </row>
        <row r="61">
          <cell r="E61">
            <v>13.236518</v>
          </cell>
        </row>
        <row r="63">
          <cell r="E63">
            <v>2.748532</v>
          </cell>
        </row>
        <row r="64">
          <cell r="E64">
            <v>0.54800000000000004</v>
          </cell>
        </row>
        <row r="65">
          <cell r="E65">
            <v>3.8155779999999999</v>
          </cell>
        </row>
        <row r="66">
          <cell r="E66">
            <v>3.513636</v>
          </cell>
        </row>
        <row r="67">
          <cell r="E67">
            <v>2.7744490000000002</v>
          </cell>
        </row>
        <row r="68">
          <cell r="E68">
            <v>0.346883</v>
          </cell>
        </row>
        <row r="69">
          <cell r="E69">
            <v>1.487805</v>
          </cell>
        </row>
        <row r="71">
          <cell r="E71">
            <v>1.232</v>
          </cell>
        </row>
        <row r="73">
          <cell r="E73">
            <v>7.1999999999999995E-2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- 10.12.2012"/>
    </sheetNames>
    <sheetDataSet>
      <sheetData sheetId="0">
        <row r="7">
          <cell r="E7">
            <v>2.2890630000000001</v>
          </cell>
        </row>
        <row r="9">
          <cell r="E9">
            <v>1.976</v>
          </cell>
        </row>
        <row r="10">
          <cell r="E10">
            <v>0.80800000000000005</v>
          </cell>
        </row>
        <row r="11">
          <cell r="E11">
            <v>4.1400430000000004</v>
          </cell>
        </row>
        <row r="12">
          <cell r="E12">
            <v>1.6827000000000001</v>
          </cell>
        </row>
        <row r="14">
          <cell r="E14">
            <v>5.3072299999999997</v>
          </cell>
        </row>
        <row r="15">
          <cell r="E15">
            <v>32.520983999999999</v>
          </cell>
        </row>
        <row r="16">
          <cell r="E16">
            <v>7.8730310000000001</v>
          </cell>
        </row>
        <row r="21">
          <cell r="E21">
            <v>2.3279999999999998</v>
          </cell>
        </row>
        <row r="22">
          <cell r="E22">
            <v>2.242569</v>
          </cell>
        </row>
        <row r="23">
          <cell r="E23">
            <v>39.419055</v>
          </cell>
        </row>
        <row r="24">
          <cell r="E24">
            <v>1.629084</v>
          </cell>
        </row>
        <row r="25">
          <cell r="E25">
            <v>0.31707299999999999</v>
          </cell>
        </row>
        <row r="26">
          <cell r="E26">
            <v>4.762677</v>
          </cell>
        </row>
        <row r="27">
          <cell r="E27">
            <v>4.0270669999999997</v>
          </cell>
        </row>
        <row r="28">
          <cell r="E28">
            <v>0.22764200000000001</v>
          </cell>
        </row>
        <row r="29">
          <cell r="E29">
            <v>6.0642379999999996</v>
          </cell>
        </row>
        <row r="30">
          <cell r="E30">
            <v>1.872987</v>
          </cell>
        </row>
        <row r="31">
          <cell r="E31">
            <v>0.39566400000000002</v>
          </cell>
        </row>
        <row r="32">
          <cell r="E32">
            <v>34.690674000000001</v>
          </cell>
        </row>
        <row r="33">
          <cell r="E33">
            <v>2.64</v>
          </cell>
        </row>
        <row r="34">
          <cell r="E34">
            <v>7.5385470000000003</v>
          </cell>
        </row>
        <row r="35">
          <cell r="E35">
            <v>18.863023999999999</v>
          </cell>
        </row>
        <row r="37">
          <cell r="E37">
            <v>1.496</v>
          </cell>
        </row>
        <row r="38">
          <cell r="E38">
            <v>3.2524009999999999</v>
          </cell>
        </row>
        <row r="39">
          <cell r="E39">
            <v>5.1424180000000002</v>
          </cell>
        </row>
        <row r="40">
          <cell r="E40">
            <v>2.077636</v>
          </cell>
        </row>
        <row r="41">
          <cell r="E41">
            <v>1.3560000000000001</v>
          </cell>
        </row>
        <row r="42">
          <cell r="E42">
            <v>33.212212999999998</v>
          </cell>
        </row>
        <row r="43">
          <cell r="E43">
            <v>2.6449859999999998</v>
          </cell>
        </row>
        <row r="44">
          <cell r="E44">
            <v>0.49322500000000002</v>
          </cell>
        </row>
        <row r="45">
          <cell r="E45">
            <v>1.88697</v>
          </cell>
        </row>
        <row r="46">
          <cell r="E46">
            <v>3.625842</v>
          </cell>
        </row>
        <row r="47">
          <cell r="E47">
            <v>0.84799999999999998</v>
          </cell>
        </row>
        <row r="48">
          <cell r="E48">
            <v>2.6233050000000002</v>
          </cell>
        </row>
        <row r="49">
          <cell r="E49">
            <v>0.22026000000000001</v>
          </cell>
        </row>
        <row r="50">
          <cell r="E50">
            <v>0.79735500000000004</v>
          </cell>
        </row>
        <row r="51">
          <cell r="E51">
            <v>2.4873289999999999</v>
          </cell>
        </row>
        <row r="54">
          <cell r="E54">
            <v>0</v>
          </cell>
        </row>
        <row r="55">
          <cell r="E55">
            <v>5.3541990000000004</v>
          </cell>
        </row>
        <row r="56">
          <cell r="E56">
            <v>3.6992080000000001</v>
          </cell>
        </row>
        <row r="57">
          <cell r="E57">
            <v>1.831979</v>
          </cell>
        </row>
        <row r="58">
          <cell r="E58">
            <v>13.215285</v>
          </cell>
        </row>
        <row r="59">
          <cell r="E59">
            <v>8.6082180000000008</v>
          </cell>
        </row>
        <row r="60">
          <cell r="E60">
            <v>2.1395119999999999</v>
          </cell>
        </row>
        <row r="61">
          <cell r="E61">
            <v>13.236518</v>
          </cell>
        </row>
        <row r="63">
          <cell r="E63">
            <v>2.748532</v>
          </cell>
        </row>
        <row r="64">
          <cell r="E64">
            <v>0.54800000000000004</v>
          </cell>
        </row>
        <row r="65">
          <cell r="E65">
            <v>3.8155779999999999</v>
          </cell>
        </row>
        <row r="66">
          <cell r="E66">
            <v>3.513636</v>
          </cell>
        </row>
        <row r="67">
          <cell r="E67">
            <v>2.7744490000000002</v>
          </cell>
        </row>
        <row r="68">
          <cell r="E68">
            <v>0.346883</v>
          </cell>
        </row>
        <row r="69">
          <cell r="E69">
            <v>1.487805</v>
          </cell>
        </row>
        <row r="71">
          <cell r="E71">
            <v>1.22</v>
          </cell>
        </row>
        <row r="73">
          <cell r="E73">
            <v>7.1999999999999995E-2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ter"/>
      <sheetName val="Summary by Parish"/>
      <sheetName val="Sheet3"/>
    </sheetNames>
    <sheetDataSet>
      <sheetData sheetId="0"/>
      <sheetData sheetId="1">
        <row r="7">
          <cell r="E7">
            <v>1.4683200000000001</v>
          </cell>
        </row>
        <row r="18">
          <cell r="E18">
            <v>0</v>
          </cell>
        </row>
        <row r="19">
          <cell r="E19">
            <v>0</v>
          </cell>
        </row>
        <row r="31">
          <cell r="E31">
            <v>0</v>
          </cell>
        </row>
        <row r="40">
          <cell r="E40">
            <v>0</v>
          </cell>
        </row>
        <row r="52">
          <cell r="E52">
            <v>0</v>
          </cell>
        </row>
        <row r="69">
          <cell r="E69">
            <v>1.994429</v>
          </cell>
        </row>
        <row r="74">
          <cell r="E74">
            <v>0</v>
          </cell>
        </row>
        <row r="75">
          <cell r="E75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6"/>
  <sheetViews>
    <sheetView tabSelected="1" view="pageBreakPreview" zoomScale="90" zoomScaleNormal="100" zoomScaleSheetLayoutView="90" workbookViewId="0">
      <pane xSplit="2" ySplit="4" topLeftCell="C191" activePane="bottomRight" state="frozen"/>
      <selection pane="topRight" activeCell="C1" sqref="C1"/>
      <selection pane="bottomLeft" activeCell="A5" sqref="A5"/>
      <selection pane="bottomRight" activeCell="B2" sqref="B2:B3"/>
    </sheetView>
  </sheetViews>
  <sheetFormatPr defaultRowHeight="12.75"/>
  <cols>
    <col min="1" max="1" width="7.85546875" style="1" bestFit="1" customWidth="1"/>
    <col min="2" max="2" width="77.5703125" style="1" bestFit="1" customWidth="1"/>
    <col min="3" max="3" width="17.7109375" customWidth="1"/>
    <col min="4" max="4" width="16.42578125" customWidth="1"/>
    <col min="5" max="5" width="15.42578125" customWidth="1"/>
    <col min="6" max="6" width="12.42578125" customWidth="1"/>
    <col min="7" max="7" width="15" bestFit="1" customWidth="1"/>
  </cols>
  <sheetData>
    <row r="1" spans="1:7" ht="15">
      <c r="A1" s="239"/>
      <c r="B1" s="239"/>
    </row>
    <row r="2" spans="1:7" ht="50.25" customHeight="1">
      <c r="A2" s="765" t="s">
        <v>222</v>
      </c>
      <c r="B2" s="765" t="s">
        <v>221</v>
      </c>
      <c r="C2" s="767" t="s">
        <v>680</v>
      </c>
      <c r="D2" s="767" t="s">
        <v>681</v>
      </c>
      <c r="E2" s="768" t="s">
        <v>682</v>
      </c>
      <c r="F2" s="763" t="s">
        <v>211</v>
      </c>
      <c r="G2" s="763" t="s">
        <v>355</v>
      </c>
    </row>
    <row r="3" spans="1:7" ht="130.5" customHeight="1">
      <c r="A3" s="766"/>
      <c r="B3" s="765"/>
      <c r="C3" s="767"/>
      <c r="D3" s="767"/>
      <c r="E3" s="768"/>
      <c r="F3" s="764"/>
      <c r="G3" s="764"/>
    </row>
    <row r="4" spans="1:7" ht="15">
      <c r="A4" s="238"/>
      <c r="B4" s="237"/>
      <c r="C4" s="237"/>
      <c r="D4" s="237"/>
      <c r="E4" s="237"/>
      <c r="F4" s="237"/>
      <c r="G4" s="237"/>
    </row>
    <row r="5" spans="1:7" ht="14.25">
      <c r="A5" s="222">
        <v>1</v>
      </c>
      <c r="B5" s="221" t="s">
        <v>198</v>
      </c>
      <c r="C5" s="650">
        <f>'October midyear adj'!K6</f>
        <v>1586712.1140740663</v>
      </c>
      <c r="D5" s="650">
        <f>'February midyear adj '!K6</f>
        <v>-140800.39237517311</v>
      </c>
      <c r="E5" s="650">
        <f>SUM(C5:D5)</f>
        <v>1445911.7216988932</v>
      </c>
      <c r="F5" s="650">
        <f>IF(E5&gt;0,E5,0)</f>
        <v>1445911.7216988932</v>
      </c>
      <c r="G5" s="650">
        <f>IF(E5&lt;0,E5,0)</f>
        <v>0</v>
      </c>
    </row>
    <row r="6" spans="1:7" ht="14.25">
      <c r="A6" s="222">
        <v>2</v>
      </c>
      <c r="B6" s="221" t="s">
        <v>197</v>
      </c>
      <c r="C6" s="651">
        <f>'October midyear adj'!K7</f>
        <v>594308.60374626273</v>
      </c>
      <c r="D6" s="651">
        <f>'February midyear adj '!K7</f>
        <v>-83902.391117119449</v>
      </c>
      <c r="E6" s="651">
        <f t="shared" ref="E6:E69" si="0">SUM(C6:D6)</f>
        <v>510406.21262914327</v>
      </c>
      <c r="F6" s="651">
        <f t="shared" ref="F6:F69" si="1">IF(E6&gt;0,E6,0)</f>
        <v>510406.21262914327</v>
      </c>
      <c r="G6" s="651">
        <f t="shared" ref="G6:G69" si="2">IF(E6&lt;0,E6,0)</f>
        <v>0</v>
      </c>
    </row>
    <row r="7" spans="1:7" ht="14.25">
      <c r="A7" s="222">
        <v>3</v>
      </c>
      <c r="B7" s="221" t="s">
        <v>196</v>
      </c>
      <c r="C7" s="651">
        <f>'October midyear adj'!K8</f>
        <v>1970174.2630424399</v>
      </c>
      <c r="D7" s="651">
        <f>'February midyear adj '!K8</f>
        <v>106162.27231932947</v>
      </c>
      <c r="E7" s="651">
        <f t="shared" si="0"/>
        <v>2076336.5353617694</v>
      </c>
      <c r="F7" s="651">
        <f t="shared" si="1"/>
        <v>2076336.5353617694</v>
      </c>
      <c r="G7" s="651">
        <f t="shared" si="2"/>
        <v>0</v>
      </c>
    </row>
    <row r="8" spans="1:7" ht="14.25">
      <c r="A8" s="222">
        <v>4</v>
      </c>
      <c r="B8" s="221" t="s">
        <v>195</v>
      </c>
      <c r="C8" s="651">
        <f>'October midyear adj'!K9</f>
        <v>-293177.75739200093</v>
      </c>
      <c r="D8" s="651">
        <f>'February midyear adj '!K9</f>
        <v>86620.701047636627</v>
      </c>
      <c r="E8" s="651">
        <f t="shared" si="0"/>
        <v>-206557.0563443643</v>
      </c>
      <c r="F8" s="651">
        <f t="shared" si="1"/>
        <v>0</v>
      </c>
      <c r="G8" s="651">
        <f t="shared" si="2"/>
        <v>-206557.0563443643</v>
      </c>
    </row>
    <row r="9" spans="1:7" ht="14.25">
      <c r="A9" s="226">
        <v>5</v>
      </c>
      <c r="B9" s="225" t="s">
        <v>194</v>
      </c>
      <c r="C9" s="654">
        <f>'October midyear adj'!K10</f>
        <v>244530.87765161513</v>
      </c>
      <c r="D9" s="655">
        <f>'February midyear adj '!K10</f>
        <v>-144001.51683928448</v>
      </c>
      <c r="E9" s="655">
        <f t="shared" si="0"/>
        <v>100529.36081233065</v>
      </c>
      <c r="F9" s="655">
        <f t="shared" si="1"/>
        <v>100529.36081233065</v>
      </c>
      <c r="G9" s="655">
        <f t="shared" si="2"/>
        <v>0</v>
      </c>
    </row>
    <row r="10" spans="1:7" ht="14.25">
      <c r="A10" s="222">
        <v>6</v>
      </c>
      <c r="B10" s="221" t="s">
        <v>193</v>
      </c>
      <c r="C10" s="651">
        <f>'October midyear adj'!K11</f>
        <v>-42669.690867568803</v>
      </c>
      <c r="D10" s="651">
        <f>'February midyear adj '!K11</f>
        <v>15239.175309845999</v>
      </c>
      <c r="E10" s="651">
        <f t="shared" si="0"/>
        <v>-27430.515557722803</v>
      </c>
      <c r="F10" s="651">
        <f t="shared" si="1"/>
        <v>0</v>
      </c>
      <c r="G10" s="651">
        <f t="shared" si="2"/>
        <v>-27430.515557722803</v>
      </c>
    </row>
    <row r="11" spans="1:7" ht="14.25">
      <c r="A11" s="222">
        <v>7</v>
      </c>
      <c r="B11" s="221" t="s">
        <v>192</v>
      </c>
      <c r="C11" s="651">
        <f>'October midyear adj'!K12</f>
        <v>34611.820739404866</v>
      </c>
      <c r="D11" s="651">
        <f>'February midyear adj '!K12</f>
        <v>-35765.548097385028</v>
      </c>
      <c r="E11" s="651">
        <f t="shared" si="0"/>
        <v>-1153.7273579801622</v>
      </c>
      <c r="F11" s="651">
        <f t="shared" si="1"/>
        <v>0</v>
      </c>
      <c r="G11" s="651">
        <f t="shared" si="2"/>
        <v>-1153.7273579801622</v>
      </c>
    </row>
    <row r="12" spans="1:7" ht="14.25">
      <c r="A12" s="222">
        <v>8</v>
      </c>
      <c r="B12" s="221" t="s">
        <v>191</v>
      </c>
      <c r="C12" s="651">
        <f>'October midyear adj'!K13</f>
        <v>2433277.5272959084</v>
      </c>
      <c r="D12" s="651">
        <f>'February midyear adj '!K13</f>
        <v>-279659.59793086571</v>
      </c>
      <c r="E12" s="651">
        <f t="shared" si="0"/>
        <v>2153617.9293650426</v>
      </c>
      <c r="F12" s="651">
        <f t="shared" si="1"/>
        <v>2153617.9293650426</v>
      </c>
      <c r="G12" s="651">
        <f t="shared" si="2"/>
        <v>0</v>
      </c>
    </row>
    <row r="13" spans="1:7" ht="14.25">
      <c r="A13" s="222">
        <v>9</v>
      </c>
      <c r="B13" s="221" t="s">
        <v>94</v>
      </c>
      <c r="C13" s="651">
        <f>'October midyear adj'!K14</f>
        <v>-1403894.8068161297</v>
      </c>
      <c r="D13" s="651">
        <f>'February midyear adj '!K14</f>
        <v>-767361.85677225725</v>
      </c>
      <c r="E13" s="651">
        <f t="shared" si="0"/>
        <v>-2171256.663588387</v>
      </c>
      <c r="F13" s="651">
        <f t="shared" si="1"/>
        <v>0</v>
      </c>
      <c r="G13" s="651">
        <f t="shared" si="2"/>
        <v>-2171256.663588387</v>
      </c>
    </row>
    <row r="14" spans="1:7" ht="14.25">
      <c r="A14" s="226">
        <v>10</v>
      </c>
      <c r="B14" s="225" t="s">
        <v>93</v>
      </c>
      <c r="C14" s="654">
        <f>'October midyear adj'!K15</f>
        <v>-1015212.9645042566</v>
      </c>
      <c r="D14" s="655">
        <f>'February midyear adj '!K15</f>
        <v>-275980.22336038045</v>
      </c>
      <c r="E14" s="655">
        <f t="shared" si="0"/>
        <v>-1291193.187864637</v>
      </c>
      <c r="F14" s="655">
        <f t="shared" si="1"/>
        <v>0</v>
      </c>
      <c r="G14" s="655">
        <f t="shared" si="2"/>
        <v>-1291193.187864637</v>
      </c>
    </row>
    <row r="15" spans="1:7" ht="14.25">
      <c r="A15" s="222">
        <v>11</v>
      </c>
      <c r="B15" s="221" t="s">
        <v>190</v>
      </c>
      <c r="C15" s="651">
        <f>'October midyear adj'!K16</f>
        <v>-156690.34046954667</v>
      </c>
      <c r="D15" s="651">
        <f>'February midyear adj '!K16</f>
        <v>-29845.77913705651</v>
      </c>
      <c r="E15" s="651">
        <f t="shared" si="0"/>
        <v>-186536.11960660317</v>
      </c>
      <c r="F15" s="651">
        <f t="shared" si="1"/>
        <v>0</v>
      </c>
      <c r="G15" s="651">
        <f t="shared" si="2"/>
        <v>-186536.11960660317</v>
      </c>
    </row>
    <row r="16" spans="1:7" ht="14.25">
      <c r="A16" s="222">
        <v>12</v>
      </c>
      <c r="B16" s="221" t="s">
        <v>189</v>
      </c>
      <c r="C16" s="651">
        <f>'October midyear adj'!K17</f>
        <v>8613.8920408163249</v>
      </c>
      <c r="D16" s="651">
        <f>'February midyear adj '!K17</f>
        <v>-20099.081428571426</v>
      </c>
      <c r="E16" s="651">
        <f t="shared" si="0"/>
        <v>-11485.189387755101</v>
      </c>
      <c r="F16" s="651">
        <f t="shared" si="1"/>
        <v>0</v>
      </c>
      <c r="G16" s="651">
        <f t="shared" si="2"/>
        <v>-11485.189387755101</v>
      </c>
    </row>
    <row r="17" spans="1:7" ht="14.25">
      <c r="A17" s="222">
        <v>13</v>
      </c>
      <c r="B17" s="221" t="s">
        <v>188</v>
      </c>
      <c r="C17" s="651">
        <f>'October midyear adj'!K18</f>
        <v>-151644.70489838053</v>
      </c>
      <c r="D17" s="651">
        <f>'February midyear adj '!K18</f>
        <v>58589.999619828835</v>
      </c>
      <c r="E17" s="651">
        <f t="shared" si="0"/>
        <v>-93054.705278551701</v>
      </c>
      <c r="F17" s="651">
        <f t="shared" si="1"/>
        <v>0</v>
      </c>
      <c r="G17" s="651">
        <f t="shared" si="2"/>
        <v>-93054.705278551701</v>
      </c>
    </row>
    <row r="18" spans="1:7" ht="14.25">
      <c r="A18" s="222">
        <v>14</v>
      </c>
      <c r="B18" s="221" t="s">
        <v>107</v>
      </c>
      <c r="C18" s="651">
        <f>'October midyear adj'!K19</f>
        <v>-403559.70057168539</v>
      </c>
      <c r="D18" s="651">
        <f>'February midyear adj '!K19</f>
        <v>-70317.220554157306</v>
      </c>
      <c r="E18" s="651">
        <f t="shared" si="0"/>
        <v>-473876.92112584272</v>
      </c>
      <c r="F18" s="651">
        <f t="shared" si="1"/>
        <v>0</v>
      </c>
      <c r="G18" s="651">
        <f t="shared" si="2"/>
        <v>-473876.92112584272</v>
      </c>
    </row>
    <row r="19" spans="1:7" ht="14.25">
      <c r="A19" s="226">
        <v>15</v>
      </c>
      <c r="B19" s="225" t="s">
        <v>187</v>
      </c>
      <c r="C19" s="654">
        <f>'October midyear adj'!K20</f>
        <v>107900.2600672556</v>
      </c>
      <c r="D19" s="655">
        <f>'February midyear adj '!K20</f>
        <v>-56947.359479940453</v>
      </c>
      <c r="E19" s="655">
        <f t="shared" si="0"/>
        <v>50952.900587315147</v>
      </c>
      <c r="F19" s="655">
        <f t="shared" si="1"/>
        <v>50952.900587315147</v>
      </c>
      <c r="G19" s="655">
        <f t="shared" si="2"/>
        <v>0</v>
      </c>
    </row>
    <row r="20" spans="1:7" ht="14.25">
      <c r="A20" s="222">
        <v>16</v>
      </c>
      <c r="B20" s="221" t="s">
        <v>186</v>
      </c>
      <c r="C20" s="651">
        <f>'October midyear adj'!K21</f>
        <v>390699.37503237941</v>
      </c>
      <c r="D20" s="651">
        <f>'February midyear adj '!K21</f>
        <v>-15364.582164194697</v>
      </c>
      <c r="E20" s="651">
        <f t="shared" si="0"/>
        <v>375334.79286818474</v>
      </c>
      <c r="F20" s="651">
        <f t="shared" si="1"/>
        <v>375334.79286818474</v>
      </c>
      <c r="G20" s="651">
        <f t="shared" si="2"/>
        <v>0</v>
      </c>
    </row>
    <row r="21" spans="1:7" ht="14.25">
      <c r="A21" s="222">
        <v>17</v>
      </c>
      <c r="B21" s="221" t="s">
        <v>117</v>
      </c>
      <c r="C21" s="651">
        <f>'October midyear adj'!K22</f>
        <v>1082878.1439350629</v>
      </c>
      <c r="D21" s="651">
        <f>'February midyear adj '!K22</f>
        <v>-419720.21082754375</v>
      </c>
      <c r="E21" s="651">
        <f t="shared" si="0"/>
        <v>663157.93310751917</v>
      </c>
      <c r="F21" s="651">
        <f t="shared" si="1"/>
        <v>663157.93310751917</v>
      </c>
      <c r="G21" s="651">
        <f t="shared" si="2"/>
        <v>0</v>
      </c>
    </row>
    <row r="22" spans="1:7" ht="14.25">
      <c r="A22" s="222">
        <v>18</v>
      </c>
      <c r="B22" s="221" t="s">
        <v>185</v>
      </c>
      <c r="C22" s="651">
        <f>'October midyear adj'!K23</f>
        <v>-252998.97104665378</v>
      </c>
      <c r="D22" s="651">
        <f>'February midyear adj '!K23</f>
        <v>56591.875102540973</v>
      </c>
      <c r="E22" s="651">
        <f t="shared" si="0"/>
        <v>-196407.09594411281</v>
      </c>
      <c r="F22" s="651">
        <f t="shared" si="1"/>
        <v>0</v>
      </c>
      <c r="G22" s="651">
        <f t="shared" si="2"/>
        <v>-196407.09594411281</v>
      </c>
    </row>
    <row r="23" spans="1:7" ht="14.25">
      <c r="A23" s="222">
        <v>19</v>
      </c>
      <c r="B23" s="221" t="s">
        <v>184</v>
      </c>
      <c r="C23" s="651">
        <f>'October midyear adj'!K24</f>
        <v>-177108.76419442726</v>
      </c>
      <c r="D23" s="651">
        <f>'February midyear adj '!K24</f>
        <v>21375.195678637774</v>
      </c>
      <c r="E23" s="651">
        <f t="shared" si="0"/>
        <v>-155733.56851578949</v>
      </c>
      <c r="F23" s="651">
        <f t="shared" si="1"/>
        <v>0</v>
      </c>
      <c r="G23" s="651">
        <f t="shared" si="2"/>
        <v>-155733.56851578949</v>
      </c>
    </row>
    <row r="24" spans="1:7" ht="14.25">
      <c r="A24" s="226">
        <v>20</v>
      </c>
      <c r="B24" s="225" t="s">
        <v>183</v>
      </c>
      <c r="C24" s="654">
        <f>'October midyear adj'!K25</f>
        <v>729965.96952227363</v>
      </c>
      <c r="D24" s="655">
        <f>'February midyear adj '!K25</f>
        <v>-120655.53215244191</v>
      </c>
      <c r="E24" s="655">
        <f t="shared" si="0"/>
        <v>609310.43736983172</v>
      </c>
      <c r="F24" s="655">
        <f t="shared" si="1"/>
        <v>609310.43736983172</v>
      </c>
      <c r="G24" s="655">
        <f t="shared" si="2"/>
        <v>0</v>
      </c>
    </row>
    <row r="25" spans="1:7" ht="14.25">
      <c r="A25" s="222">
        <v>21</v>
      </c>
      <c r="B25" s="221" t="s">
        <v>182</v>
      </c>
      <c r="C25" s="651">
        <f>'October midyear adj'!K26</f>
        <v>210286.8851551078</v>
      </c>
      <c r="D25" s="651">
        <f>'February midyear adj '!K26</f>
        <v>-54164.803752073225</v>
      </c>
      <c r="E25" s="651">
        <f t="shared" si="0"/>
        <v>156122.08140303456</v>
      </c>
      <c r="F25" s="651">
        <f t="shared" si="1"/>
        <v>156122.08140303456</v>
      </c>
      <c r="G25" s="651">
        <f t="shared" si="2"/>
        <v>0</v>
      </c>
    </row>
    <row r="26" spans="1:7" ht="14.25">
      <c r="A26" s="222">
        <v>22</v>
      </c>
      <c r="B26" s="221" t="s">
        <v>181</v>
      </c>
      <c r="C26" s="651">
        <f>'October midyear adj'!K27</f>
        <v>-46962.672760488247</v>
      </c>
      <c r="D26" s="651">
        <f>'February midyear adj '!K27</f>
        <v>-191205.16766770216</v>
      </c>
      <c r="E26" s="651">
        <f t="shared" si="0"/>
        <v>-238167.84042819042</v>
      </c>
      <c r="F26" s="651">
        <f t="shared" si="1"/>
        <v>0</v>
      </c>
      <c r="G26" s="651">
        <f t="shared" si="2"/>
        <v>-238167.84042819042</v>
      </c>
    </row>
    <row r="27" spans="1:7" ht="14.25">
      <c r="A27" s="222">
        <v>23</v>
      </c>
      <c r="B27" s="221" t="s">
        <v>180</v>
      </c>
      <c r="C27" s="651">
        <f>'October midyear adj'!K28</f>
        <v>1174287.6340075699</v>
      </c>
      <c r="D27" s="651">
        <f>'February midyear adj '!K28</f>
        <v>-203984.23689333373</v>
      </c>
      <c r="E27" s="651">
        <f t="shared" si="0"/>
        <v>970303.39711423614</v>
      </c>
      <c r="F27" s="651">
        <f t="shared" si="1"/>
        <v>970303.39711423614</v>
      </c>
      <c r="G27" s="651">
        <f t="shared" si="2"/>
        <v>0</v>
      </c>
    </row>
    <row r="28" spans="1:7" ht="14.25">
      <c r="A28" s="222">
        <v>24</v>
      </c>
      <c r="B28" s="221" t="s">
        <v>179</v>
      </c>
      <c r="C28" s="651">
        <f>'October midyear adj'!K29</f>
        <v>126315.37441288301</v>
      </c>
      <c r="D28" s="651">
        <f>'February midyear adj '!K29</f>
        <v>7017.5208007157235</v>
      </c>
      <c r="E28" s="651">
        <f t="shared" si="0"/>
        <v>133332.89521359873</v>
      </c>
      <c r="F28" s="651">
        <f t="shared" si="1"/>
        <v>133332.89521359873</v>
      </c>
      <c r="G28" s="651">
        <f t="shared" si="2"/>
        <v>0</v>
      </c>
    </row>
    <row r="29" spans="1:7" ht="14.25">
      <c r="A29" s="226">
        <v>25</v>
      </c>
      <c r="B29" s="225" t="s">
        <v>178</v>
      </c>
      <c r="C29" s="654">
        <f>'October midyear adj'!K30</f>
        <v>-54364.688522054988</v>
      </c>
      <c r="D29" s="655">
        <f>'February midyear adj '!K30</f>
        <v>13591.172130513747</v>
      </c>
      <c r="E29" s="655">
        <f t="shared" si="0"/>
        <v>-40773.516391541241</v>
      </c>
      <c r="F29" s="655">
        <f t="shared" si="1"/>
        <v>0</v>
      </c>
      <c r="G29" s="655">
        <f t="shared" si="2"/>
        <v>-40773.516391541241</v>
      </c>
    </row>
    <row r="30" spans="1:7" ht="14.25">
      <c r="A30" s="222">
        <v>26</v>
      </c>
      <c r="B30" s="221" t="s">
        <v>100</v>
      </c>
      <c r="C30" s="651">
        <f>'October midyear adj'!K31</f>
        <v>710225.22769626963</v>
      </c>
      <c r="D30" s="651">
        <f>'February midyear adj '!K31</f>
        <v>-327338.44293263822</v>
      </c>
      <c r="E30" s="651">
        <f t="shared" si="0"/>
        <v>382886.78476363141</v>
      </c>
      <c r="F30" s="651">
        <f t="shared" si="1"/>
        <v>382886.78476363141</v>
      </c>
      <c r="G30" s="651">
        <f t="shared" si="2"/>
        <v>0</v>
      </c>
    </row>
    <row r="31" spans="1:7" ht="14.25">
      <c r="A31" s="222">
        <v>27</v>
      </c>
      <c r="B31" s="221" t="s">
        <v>92</v>
      </c>
      <c r="C31" s="651">
        <f>'October midyear adj'!K32</f>
        <v>120961.02607148253</v>
      </c>
      <c r="D31" s="651">
        <f>'February midyear adj '!K32</f>
        <v>-63663.697932359224</v>
      </c>
      <c r="E31" s="651">
        <f t="shared" si="0"/>
        <v>57297.328139123303</v>
      </c>
      <c r="F31" s="651">
        <f t="shared" si="1"/>
        <v>57297.328139123303</v>
      </c>
      <c r="G31" s="651">
        <f t="shared" si="2"/>
        <v>0</v>
      </c>
    </row>
    <row r="32" spans="1:7" ht="14.25">
      <c r="A32" s="222">
        <v>28</v>
      </c>
      <c r="B32" s="221" t="s">
        <v>177</v>
      </c>
      <c r="C32" s="651">
        <f>'October midyear adj'!K33</f>
        <v>1270111.1554218084</v>
      </c>
      <c r="D32" s="651">
        <f>'February midyear adj '!K33</f>
        <v>72521.778936121773</v>
      </c>
      <c r="E32" s="651">
        <f t="shared" si="0"/>
        <v>1342632.9343579302</v>
      </c>
      <c r="F32" s="651">
        <f t="shared" si="1"/>
        <v>1342632.9343579302</v>
      </c>
      <c r="G32" s="651">
        <f t="shared" si="2"/>
        <v>0</v>
      </c>
    </row>
    <row r="33" spans="1:7" ht="14.25">
      <c r="A33" s="222">
        <v>29</v>
      </c>
      <c r="B33" s="221" t="s">
        <v>176</v>
      </c>
      <c r="C33" s="651">
        <f>'October midyear adj'!K34</f>
        <v>1441484.9757405869</v>
      </c>
      <c r="D33" s="651">
        <f>'February midyear adj '!K34</f>
        <v>-365081.97914998524</v>
      </c>
      <c r="E33" s="651">
        <f t="shared" si="0"/>
        <v>1076402.9965906017</v>
      </c>
      <c r="F33" s="651">
        <f t="shared" si="1"/>
        <v>1076402.9965906017</v>
      </c>
      <c r="G33" s="651">
        <f t="shared" si="2"/>
        <v>0</v>
      </c>
    </row>
    <row r="34" spans="1:7" ht="14.25">
      <c r="A34" s="226">
        <v>30</v>
      </c>
      <c r="B34" s="225" t="s">
        <v>175</v>
      </c>
      <c r="C34" s="654">
        <f>'October midyear adj'!K35</f>
        <v>411892.39953201642</v>
      </c>
      <c r="D34" s="655">
        <f>'February midyear adj '!K35</f>
        <v>-82378.479906403285</v>
      </c>
      <c r="E34" s="655">
        <f t="shared" si="0"/>
        <v>329513.91962561314</v>
      </c>
      <c r="F34" s="655">
        <f t="shared" si="1"/>
        <v>329513.91962561314</v>
      </c>
      <c r="G34" s="655">
        <f t="shared" si="2"/>
        <v>0</v>
      </c>
    </row>
    <row r="35" spans="1:7" ht="14.25">
      <c r="A35" s="222">
        <v>31</v>
      </c>
      <c r="B35" s="221" t="s">
        <v>108</v>
      </c>
      <c r="C35" s="651">
        <f>'October midyear adj'!K36</f>
        <v>-139052.78846065042</v>
      </c>
      <c r="D35" s="651">
        <f>'February midyear adj '!K36</f>
        <v>-74321.317970347634</v>
      </c>
      <c r="E35" s="651">
        <f t="shared" si="0"/>
        <v>-213374.10643099807</v>
      </c>
      <c r="F35" s="651">
        <f t="shared" si="1"/>
        <v>0</v>
      </c>
      <c r="G35" s="651">
        <f t="shared" si="2"/>
        <v>-213374.10643099807</v>
      </c>
    </row>
    <row r="36" spans="1:7" ht="14.25">
      <c r="A36" s="222">
        <v>32</v>
      </c>
      <c r="B36" s="221" t="s">
        <v>116</v>
      </c>
      <c r="C36" s="651">
        <f>'October midyear adj'!K37</f>
        <v>3561051.8962859279</v>
      </c>
      <c r="D36" s="651">
        <f>'February midyear adj '!K37</f>
        <v>-707373.63644389401</v>
      </c>
      <c r="E36" s="651">
        <f t="shared" si="0"/>
        <v>2853678.259842034</v>
      </c>
      <c r="F36" s="651">
        <f t="shared" si="1"/>
        <v>2853678.259842034</v>
      </c>
      <c r="G36" s="651">
        <f t="shared" si="2"/>
        <v>0</v>
      </c>
    </row>
    <row r="37" spans="1:7" ht="14.25">
      <c r="A37" s="222">
        <v>33</v>
      </c>
      <c r="B37" s="221" t="s">
        <v>174</v>
      </c>
      <c r="C37" s="651">
        <f>'October midyear adj'!K38</f>
        <v>-471834.2611475499</v>
      </c>
      <c r="D37" s="651">
        <f>'February midyear adj '!K38</f>
        <v>9073.7357912990374</v>
      </c>
      <c r="E37" s="651">
        <f t="shared" si="0"/>
        <v>-462760.52535625087</v>
      </c>
      <c r="F37" s="651">
        <f t="shared" si="1"/>
        <v>0</v>
      </c>
      <c r="G37" s="651">
        <f t="shared" si="2"/>
        <v>-462760.52535625087</v>
      </c>
    </row>
    <row r="38" spans="1:7" ht="14.25">
      <c r="A38" s="222">
        <v>34</v>
      </c>
      <c r="B38" s="221" t="s">
        <v>173</v>
      </c>
      <c r="C38" s="651">
        <f>'October midyear adj'!K39</f>
        <v>-208270.87831475545</v>
      </c>
      <c r="D38" s="651">
        <f>'February midyear adj '!K39</f>
        <v>-97626.974210041619</v>
      </c>
      <c r="E38" s="651">
        <f t="shared" si="0"/>
        <v>-305897.85252479708</v>
      </c>
      <c r="F38" s="651">
        <f t="shared" si="1"/>
        <v>0</v>
      </c>
      <c r="G38" s="651">
        <f t="shared" si="2"/>
        <v>-305897.85252479708</v>
      </c>
    </row>
    <row r="39" spans="1:7" ht="14.25">
      <c r="A39" s="226">
        <v>35</v>
      </c>
      <c r="B39" s="225" t="s">
        <v>172</v>
      </c>
      <c r="C39" s="654">
        <f>'October midyear adj'!K40</f>
        <v>53868.280115701455</v>
      </c>
      <c r="D39" s="655">
        <f>'February midyear adj '!K40</f>
        <v>26934.140057850727</v>
      </c>
      <c r="E39" s="655">
        <f t="shared" si="0"/>
        <v>80802.420173552178</v>
      </c>
      <c r="F39" s="655">
        <f t="shared" si="1"/>
        <v>80802.420173552178</v>
      </c>
      <c r="G39" s="655">
        <f t="shared" si="2"/>
        <v>0</v>
      </c>
    </row>
    <row r="40" spans="1:7" ht="14.25">
      <c r="A40" s="222">
        <v>36</v>
      </c>
      <c r="B40" s="221" t="s">
        <v>101</v>
      </c>
      <c r="C40" s="651">
        <f>'October midyear adj'!K41</f>
        <v>-7722814.9245312158</v>
      </c>
      <c r="D40" s="651">
        <f>'February midyear adj '!K41</f>
        <v>-93824.695357425677</v>
      </c>
      <c r="E40" s="651">
        <f t="shared" si="0"/>
        <v>-7816639.6198886419</v>
      </c>
      <c r="F40" s="651">
        <f t="shared" si="1"/>
        <v>0</v>
      </c>
      <c r="G40" s="651">
        <f t="shared" si="2"/>
        <v>-7816639.6198886419</v>
      </c>
    </row>
    <row r="41" spans="1:7" ht="14.25">
      <c r="A41" s="222">
        <v>37</v>
      </c>
      <c r="B41" s="221" t="s">
        <v>109</v>
      </c>
      <c r="C41" s="651">
        <f>'October midyear adj'!K42</f>
        <v>2015781.1780120246</v>
      </c>
      <c r="D41" s="651">
        <f>'February midyear adj '!K42</f>
        <v>46092.557424055442</v>
      </c>
      <c r="E41" s="651">
        <f t="shared" si="0"/>
        <v>2061873.73543608</v>
      </c>
      <c r="F41" s="651">
        <f t="shared" si="1"/>
        <v>2061873.73543608</v>
      </c>
      <c r="G41" s="651">
        <f t="shared" si="2"/>
        <v>0</v>
      </c>
    </row>
    <row r="42" spans="1:7" ht="14.25">
      <c r="A42" s="222">
        <v>38</v>
      </c>
      <c r="B42" s="221" t="s">
        <v>99</v>
      </c>
      <c r="C42" s="651">
        <f>'October midyear adj'!K43</f>
        <v>171976.31295557332</v>
      </c>
      <c r="D42" s="651">
        <f>'February midyear adj '!K43</f>
        <v>-21887.894376163877</v>
      </c>
      <c r="E42" s="651">
        <f t="shared" si="0"/>
        <v>150088.41857940945</v>
      </c>
      <c r="F42" s="651">
        <f t="shared" si="1"/>
        <v>150088.41857940945</v>
      </c>
      <c r="G42" s="651">
        <f t="shared" si="2"/>
        <v>0</v>
      </c>
    </row>
    <row r="43" spans="1:7" ht="14.25">
      <c r="A43" s="222">
        <v>39</v>
      </c>
      <c r="B43" s="221" t="s">
        <v>171</v>
      </c>
      <c r="C43" s="651">
        <f>'October midyear adj'!K44</f>
        <v>156528.67592562636</v>
      </c>
      <c r="D43" s="651">
        <f>'February midyear adj '!K44</f>
        <v>-38014.107010509259</v>
      </c>
      <c r="E43" s="651">
        <f t="shared" si="0"/>
        <v>118514.5689151171</v>
      </c>
      <c r="F43" s="651">
        <f t="shared" si="1"/>
        <v>118514.5689151171</v>
      </c>
      <c r="G43" s="651">
        <f t="shared" si="2"/>
        <v>0</v>
      </c>
    </row>
    <row r="44" spans="1:7" ht="14.25">
      <c r="A44" s="226">
        <v>40</v>
      </c>
      <c r="B44" s="225" t="s">
        <v>170</v>
      </c>
      <c r="C44" s="654">
        <f>'October midyear adj'!K45</f>
        <v>442208.72374567698</v>
      </c>
      <c r="D44" s="655">
        <f>'February midyear adj '!K45</f>
        <v>-271482.5709071561</v>
      </c>
      <c r="E44" s="655">
        <f t="shared" si="0"/>
        <v>170726.15283852088</v>
      </c>
      <c r="F44" s="655">
        <f t="shared" si="1"/>
        <v>170726.15283852088</v>
      </c>
      <c r="G44" s="655">
        <f t="shared" si="2"/>
        <v>0</v>
      </c>
    </row>
    <row r="45" spans="1:7" ht="14.25">
      <c r="A45" s="222">
        <v>41</v>
      </c>
      <c r="B45" s="221" t="s">
        <v>169</v>
      </c>
      <c r="C45" s="651">
        <f>'October midyear adj'!K46</f>
        <v>-27491.95668091168</v>
      </c>
      <c r="D45" s="651">
        <f>'February midyear adj '!K46</f>
        <v>23743.053497150999</v>
      </c>
      <c r="E45" s="651">
        <f t="shared" si="0"/>
        <v>-3748.9031837606817</v>
      </c>
      <c r="F45" s="651">
        <f t="shared" si="1"/>
        <v>0</v>
      </c>
      <c r="G45" s="651">
        <f t="shared" si="2"/>
        <v>-3748.9031837606817</v>
      </c>
    </row>
    <row r="46" spans="1:7" ht="14.25">
      <c r="A46" s="222">
        <v>42</v>
      </c>
      <c r="B46" s="221" t="s">
        <v>168</v>
      </c>
      <c r="C46" s="651">
        <f>'October midyear adj'!K47</f>
        <v>-69523.965123311791</v>
      </c>
      <c r="D46" s="651">
        <f>'February midyear adj '!K47</f>
        <v>52142.973842483836</v>
      </c>
      <c r="E46" s="651">
        <f t="shared" si="0"/>
        <v>-17380.991280827955</v>
      </c>
      <c r="F46" s="651">
        <f t="shared" si="1"/>
        <v>0</v>
      </c>
      <c r="G46" s="651">
        <f t="shared" si="2"/>
        <v>-17380.991280827955</v>
      </c>
    </row>
    <row r="47" spans="1:7" ht="14.25">
      <c r="A47" s="222">
        <v>43</v>
      </c>
      <c r="B47" s="221" t="s">
        <v>167</v>
      </c>
      <c r="C47" s="651">
        <f>'October midyear adj'!K48</f>
        <v>358285.28739107837</v>
      </c>
      <c r="D47" s="651">
        <f>'February midyear adj '!K48</f>
        <v>-37063.995247352934</v>
      </c>
      <c r="E47" s="651">
        <f t="shared" si="0"/>
        <v>321221.29214372544</v>
      </c>
      <c r="F47" s="651">
        <f t="shared" si="1"/>
        <v>321221.29214372544</v>
      </c>
      <c r="G47" s="651">
        <f t="shared" si="2"/>
        <v>0</v>
      </c>
    </row>
    <row r="48" spans="1:7" ht="14.25">
      <c r="A48" s="222">
        <v>44</v>
      </c>
      <c r="B48" s="221" t="s">
        <v>98</v>
      </c>
      <c r="C48" s="651">
        <f>'October midyear adj'!K49</f>
        <v>2058062.1697764685</v>
      </c>
      <c r="D48" s="651">
        <f>'February midyear adj '!K49</f>
        <v>201020.02588514343</v>
      </c>
      <c r="E48" s="651">
        <f t="shared" si="0"/>
        <v>2259082.1956616119</v>
      </c>
      <c r="F48" s="651">
        <f t="shared" si="1"/>
        <v>2259082.1956616119</v>
      </c>
      <c r="G48" s="651">
        <f t="shared" si="2"/>
        <v>0</v>
      </c>
    </row>
    <row r="49" spans="1:7" ht="14.25">
      <c r="A49" s="226">
        <v>45</v>
      </c>
      <c r="B49" s="225" t="s">
        <v>97</v>
      </c>
      <c r="C49" s="654">
        <f>'October midyear adj'!K50</f>
        <v>200506.05335599702</v>
      </c>
      <c r="D49" s="655">
        <f>'February midyear adj '!K50</f>
        <v>-17504.496721555297</v>
      </c>
      <c r="E49" s="655">
        <f t="shared" si="0"/>
        <v>183001.55663444172</v>
      </c>
      <c r="F49" s="655">
        <f t="shared" si="1"/>
        <v>183001.55663444172</v>
      </c>
      <c r="G49" s="655">
        <f t="shared" si="2"/>
        <v>0</v>
      </c>
    </row>
    <row r="50" spans="1:7" ht="14.25">
      <c r="A50" s="222">
        <v>46</v>
      </c>
      <c r="B50" s="221" t="s">
        <v>166</v>
      </c>
      <c r="C50" s="651">
        <f>'October midyear adj'!K51</f>
        <v>-195350.18537341795</v>
      </c>
      <c r="D50" s="651">
        <f>'February midyear adj '!K51</f>
        <v>52093.382766244787</v>
      </c>
      <c r="E50" s="651">
        <f t="shared" si="0"/>
        <v>-143256.80260717316</v>
      </c>
      <c r="F50" s="651">
        <f t="shared" si="1"/>
        <v>0</v>
      </c>
      <c r="G50" s="651">
        <f t="shared" si="2"/>
        <v>-143256.80260717316</v>
      </c>
    </row>
    <row r="51" spans="1:7" ht="14.25">
      <c r="A51" s="222">
        <v>47</v>
      </c>
      <c r="B51" s="221" t="s">
        <v>165</v>
      </c>
      <c r="C51" s="651">
        <f>'October midyear adj'!K52</f>
        <v>-61808.60703471228</v>
      </c>
      <c r="D51" s="651">
        <f>'February midyear adj '!K52</f>
        <v>-6180.8607034712277</v>
      </c>
      <c r="E51" s="651">
        <f t="shared" si="0"/>
        <v>-67989.467738183506</v>
      </c>
      <c r="F51" s="651">
        <f t="shared" si="1"/>
        <v>0</v>
      </c>
      <c r="G51" s="651">
        <f t="shared" si="2"/>
        <v>-67989.467738183506</v>
      </c>
    </row>
    <row r="52" spans="1:7" ht="14.25">
      <c r="A52" s="222">
        <v>48</v>
      </c>
      <c r="B52" s="221" t="s">
        <v>164</v>
      </c>
      <c r="C52" s="651">
        <f>'October midyear adj'!K53</f>
        <v>-2312020.2890956593</v>
      </c>
      <c r="D52" s="651">
        <f>'February midyear adj '!K53</f>
        <v>5149.2656772731834</v>
      </c>
      <c r="E52" s="651">
        <f t="shared" si="0"/>
        <v>-2306871.023418386</v>
      </c>
      <c r="F52" s="651">
        <f t="shared" si="1"/>
        <v>0</v>
      </c>
      <c r="G52" s="651">
        <f t="shared" si="2"/>
        <v>-2306871.023418386</v>
      </c>
    </row>
    <row r="53" spans="1:7" ht="14.25">
      <c r="A53" s="222">
        <v>49</v>
      </c>
      <c r="B53" s="221" t="s">
        <v>163</v>
      </c>
      <c r="C53" s="651">
        <f>'October midyear adj'!K54</f>
        <v>-355978.40430221363</v>
      </c>
      <c r="D53" s="651">
        <f>'February midyear adj '!K54</f>
        <v>-210350.87526948989</v>
      </c>
      <c r="E53" s="651">
        <f t="shared" si="0"/>
        <v>-566329.27957170352</v>
      </c>
      <c r="F53" s="651">
        <f t="shared" si="1"/>
        <v>0</v>
      </c>
      <c r="G53" s="651">
        <f t="shared" si="2"/>
        <v>-566329.27957170352</v>
      </c>
    </row>
    <row r="54" spans="1:7" ht="14.25">
      <c r="A54" s="226">
        <v>50</v>
      </c>
      <c r="B54" s="225" t="s">
        <v>162</v>
      </c>
      <c r="C54" s="654">
        <f>'October midyear adj'!K55</f>
        <v>262788.71487409616</v>
      </c>
      <c r="D54" s="655">
        <f>'February midyear adj '!K55</f>
        <v>-405608.66861001798</v>
      </c>
      <c r="E54" s="655">
        <f t="shared" si="0"/>
        <v>-142819.95373592182</v>
      </c>
      <c r="F54" s="655">
        <f t="shared" si="1"/>
        <v>0</v>
      </c>
      <c r="G54" s="655">
        <f t="shared" si="2"/>
        <v>-142819.95373592182</v>
      </c>
    </row>
    <row r="55" spans="1:7" ht="14.25">
      <c r="A55" s="222">
        <v>51</v>
      </c>
      <c r="B55" s="221" t="s">
        <v>161</v>
      </c>
      <c r="C55" s="651">
        <f>'October midyear adj'!K56</f>
        <v>327244.76429894014</v>
      </c>
      <c r="D55" s="651">
        <f>'February midyear adj '!K56</f>
        <v>-271864.88110988872</v>
      </c>
      <c r="E55" s="651">
        <f t="shared" si="0"/>
        <v>55379.883189051412</v>
      </c>
      <c r="F55" s="651">
        <f t="shared" si="1"/>
        <v>55379.883189051412</v>
      </c>
      <c r="G55" s="651">
        <f t="shared" si="2"/>
        <v>0</v>
      </c>
    </row>
    <row r="56" spans="1:7" ht="14.25">
      <c r="A56" s="222">
        <v>52</v>
      </c>
      <c r="B56" s="221" t="s">
        <v>96</v>
      </c>
      <c r="C56" s="651">
        <f>'October midyear adj'!K57</f>
        <v>3384984.7864712779</v>
      </c>
      <c r="D56" s="651">
        <f>'February midyear adj '!K57</f>
        <v>-274155.79262329359</v>
      </c>
      <c r="E56" s="651">
        <f t="shared" si="0"/>
        <v>3110828.9938479844</v>
      </c>
      <c r="F56" s="651">
        <f t="shared" si="1"/>
        <v>3110828.9938479844</v>
      </c>
      <c r="G56" s="651">
        <f t="shared" si="2"/>
        <v>0</v>
      </c>
    </row>
    <row r="57" spans="1:7" ht="14.25">
      <c r="A57" s="222">
        <v>53</v>
      </c>
      <c r="B57" s="221" t="s">
        <v>160</v>
      </c>
      <c r="C57" s="651">
        <f>'October midyear adj'!K58</f>
        <v>1345064.8837490717</v>
      </c>
      <c r="D57" s="651">
        <f>'February midyear adj '!K58</f>
        <v>-381559.2221247367</v>
      </c>
      <c r="E57" s="651">
        <f t="shared" si="0"/>
        <v>963505.66162433499</v>
      </c>
      <c r="F57" s="651">
        <f t="shared" si="1"/>
        <v>963505.66162433499</v>
      </c>
      <c r="G57" s="651">
        <f t="shared" si="2"/>
        <v>0</v>
      </c>
    </row>
    <row r="58" spans="1:7" ht="14.25">
      <c r="A58" s="222">
        <v>54</v>
      </c>
      <c r="B58" s="221" t="s">
        <v>159</v>
      </c>
      <c r="C58" s="651">
        <f>'October midyear adj'!K59</f>
        <v>-125320.05604892704</v>
      </c>
      <c r="D58" s="651">
        <f>'February midyear adj '!K59</f>
        <v>-6962.2253360515024</v>
      </c>
      <c r="E58" s="651">
        <f t="shared" si="0"/>
        <v>-132282.28138497856</v>
      </c>
      <c r="F58" s="651">
        <f t="shared" si="1"/>
        <v>0</v>
      </c>
      <c r="G58" s="651">
        <f t="shared" si="2"/>
        <v>-132282.28138497856</v>
      </c>
    </row>
    <row r="59" spans="1:7" ht="14.25">
      <c r="A59" s="226">
        <v>55</v>
      </c>
      <c r="B59" s="225" t="s">
        <v>158</v>
      </c>
      <c r="C59" s="654">
        <f>'October midyear adj'!K60</f>
        <v>671147.29776285414</v>
      </c>
      <c r="D59" s="655">
        <f>'February midyear adj '!K60</f>
        <v>-220449.84233086449</v>
      </c>
      <c r="E59" s="655">
        <f t="shared" si="0"/>
        <v>450697.45543198963</v>
      </c>
      <c r="F59" s="655">
        <f t="shared" si="1"/>
        <v>450697.45543198963</v>
      </c>
      <c r="G59" s="655">
        <f t="shared" si="2"/>
        <v>0</v>
      </c>
    </row>
    <row r="60" spans="1:7" ht="14.25">
      <c r="A60" s="222">
        <v>56</v>
      </c>
      <c r="B60" s="221" t="s">
        <v>110</v>
      </c>
      <c r="C60" s="651">
        <f>'October midyear adj'!K61</f>
        <v>-899162.31064171693</v>
      </c>
      <c r="D60" s="651">
        <f>'February midyear adj '!K61</f>
        <v>2845.4503501320155</v>
      </c>
      <c r="E60" s="651">
        <f t="shared" si="0"/>
        <v>-896316.86029158486</v>
      </c>
      <c r="F60" s="651">
        <f t="shared" si="1"/>
        <v>0</v>
      </c>
      <c r="G60" s="651">
        <f t="shared" si="2"/>
        <v>-896316.86029158486</v>
      </c>
    </row>
    <row r="61" spans="1:7" ht="14.25">
      <c r="A61" s="222">
        <v>57</v>
      </c>
      <c r="B61" s="221" t="s">
        <v>157</v>
      </c>
      <c r="C61" s="651">
        <f>'October midyear adj'!K62</f>
        <v>1246832.9778759726</v>
      </c>
      <c r="D61" s="651">
        <f>'February midyear adj '!K62</f>
        <v>-162967.79586345699</v>
      </c>
      <c r="E61" s="651">
        <f t="shared" si="0"/>
        <v>1083865.1820125156</v>
      </c>
      <c r="F61" s="651">
        <f t="shared" si="1"/>
        <v>1083865.1820125156</v>
      </c>
      <c r="G61" s="651">
        <f t="shared" si="2"/>
        <v>0</v>
      </c>
    </row>
    <row r="62" spans="1:7" ht="14.25">
      <c r="A62" s="222">
        <v>58</v>
      </c>
      <c r="B62" s="221" t="s">
        <v>156</v>
      </c>
      <c r="C62" s="651">
        <f>'October midyear adj'!K63</f>
        <v>-1570007.7293182514</v>
      </c>
      <c r="D62" s="651">
        <f>'February midyear adj '!K63</f>
        <v>-440809.86246243212</v>
      </c>
      <c r="E62" s="651">
        <f t="shared" si="0"/>
        <v>-2010817.5917806835</v>
      </c>
      <c r="F62" s="651">
        <f t="shared" si="1"/>
        <v>0</v>
      </c>
      <c r="G62" s="651">
        <f t="shared" si="2"/>
        <v>-2010817.5917806835</v>
      </c>
    </row>
    <row r="63" spans="1:7" ht="14.25">
      <c r="A63" s="222">
        <v>59</v>
      </c>
      <c r="B63" s="221" t="s">
        <v>155</v>
      </c>
      <c r="C63" s="651">
        <f>'October midyear adj'!K64</f>
        <v>246109.13294674523</v>
      </c>
      <c r="D63" s="651">
        <f>'February midyear adj '!K64</f>
        <v>87896.118909551864</v>
      </c>
      <c r="E63" s="651">
        <f t="shared" si="0"/>
        <v>334005.25185629708</v>
      </c>
      <c r="F63" s="651">
        <f t="shared" si="1"/>
        <v>334005.25185629708</v>
      </c>
      <c r="G63" s="651">
        <f t="shared" si="2"/>
        <v>0</v>
      </c>
    </row>
    <row r="64" spans="1:7" ht="14.25">
      <c r="A64" s="226">
        <v>60</v>
      </c>
      <c r="B64" s="225" t="s">
        <v>154</v>
      </c>
      <c r="C64" s="654">
        <f>'October midyear adj'!K65</f>
        <v>195509.62894454028</v>
      </c>
      <c r="D64" s="655">
        <f>'February midyear adj '!K65</f>
        <v>-57023.641775490913</v>
      </c>
      <c r="E64" s="655">
        <f t="shared" si="0"/>
        <v>138485.98716904936</v>
      </c>
      <c r="F64" s="655">
        <f t="shared" si="1"/>
        <v>138485.98716904936</v>
      </c>
      <c r="G64" s="655">
        <f t="shared" si="2"/>
        <v>0</v>
      </c>
    </row>
    <row r="65" spans="1:7" ht="14.25">
      <c r="A65" s="222">
        <v>61</v>
      </c>
      <c r="B65" s="221" t="s">
        <v>115</v>
      </c>
      <c r="C65" s="651">
        <f>'October midyear adj'!K66</f>
        <v>214622.94817582134</v>
      </c>
      <c r="D65" s="651">
        <f>'February midyear adj '!K66</f>
        <v>54631.295899299977</v>
      </c>
      <c r="E65" s="651">
        <f t="shared" si="0"/>
        <v>269254.2440751213</v>
      </c>
      <c r="F65" s="651">
        <f t="shared" si="1"/>
        <v>269254.2440751213</v>
      </c>
      <c r="G65" s="651">
        <f t="shared" si="2"/>
        <v>0</v>
      </c>
    </row>
    <row r="66" spans="1:7" ht="14.25">
      <c r="A66" s="222">
        <v>62</v>
      </c>
      <c r="B66" s="221" t="s">
        <v>153</v>
      </c>
      <c r="C66" s="651">
        <f>'October midyear adj'!K67</f>
        <v>36558.649274994284</v>
      </c>
      <c r="D66" s="651">
        <f>'February midyear adj '!K67</f>
        <v>0</v>
      </c>
      <c r="E66" s="651">
        <f t="shared" si="0"/>
        <v>36558.649274994284</v>
      </c>
      <c r="F66" s="651">
        <f t="shared" si="1"/>
        <v>36558.649274994284</v>
      </c>
      <c r="G66" s="651">
        <f t="shared" si="2"/>
        <v>0</v>
      </c>
    </row>
    <row r="67" spans="1:7" ht="14.25">
      <c r="A67" s="222">
        <v>63</v>
      </c>
      <c r="B67" s="221" t="s">
        <v>152</v>
      </c>
      <c r="C67" s="651">
        <f>'October midyear adj'!K68</f>
        <v>-119231.94736030482</v>
      </c>
      <c r="D67" s="651">
        <f>'February midyear adj '!K68</f>
        <v>82943.963381081616</v>
      </c>
      <c r="E67" s="651">
        <f t="shared" si="0"/>
        <v>-36287.983979223209</v>
      </c>
      <c r="F67" s="651">
        <f t="shared" si="1"/>
        <v>0</v>
      </c>
      <c r="G67" s="651">
        <f t="shared" si="2"/>
        <v>-36287.983979223209</v>
      </c>
    </row>
    <row r="68" spans="1:7" ht="14.25">
      <c r="A68" s="222">
        <v>64</v>
      </c>
      <c r="B68" s="221" t="s">
        <v>151</v>
      </c>
      <c r="C68" s="651">
        <f>'October midyear adj'!K69</f>
        <v>-174990.57979549089</v>
      </c>
      <c r="D68" s="651">
        <f>'February midyear adj '!K69</f>
        <v>3240.5662925090905</v>
      </c>
      <c r="E68" s="651">
        <f t="shared" si="0"/>
        <v>-171750.0135029818</v>
      </c>
      <c r="F68" s="651">
        <f t="shared" si="1"/>
        <v>0</v>
      </c>
      <c r="G68" s="651">
        <f t="shared" si="2"/>
        <v>-171750.0135029818</v>
      </c>
    </row>
    <row r="69" spans="1:7" ht="14.25">
      <c r="A69" s="226">
        <v>65</v>
      </c>
      <c r="B69" s="225" t="s">
        <v>150</v>
      </c>
      <c r="C69" s="654">
        <f>'October midyear adj'!K70</f>
        <v>-774070.5688540691</v>
      </c>
      <c r="D69" s="655">
        <f>'February midyear adj '!K70</f>
        <v>-43304.647208619252</v>
      </c>
      <c r="E69" s="655">
        <f t="shared" si="0"/>
        <v>-817375.21606268839</v>
      </c>
      <c r="F69" s="655">
        <f t="shared" si="1"/>
        <v>0</v>
      </c>
      <c r="G69" s="655">
        <f t="shared" si="2"/>
        <v>-817375.21606268839</v>
      </c>
    </row>
    <row r="70" spans="1:7" ht="14.25">
      <c r="A70" s="224">
        <v>66</v>
      </c>
      <c r="B70" s="223" t="s">
        <v>149</v>
      </c>
      <c r="C70" s="651">
        <f>'October midyear adj'!K71</f>
        <v>-216768.69306422165</v>
      </c>
      <c r="D70" s="651">
        <f>'February midyear adj '!K71</f>
        <v>-3496.269242971317</v>
      </c>
      <c r="E70" s="651">
        <f t="shared" ref="E70:E73" si="3">SUM(C70:D70)</f>
        <v>-220264.96230719297</v>
      </c>
      <c r="F70" s="651">
        <f t="shared" ref="F70:F73" si="4">IF(E70&gt;0,E70,0)</f>
        <v>0</v>
      </c>
      <c r="G70" s="651">
        <f t="shared" ref="G70:G73" si="5">IF(E70&lt;0,E70,0)</f>
        <v>-220264.96230719297</v>
      </c>
    </row>
    <row r="71" spans="1:7" ht="14.25">
      <c r="A71" s="222">
        <v>67</v>
      </c>
      <c r="B71" s="221" t="s">
        <v>148</v>
      </c>
      <c r="C71" s="651">
        <f>'October midyear adj'!K72</f>
        <v>467771.99243615434</v>
      </c>
      <c r="D71" s="651">
        <f>'February midyear adj '!K72</f>
        <v>-132824.1460003895</v>
      </c>
      <c r="E71" s="651">
        <f t="shared" si="3"/>
        <v>334947.8464357648</v>
      </c>
      <c r="F71" s="651">
        <f t="shared" si="4"/>
        <v>334947.8464357648</v>
      </c>
      <c r="G71" s="651">
        <f t="shared" si="5"/>
        <v>0</v>
      </c>
    </row>
    <row r="72" spans="1:7" ht="14.25">
      <c r="A72" s="222">
        <v>68</v>
      </c>
      <c r="B72" s="221" t="s">
        <v>147</v>
      </c>
      <c r="C72" s="651">
        <f>'October midyear adj'!K73</f>
        <v>-433028.80329357099</v>
      </c>
      <c r="D72" s="651">
        <f>'February midyear adj '!K73</f>
        <v>9992.9723836977919</v>
      </c>
      <c r="E72" s="651">
        <f t="shared" si="3"/>
        <v>-423035.83090987318</v>
      </c>
      <c r="F72" s="651">
        <f t="shared" si="4"/>
        <v>0</v>
      </c>
      <c r="G72" s="651">
        <f t="shared" si="5"/>
        <v>-423035.83090987318</v>
      </c>
    </row>
    <row r="73" spans="1:7" ht="14.25">
      <c r="A73" s="67">
        <v>69</v>
      </c>
      <c r="B73" s="220" t="s">
        <v>146</v>
      </c>
      <c r="C73" s="651">
        <f>'October midyear adj'!K74</f>
        <v>1730957.012288186</v>
      </c>
      <c r="D73" s="651">
        <f>'February midyear adj '!K74</f>
        <v>-65377.872766280409</v>
      </c>
      <c r="E73" s="651">
        <f t="shared" si="3"/>
        <v>1665579.1395219057</v>
      </c>
      <c r="F73" s="651">
        <f t="shared" si="4"/>
        <v>1665579.1395219057</v>
      </c>
      <c r="G73" s="651">
        <f t="shared" si="5"/>
        <v>0</v>
      </c>
    </row>
    <row r="74" spans="1:7" ht="15.75" thickBot="1">
      <c r="A74" s="55"/>
      <c r="B74" s="127" t="s">
        <v>145</v>
      </c>
      <c r="C74" s="660">
        <f>SUM(C5:C73)</f>
        <v>13922086.881363789</v>
      </c>
      <c r="D74" s="661">
        <f t="shared" ref="D74:E74" si="6">SUM(D5:D73)</f>
        <v>-6694765.1990398243</v>
      </c>
      <c r="E74" s="661">
        <f t="shared" si="6"/>
        <v>7227321.6823239718</v>
      </c>
      <c r="F74" s="661">
        <f t="shared" ref="F74" si="7">SUM(F5:F73)</f>
        <v>29076147.055671297</v>
      </c>
      <c r="G74" s="661">
        <f t="shared" ref="G74" si="8">SUM(G5:G73)</f>
        <v>-21848825.373347327</v>
      </c>
    </row>
    <row r="75" spans="1:7" ht="15.75" thickTop="1">
      <c r="A75" s="219"/>
      <c r="B75" s="637"/>
      <c r="C75" s="637"/>
      <c r="D75" s="637"/>
      <c r="E75" s="637"/>
      <c r="F75" s="637"/>
      <c r="G75" s="637"/>
    </row>
    <row r="76" spans="1:7" ht="14.25">
      <c r="A76" s="217"/>
      <c r="B76" s="217" t="s">
        <v>144</v>
      </c>
      <c r="C76" s="651">
        <f>'October midyear adj'!K77</f>
        <v>69194.651183226539</v>
      </c>
      <c r="D76" s="651">
        <f>'February midyear adj '!K77</f>
        <v>7413.7126267742724</v>
      </c>
      <c r="E76" s="651">
        <f t="shared" ref="E76:E77" si="9">SUM(C76:D76)</f>
        <v>76608.36381000081</v>
      </c>
      <c r="F76" s="651">
        <f t="shared" ref="F76:F77" si="10">IF(E76&gt;0,E76,0)</f>
        <v>76608.36381000081</v>
      </c>
      <c r="G76" s="651">
        <f t="shared" ref="G76:G77" si="11">IF(E76&lt;0,E76,0)</f>
        <v>0</v>
      </c>
    </row>
    <row r="77" spans="1:7" ht="14.25">
      <c r="A77" s="67"/>
      <c r="B77" s="220" t="s">
        <v>143</v>
      </c>
      <c r="C77" s="651">
        <f>'October midyear adj'!K78</f>
        <v>569113.37564629829</v>
      </c>
      <c r="D77" s="651">
        <f>'February midyear adj '!K78</f>
        <v>30218.409326352121</v>
      </c>
      <c r="E77" s="651">
        <f t="shared" si="9"/>
        <v>599331.78497265046</v>
      </c>
      <c r="F77" s="651">
        <f t="shared" si="10"/>
        <v>599331.78497265046</v>
      </c>
      <c r="G77" s="651">
        <f t="shared" si="11"/>
        <v>0</v>
      </c>
    </row>
    <row r="78" spans="1:7" ht="15.75" thickBot="1">
      <c r="A78" s="211"/>
      <c r="B78" s="127" t="s">
        <v>142</v>
      </c>
      <c r="C78" s="660">
        <f>SUM(C76:C77)</f>
        <v>638308.02682952478</v>
      </c>
      <c r="D78" s="661">
        <f t="shared" ref="D78:G78" si="12">SUM(D76:D77)</f>
        <v>37632.121953126392</v>
      </c>
      <c r="E78" s="661">
        <f t="shared" si="12"/>
        <v>675940.14878265129</v>
      </c>
      <c r="F78" s="661">
        <f t="shared" si="12"/>
        <v>675940.14878265129</v>
      </c>
      <c r="G78" s="661">
        <f t="shared" si="12"/>
        <v>0</v>
      </c>
    </row>
    <row r="79" spans="1:7" ht="15.75" thickTop="1">
      <c r="A79" s="210"/>
      <c r="B79" s="638"/>
      <c r="C79" s="652"/>
      <c r="D79" s="652"/>
      <c r="E79" s="652"/>
      <c r="F79" s="652"/>
      <c r="G79" s="652"/>
    </row>
    <row r="80" spans="1:7" ht="14.25">
      <c r="A80" s="206"/>
      <c r="B80" s="205" t="s">
        <v>141</v>
      </c>
      <c r="C80" s="651">
        <f>'October midyear adj'!K81</f>
        <v>30277.693638025521</v>
      </c>
      <c r="D80" s="651">
        <f>'February midyear adj '!K81</f>
        <v>-65540.814902418409</v>
      </c>
      <c r="E80" s="651">
        <f t="shared" ref="E80" si="13">SUM(C80:D80)</f>
        <v>-35263.121264392888</v>
      </c>
      <c r="F80" s="651">
        <f t="shared" ref="F80" si="14">IF(E80&gt;0,E80,0)</f>
        <v>0</v>
      </c>
      <c r="G80" s="651">
        <f t="shared" ref="G80" si="15">IF(E80&lt;0,E80,0)</f>
        <v>-35263.121264392888</v>
      </c>
    </row>
    <row r="81" spans="1:7" ht="15.75" thickBot="1">
      <c r="A81" s="201"/>
      <c r="B81" s="176" t="s">
        <v>140</v>
      </c>
      <c r="C81" s="660">
        <f>SUM(C80)</f>
        <v>30277.693638025521</v>
      </c>
      <c r="D81" s="661">
        <f t="shared" ref="D81:G81" si="16">SUM(D80)</f>
        <v>-65540.814902418409</v>
      </c>
      <c r="E81" s="661">
        <f t="shared" si="16"/>
        <v>-35263.121264392888</v>
      </c>
      <c r="F81" s="661">
        <f t="shared" si="16"/>
        <v>0</v>
      </c>
      <c r="G81" s="661">
        <f t="shared" si="16"/>
        <v>-35263.121264392888</v>
      </c>
    </row>
    <row r="82" spans="1:7" ht="15.75" thickTop="1">
      <c r="A82" s="200"/>
      <c r="B82" s="639"/>
      <c r="C82" s="652"/>
      <c r="D82" s="652"/>
      <c r="E82" s="652"/>
      <c r="F82" s="652"/>
      <c r="G82" s="652"/>
    </row>
    <row r="83" spans="1:7" ht="14.25">
      <c r="A83" s="206"/>
      <c r="B83" s="205" t="s">
        <v>139</v>
      </c>
      <c r="C83" s="651">
        <f>'October midyear adj'!K84</f>
        <v>35291.208024379142</v>
      </c>
      <c r="D83" s="651">
        <f>'February midyear adj '!K84</f>
        <v>-12604.002865849692</v>
      </c>
      <c r="E83" s="651">
        <f t="shared" ref="E83" si="17">SUM(C83:D83)</f>
        <v>22687.20515852945</v>
      </c>
      <c r="F83" s="651">
        <f t="shared" ref="F83" si="18">IF(E83&gt;0,E83,0)</f>
        <v>22687.20515852945</v>
      </c>
      <c r="G83" s="651">
        <f t="shared" ref="G83" si="19">IF(E83&lt;0,E83,0)</f>
        <v>0</v>
      </c>
    </row>
    <row r="84" spans="1:7" ht="15.75" thickBot="1">
      <c r="A84" s="201"/>
      <c r="B84" s="176" t="s">
        <v>138</v>
      </c>
      <c r="C84" s="660">
        <f>SUM(C83)</f>
        <v>35291.208024379142</v>
      </c>
      <c r="D84" s="661">
        <f t="shared" ref="D84:G84" si="20">SUM(D83)</f>
        <v>-12604.002865849692</v>
      </c>
      <c r="E84" s="661">
        <f t="shared" si="20"/>
        <v>22687.20515852945</v>
      </c>
      <c r="F84" s="661">
        <f t="shared" si="20"/>
        <v>22687.20515852945</v>
      </c>
      <c r="G84" s="661">
        <f t="shared" si="20"/>
        <v>0</v>
      </c>
    </row>
    <row r="85" spans="1:7" ht="15.75" thickTop="1">
      <c r="A85" s="200"/>
      <c r="B85" s="639"/>
      <c r="C85" s="652"/>
      <c r="D85" s="652"/>
      <c r="E85" s="652"/>
      <c r="F85" s="652"/>
      <c r="G85" s="652"/>
    </row>
    <row r="86" spans="1:7" ht="14.25">
      <c r="A86" s="154" t="s">
        <v>137</v>
      </c>
      <c r="B86" s="747" t="s">
        <v>136</v>
      </c>
      <c r="C86" s="651">
        <f>'October midyear adj'!K87</f>
        <v>10236.25642296293</v>
      </c>
      <c r="D86" s="651">
        <f>'February midyear adj '!K87</f>
        <v>-71653.794960740503</v>
      </c>
      <c r="E86" s="752">
        <f t="shared" ref="E86:E93" si="21">SUM(C86:D86)</f>
        <v>-61417.538537777575</v>
      </c>
      <c r="F86" s="651">
        <f t="shared" ref="F86:F93" si="22">IF(E86&gt;0,E86,0)</f>
        <v>0</v>
      </c>
      <c r="G86" s="651">
        <f t="shared" ref="G86:G93" si="23">IF(E86&lt;0,E86,0)</f>
        <v>-61417.538537777575</v>
      </c>
    </row>
    <row r="87" spans="1:7" ht="14.25">
      <c r="A87" s="157" t="s">
        <v>135</v>
      </c>
      <c r="B87" s="748" t="s">
        <v>134</v>
      </c>
      <c r="C87" s="651">
        <f>'October midyear adj'!K88</f>
        <v>36469.11387909569</v>
      </c>
      <c r="D87" s="651">
        <f>'February midyear adj '!K88</f>
        <v>-50145.031583756572</v>
      </c>
      <c r="E87" s="752">
        <f t="shared" si="21"/>
        <v>-13675.917704660882</v>
      </c>
      <c r="F87" s="651">
        <f t="shared" si="22"/>
        <v>0</v>
      </c>
      <c r="G87" s="651">
        <f t="shared" si="23"/>
        <v>-13675.917704660882</v>
      </c>
    </row>
    <row r="88" spans="1:7" ht="14.25">
      <c r="A88" s="157" t="s">
        <v>133</v>
      </c>
      <c r="B88" s="749" t="s">
        <v>132</v>
      </c>
      <c r="C88" s="651">
        <f>'October midyear adj'!K89</f>
        <v>994074.21601396566</v>
      </c>
      <c r="D88" s="651">
        <f>'February midyear adj '!K89</f>
        <v>-33414.259361813973</v>
      </c>
      <c r="E88" s="752">
        <f t="shared" si="21"/>
        <v>960659.95665215165</v>
      </c>
      <c r="F88" s="651">
        <f t="shared" si="22"/>
        <v>960659.95665215165</v>
      </c>
      <c r="G88" s="651">
        <f t="shared" si="23"/>
        <v>0</v>
      </c>
    </row>
    <row r="89" spans="1:7" ht="14.25">
      <c r="A89" s="157" t="s">
        <v>131</v>
      </c>
      <c r="B89" s="748" t="s">
        <v>130</v>
      </c>
      <c r="C89" s="651">
        <f>'October midyear adj'!K90</f>
        <v>103938.50458218821</v>
      </c>
      <c r="D89" s="651">
        <f>'February midyear adj '!K90</f>
        <v>-6929.2336388125477</v>
      </c>
      <c r="E89" s="752">
        <f t="shared" si="21"/>
        <v>97009.270943375654</v>
      </c>
      <c r="F89" s="651">
        <f t="shared" si="22"/>
        <v>97009.270943375654</v>
      </c>
      <c r="G89" s="651">
        <f t="shared" si="23"/>
        <v>0</v>
      </c>
    </row>
    <row r="90" spans="1:7" ht="14.25">
      <c r="A90" s="157" t="s">
        <v>129</v>
      </c>
      <c r="B90" s="748" t="s">
        <v>128</v>
      </c>
      <c r="C90" s="651">
        <f>'October midyear adj'!K91</f>
        <v>234019.99721927289</v>
      </c>
      <c r="D90" s="651">
        <f>'February midyear adj '!K91</f>
        <v>-17334.81460883503</v>
      </c>
      <c r="E90" s="752">
        <f t="shared" si="21"/>
        <v>216685.18261043786</v>
      </c>
      <c r="F90" s="651">
        <f t="shared" si="22"/>
        <v>216685.18261043786</v>
      </c>
      <c r="G90" s="651">
        <f t="shared" si="23"/>
        <v>0</v>
      </c>
    </row>
    <row r="91" spans="1:7" ht="14.25">
      <c r="A91" s="157" t="s">
        <v>127</v>
      </c>
      <c r="B91" s="748" t="s">
        <v>126</v>
      </c>
      <c r="C91" s="651">
        <f>'October midyear adj'!K92</f>
        <v>784998.17053817632</v>
      </c>
      <c r="D91" s="651">
        <f>'February midyear adj '!K92</f>
        <v>-140178.24473896006</v>
      </c>
      <c r="E91" s="752">
        <f t="shared" si="21"/>
        <v>644819.92579921626</v>
      </c>
      <c r="F91" s="651">
        <f t="shared" si="22"/>
        <v>644819.92579921626</v>
      </c>
      <c r="G91" s="651">
        <f t="shared" si="23"/>
        <v>0</v>
      </c>
    </row>
    <row r="92" spans="1:7" ht="14.25">
      <c r="A92" s="157" t="s">
        <v>125</v>
      </c>
      <c r="B92" s="748" t="s">
        <v>124</v>
      </c>
      <c r="C92" s="651">
        <f>'October midyear adj'!K93</f>
        <v>180650.38132014702</v>
      </c>
      <c r="D92" s="651">
        <f>'February midyear adj '!K93</f>
        <v>176134.12178714335</v>
      </c>
      <c r="E92" s="752">
        <f t="shared" si="21"/>
        <v>356784.50310729037</v>
      </c>
      <c r="F92" s="651">
        <f t="shared" si="22"/>
        <v>356784.50310729037</v>
      </c>
      <c r="G92" s="651">
        <f t="shared" si="23"/>
        <v>0</v>
      </c>
    </row>
    <row r="93" spans="1:7" ht="14.25">
      <c r="A93" s="156" t="s">
        <v>123</v>
      </c>
      <c r="B93" s="750" t="s">
        <v>122</v>
      </c>
      <c r="C93" s="651">
        <f>'October midyear adj'!K94</f>
        <v>63202.979173764441</v>
      </c>
      <c r="D93" s="651">
        <f>'February midyear adj '!K94</f>
        <v>18057.994049646983</v>
      </c>
      <c r="E93" s="752">
        <f t="shared" si="21"/>
        <v>81260.97322341142</v>
      </c>
      <c r="F93" s="651">
        <f t="shared" si="22"/>
        <v>81260.97322341142</v>
      </c>
      <c r="G93" s="651">
        <f t="shared" si="23"/>
        <v>0</v>
      </c>
    </row>
    <row r="94" spans="1:7" ht="15.75" thickBot="1">
      <c r="A94" s="157"/>
      <c r="B94" s="751" t="s">
        <v>121</v>
      </c>
      <c r="C94" s="660">
        <f>SUM(C86:C93)</f>
        <v>2407589.6191495731</v>
      </c>
      <c r="D94" s="661">
        <f t="shared" ref="D94:G94" si="24">SUM(D86:D93)</f>
        <v>-125463.26305612837</v>
      </c>
      <c r="E94" s="753">
        <f t="shared" si="24"/>
        <v>2282126.3560934449</v>
      </c>
      <c r="F94" s="661">
        <f t="shared" si="24"/>
        <v>2357219.8123358828</v>
      </c>
      <c r="G94" s="661">
        <f t="shared" si="24"/>
        <v>-75093.456242438464</v>
      </c>
    </row>
    <row r="95" spans="1:7" ht="15.75" thickTop="1">
      <c r="A95" s="187"/>
      <c r="B95" s="640"/>
      <c r="C95" s="640"/>
      <c r="D95" s="640"/>
      <c r="E95" s="640"/>
      <c r="F95" s="640"/>
      <c r="G95" s="640"/>
    </row>
    <row r="96" spans="1:7" ht="14.25">
      <c r="A96" s="154"/>
      <c r="B96" s="182" t="s">
        <v>120</v>
      </c>
      <c r="C96" s="651">
        <f>'October midyear adj'!K97</f>
        <v>607419.04684863891</v>
      </c>
      <c r="D96" s="651">
        <f>'February midyear adj '!K97</f>
        <v>-525236.44751479453</v>
      </c>
      <c r="E96" s="651">
        <f t="shared" ref="E96:E97" si="25">SUM(C96:D96)</f>
        <v>82182.59933384438</v>
      </c>
      <c r="F96" s="651">
        <f t="shared" ref="F96:F97" si="26">IF(E96&gt;0,E96,0)</f>
        <v>82182.59933384438</v>
      </c>
      <c r="G96" s="651">
        <f t="shared" ref="G96:G97" si="27">IF(E96&lt;0,E96,0)</f>
        <v>0</v>
      </c>
    </row>
    <row r="97" spans="1:7" ht="14.25">
      <c r="A97" s="156">
        <v>345</v>
      </c>
      <c r="B97" s="181" t="s">
        <v>119</v>
      </c>
      <c r="C97" s="651">
        <f>'October midyear adj'!K98</f>
        <v>2647349.1906205984</v>
      </c>
      <c r="D97" s="651">
        <f>'February midyear adj '!K98</f>
        <v>51011.436840694347</v>
      </c>
      <c r="E97" s="651">
        <f t="shared" si="25"/>
        <v>2698360.6274612928</v>
      </c>
      <c r="F97" s="651">
        <f t="shared" si="26"/>
        <v>2698360.6274612928</v>
      </c>
      <c r="G97" s="651">
        <f t="shared" si="27"/>
        <v>0</v>
      </c>
    </row>
    <row r="98" spans="1:7" ht="15.75" thickBot="1">
      <c r="A98" s="177"/>
      <c r="B98" s="176" t="s">
        <v>118</v>
      </c>
      <c r="C98" s="660">
        <f>SUM(C96:C97)</f>
        <v>3254768.2374692373</v>
      </c>
      <c r="D98" s="661">
        <f t="shared" ref="D98:G98" si="28">SUM(D96:D97)</f>
        <v>-474225.01067410019</v>
      </c>
      <c r="E98" s="661">
        <f t="shared" si="28"/>
        <v>2780543.2267951369</v>
      </c>
      <c r="F98" s="661">
        <f t="shared" si="28"/>
        <v>2780543.2267951369</v>
      </c>
      <c r="G98" s="661">
        <f t="shared" si="28"/>
        <v>0</v>
      </c>
    </row>
    <row r="99" spans="1:7" ht="15.75" thickTop="1">
      <c r="A99" s="172"/>
      <c r="B99" s="641"/>
      <c r="C99" s="641"/>
      <c r="D99" s="641"/>
      <c r="E99" s="641"/>
      <c r="F99" s="641"/>
      <c r="G99" s="641"/>
    </row>
    <row r="100" spans="1:7" ht="15.75" thickBot="1">
      <c r="A100" s="165">
        <v>343001</v>
      </c>
      <c r="B100" s="127" t="s">
        <v>111</v>
      </c>
      <c r="C100" s="660">
        <f>'October midyear adj'!K107</f>
        <v>150672.02174285467</v>
      </c>
      <c r="D100" s="661">
        <f>'February midyear adj '!K101</f>
        <v>-46958.103571683168</v>
      </c>
      <c r="E100" s="661">
        <f t="shared" ref="E100" si="29">SUM(C100:D100)</f>
        <v>103713.91817117151</v>
      </c>
      <c r="F100" s="661">
        <f t="shared" ref="F100" si="30">IF(E100&gt;0,E100,0)</f>
        <v>103713.91817117151</v>
      </c>
      <c r="G100" s="661">
        <f t="shared" ref="G100" si="31">IF(E100&lt;0,E100,0)</f>
        <v>0</v>
      </c>
    </row>
    <row r="101" spans="1:7" ht="15.75" thickTop="1">
      <c r="A101" s="167"/>
      <c r="B101" s="642"/>
      <c r="C101" s="643"/>
      <c r="D101" s="643"/>
      <c r="E101" s="643"/>
      <c r="F101" s="643"/>
      <c r="G101" s="643"/>
    </row>
    <row r="102" spans="1:7" ht="15.75" thickBot="1">
      <c r="A102" s="165">
        <v>341001</v>
      </c>
      <c r="B102" s="127" t="s">
        <v>105</v>
      </c>
      <c r="C102" s="660">
        <f>'October midyear adj'!K114</f>
        <v>1018580.1871883966</v>
      </c>
      <c r="D102" s="661">
        <f>'February midyear adj '!K103</f>
        <v>10274.129707428352</v>
      </c>
      <c r="E102" s="661">
        <f t="shared" ref="E102" si="32">SUM(C102:D102)</f>
        <v>1028854.316895825</v>
      </c>
      <c r="F102" s="661">
        <f t="shared" ref="F102" si="33">IF(E102&gt;0,E102,0)</f>
        <v>1028854.316895825</v>
      </c>
      <c r="G102" s="661">
        <f t="shared" ref="G102" si="34">IF(E102&lt;0,E102,0)</f>
        <v>0</v>
      </c>
    </row>
    <row r="103" spans="1:7" ht="15.75" thickTop="1">
      <c r="A103" s="167"/>
      <c r="B103" s="642"/>
      <c r="C103" s="643"/>
      <c r="D103" s="643"/>
      <c r="E103" s="643"/>
      <c r="F103" s="643"/>
      <c r="G103" s="643"/>
    </row>
    <row r="104" spans="1:7" ht="15.75" thickBot="1">
      <c r="A104" s="165">
        <v>344</v>
      </c>
      <c r="B104" s="127" t="s">
        <v>103</v>
      </c>
      <c r="C104" s="660">
        <f>'October midyear adj'!K122</f>
        <v>456606.28845131083</v>
      </c>
      <c r="D104" s="661">
        <f>'February midyear adj '!K105</f>
        <v>52658.554480663362</v>
      </c>
      <c r="E104" s="661">
        <f t="shared" ref="E104" si="35">SUM(C104:D104)</f>
        <v>509264.84293197421</v>
      </c>
      <c r="F104" s="661">
        <f t="shared" ref="F104" si="36">IF(E104&gt;0,E104,0)</f>
        <v>509264.84293197421</v>
      </c>
      <c r="G104" s="661">
        <f t="shared" ref="G104" si="37">IF(E104&lt;0,E104,0)</f>
        <v>0</v>
      </c>
    </row>
    <row r="105" spans="1:7" ht="15.75" thickTop="1">
      <c r="A105" s="164"/>
      <c r="B105" s="642"/>
      <c r="C105" s="643"/>
      <c r="D105" s="643"/>
      <c r="E105" s="643"/>
      <c r="F105" s="643"/>
      <c r="G105" s="643"/>
    </row>
    <row r="106" spans="1:7" ht="15.75" thickBot="1">
      <c r="A106" s="128">
        <v>348</v>
      </c>
      <c r="B106" s="127" t="s">
        <v>102</v>
      </c>
      <c r="C106" s="660">
        <f>'October midyear adj'!K130</f>
        <v>471209.48434263509</v>
      </c>
      <c r="D106" s="661">
        <f>'February midyear adj '!K107</f>
        <v>9326.7575609691066</v>
      </c>
      <c r="E106" s="661">
        <f t="shared" ref="E106" si="38">SUM(C106:D106)</f>
        <v>480536.24190360418</v>
      </c>
      <c r="F106" s="661">
        <f t="shared" ref="F106" si="39">IF(E106&gt;0,E106,0)</f>
        <v>480536.24190360418</v>
      </c>
      <c r="G106" s="661">
        <f t="shared" ref="G106" si="40">IF(E106&lt;0,E106,0)</f>
        <v>0</v>
      </c>
    </row>
    <row r="107" spans="1:7" ht="15.75" thickTop="1">
      <c r="A107" s="155"/>
      <c r="B107" s="643"/>
      <c r="C107" s="643"/>
      <c r="D107" s="643"/>
      <c r="E107" s="643"/>
      <c r="F107" s="643"/>
      <c r="G107" s="643"/>
    </row>
    <row r="108" spans="1:7" ht="15.75" thickBot="1">
      <c r="A108" s="128">
        <v>347</v>
      </c>
      <c r="B108" s="127" t="s">
        <v>95</v>
      </c>
      <c r="C108" s="660">
        <f>'October midyear adj'!K138</f>
        <v>641912.77932094957</v>
      </c>
      <c r="D108" s="661">
        <f>'February midyear adj '!K109</f>
        <v>-17965.348931122338</v>
      </c>
      <c r="E108" s="661">
        <f t="shared" ref="E108" si="41">SUM(C108:D108)</f>
        <v>623947.43038982723</v>
      </c>
      <c r="F108" s="661">
        <f t="shared" ref="F108" si="42">IF(E108&gt;0,E108,0)</f>
        <v>623947.43038982723</v>
      </c>
      <c r="G108" s="661">
        <f t="shared" ref="G108" si="43">IF(E108&lt;0,E108,0)</f>
        <v>0</v>
      </c>
    </row>
    <row r="109" spans="1:7" ht="15.75" thickTop="1">
      <c r="A109" s="106"/>
      <c r="B109" s="643"/>
      <c r="C109" s="643"/>
      <c r="D109" s="643"/>
      <c r="E109" s="643"/>
      <c r="F109" s="643"/>
      <c r="G109" s="643"/>
    </row>
    <row r="110" spans="1:7" ht="15.75" thickBot="1">
      <c r="A110" s="128">
        <v>346</v>
      </c>
      <c r="B110" s="127" t="s">
        <v>91</v>
      </c>
      <c r="C110" s="660">
        <f>'October midyear adj'!K143</f>
        <v>674237.85302287003</v>
      </c>
      <c r="D110" s="661">
        <f>'February midyear adj '!K111</f>
        <v>-56674.510154363838</v>
      </c>
      <c r="E110" s="661">
        <f t="shared" ref="E110" si="44">SUM(C110:D110)</f>
        <v>617563.34286850621</v>
      </c>
      <c r="F110" s="661">
        <f t="shared" ref="F110" si="45">IF(E110&gt;0,E110,0)</f>
        <v>617563.34286850621</v>
      </c>
      <c r="G110" s="661">
        <f t="shared" ref="G110" si="46">IF(E110&lt;0,E110,0)</f>
        <v>0</v>
      </c>
    </row>
    <row r="111" spans="1:7" ht="15.75" thickTop="1">
      <c r="A111" s="106"/>
      <c r="B111" s="643"/>
      <c r="C111" s="643"/>
      <c r="D111" s="643"/>
      <c r="E111" s="643"/>
      <c r="F111" s="643"/>
      <c r="G111" s="643"/>
    </row>
    <row r="112" spans="1:7" ht="15.75" thickBot="1">
      <c r="A112" s="112"/>
      <c r="B112" s="111" t="s">
        <v>89</v>
      </c>
      <c r="C112" s="660">
        <f>'October midyear adj'!K146</f>
        <v>-6867.128214085069</v>
      </c>
      <c r="D112" s="661">
        <f>'February midyear adj '!K113</f>
        <v>-29664.867025184471</v>
      </c>
      <c r="E112" s="661">
        <f t="shared" ref="E112" si="47">SUM(C112:D112)</f>
        <v>-36531.995239269541</v>
      </c>
      <c r="F112" s="661">
        <f t="shared" ref="F112" si="48">IF(E112&gt;0,E112,0)</f>
        <v>0</v>
      </c>
      <c r="G112" s="661">
        <f t="shared" ref="G112" si="49">IF(E112&lt;0,E112,0)</f>
        <v>-36531.995239269541</v>
      </c>
    </row>
    <row r="113" spans="1:7" ht="15.75" thickTop="1">
      <c r="A113" s="123"/>
      <c r="B113" s="644"/>
      <c r="C113" s="653"/>
      <c r="D113" s="640"/>
      <c r="E113" s="640"/>
      <c r="F113" s="640"/>
      <c r="G113" s="640"/>
    </row>
    <row r="114" spans="1:7" ht="15.75" thickBot="1">
      <c r="A114" s="112"/>
      <c r="B114" s="111" t="s">
        <v>87</v>
      </c>
      <c r="C114" s="660">
        <f>'October midyear adj'!K149</f>
        <v>542104.01017217583</v>
      </c>
      <c r="D114" s="661">
        <f>'February midyear adj '!K115</f>
        <v>-65706.55890146771</v>
      </c>
      <c r="E114" s="661">
        <f t="shared" ref="E114" si="50">SUM(C114:D114)</f>
        <v>476397.45127070812</v>
      </c>
      <c r="F114" s="661">
        <f t="shared" ref="F114" si="51">IF(E114&gt;0,E114,0)</f>
        <v>476397.45127070812</v>
      </c>
      <c r="G114" s="661">
        <f t="shared" ref="G114" si="52">IF(E114&lt;0,E114,0)</f>
        <v>0</v>
      </c>
    </row>
    <row r="115" spans="1:7" ht="15.75" thickTop="1">
      <c r="A115" s="106"/>
      <c r="B115" s="643"/>
      <c r="C115" s="643"/>
      <c r="D115" s="643"/>
      <c r="E115" s="643"/>
      <c r="F115" s="643"/>
      <c r="G115" s="643"/>
    </row>
    <row r="116" spans="1:7" ht="14.25">
      <c r="A116" s="94">
        <v>396</v>
      </c>
      <c r="B116" s="101" t="s">
        <v>86</v>
      </c>
      <c r="C116" s="651">
        <f>'October midyear adj'!K151</f>
        <v>-3620795.2871017158</v>
      </c>
      <c r="D116" s="651">
        <f>'February midyear adj '!K117</f>
        <v>-84796.142555075319</v>
      </c>
      <c r="E116" s="651">
        <f t="shared" ref="E116:E126" si="53">SUM(C116:D116)</f>
        <v>-3705591.429656791</v>
      </c>
      <c r="F116" s="651">
        <f t="shared" ref="F116:F126" si="54">IF(E116&gt;0,E116,0)</f>
        <v>0</v>
      </c>
      <c r="G116" s="651">
        <f t="shared" ref="G116:G126" si="55">IF(E116&lt;0,E116,0)</f>
        <v>-3705591.429656791</v>
      </c>
    </row>
    <row r="117" spans="1:7" ht="14.25">
      <c r="A117" s="94">
        <v>396200</v>
      </c>
      <c r="B117" s="100" t="s">
        <v>85</v>
      </c>
      <c r="C117" s="651">
        <f>'October midyear adj'!K152</f>
        <v>-169303.49399029557</v>
      </c>
      <c r="D117" s="651">
        <f>'February midyear adj '!K118</f>
        <v>19535.018537341795</v>
      </c>
      <c r="E117" s="651">
        <f t="shared" si="53"/>
        <v>-149768.47545295377</v>
      </c>
      <c r="F117" s="651">
        <f t="shared" si="54"/>
        <v>0</v>
      </c>
      <c r="G117" s="651">
        <f t="shared" si="55"/>
        <v>-149768.47545295377</v>
      </c>
    </row>
    <row r="118" spans="1:7" ht="14.25">
      <c r="A118" s="94">
        <v>396201</v>
      </c>
      <c r="B118" s="99" t="s">
        <v>84</v>
      </c>
      <c r="C118" s="651">
        <f>'October midyear adj'!K153</f>
        <v>-60382.572336177618</v>
      </c>
      <c r="D118" s="651">
        <f>'February midyear adj '!K119</f>
        <v>-17611.583598051806</v>
      </c>
      <c r="E118" s="651">
        <f t="shared" si="53"/>
        <v>-77994.15593422942</v>
      </c>
      <c r="F118" s="651">
        <f t="shared" si="54"/>
        <v>0</v>
      </c>
      <c r="G118" s="651">
        <f t="shared" si="55"/>
        <v>-77994.15593422942</v>
      </c>
    </row>
    <row r="119" spans="1:7" ht="14.25">
      <c r="A119" s="94">
        <v>396202</v>
      </c>
      <c r="B119" s="95" t="s">
        <v>83</v>
      </c>
      <c r="C119" s="651">
        <f>'October midyear adj'!K154</f>
        <v>62958.03162413156</v>
      </c>
      <c r="D119" s="651">
        <f>'February midyear adj '!K120</f>
        <v>-60859.430569993841</v>
      </c>
      <c r="E119" s="651">
        <f t="shared" si="53"/>
        <v>2098.6010541377182</v>
      </c>
      <c r="F119" s="651">
        <f t="shared" si="54"/>
        <v>2098.6010541377182</v>
      </c>
      <c r="G119" s="651">
        <f t="shared" si="55"/>
        <v>0</v>
      </c>
    </row>
    <row r="120" spans="1:7" ht="14.25">
      <c r="A120" s="94">
        <v>396204</v>
      </c>
      <c r="B120" s="645" t="s">
        <v>82</v>
      </c>
      <c r="C120" s="651">
        <f>'October midyear adj'!K155</f>
        <v>-1070286.5376102366</v>
      </c>
      <c r="D120" s="651">
        <f>'February midyear adj '!K121</f>
        <v>-111225.85586929909</v>
      </c>
      <c r="E120" s="651">
        <f t="shared" si="53"/>
        <v>-1181512.3934795356</v>
      </c>
      <c r="F120" s="651">
        <f t="shared" si="54"/>
        <v>0</v>
      </c>
      <c r="G120" s="651">
        <f t="shared" si="55"/>
        <v>-1181512.3934795356</v>
      </c>
    </row>
    <row r="121" spans="1:7" ht="14.25">
      <c r="A121" s="94">
        <v>396205</v>
      </c>
      <c r="B121" s="645" t="s">
        <v>81</v>
      </c>
      <c r="C121" s="651">
        <f>'October midyear adj'!K156</f>
        <v>-260226.53071307711</v>
      </c>
      <c r="D121" s="651">
        <f>'February midyear adj '!K122</f>
        <v>-14690.207378964031</v>
      </c>
      <c r="E121" s="651">
        <f t="shared" si="53"/>
        <v>-274916.73809204117</v>
      </c>
      <c r="F121" s="651">
        <f t="shared" si="54"/>
        <v>0</v>
      </c>
      <c r="G121" s="651">
        <f t="shared" si="55"/>
        <v>-274916.73809204117</v>
      </c>
    </row>
    <row r="122" spans="1:7" ht="14.25">
      <c r="A122" s="94">
        <v>396206</v>
      </c>
      <c r="B122" s="645" t="s">
        <v>80</v>
      </c>
      <c r="C122" s="651">
        <f>'October midyear adj'!K157</f>
        <v>-29380.414757928062</v>
      </c>
      <c r="D122" s="651">
        <f>'February midyear adj '!K123</f>
        <v>-75549.637948957869</v>
      </c>
      <c r="E122" s="651">
        <f t="shared" si="53"/>
        <v>-104930.05270688594</v>
      </c>
      <c r="F122" s="651">
        <f t="shared" si="54"/>
        <v>0</v>
      </c>
      <c r="G122" s="651">
        <f t="shared" si="55"/>
        <v>-104930.05270688594</v>
      </c>
    </row>
    <row r="123" spans="1:7" ht="14.25">
      <c r="A123" s="94">
        <v>396207</v>
      </c>
      <c r="B123" s="645" t="s">
        <v>79</v>
      </c>
      <c r="C123" s="651">
        <f>'October midyear adj'!K158</f>
        <v>-165473.17169280502</v>
      </c>
      <c r="D123" s="651">
        <f>'February midyear adj '!K124</f>
        <v>-20125.115476151961</v>
      </c>
      <c r="E123" s="651">
        <f t="shared" si="53"/>
        <v>-185598.28716895697</v>
      </c>
      <c r="F123" s="651">
        <f t="shared" si="54"/>
        <v>0</v>
      </c>
      <c r="G123" s="651">
        <f t="shared" si="55"/>
        <v>-185598.28716895697</v>
      </c>
    </row>
    <row r="124" spans="1:7" ht="14.25">
      <c r="A124" s="94">
        <v>396208</v>
      </c>
      <c r="B124" s="645" t="s">
        <v>78</v>
      </c>
      <c r="C124" s="651">
        <f>'October midyear adj'!K159</f>
        <v>-461692.23191029811</v>
      </c>
      <c r="D124" s="651">
        <f>'February midyear adj '!K125</f>
        <v>-54563.627407580687</v>
      </c>
      <c r="E124" s="651">
        <f t="shared" si="53"/>
        <v>-516255.85931787879</v>
      </c>
      <c r="F124" s="651">
        <f t="shared" si="54"/>
        <v>0</v>
      </c>
      <c r="G124" s="651">
        <f t="shared" si="55"/>
        <v>-516255.85931787879</v>
      </c>
    </row>
    <row r="125" spans="1:7" ht="14.25">
      <c r="A125" s="94">
        <v>396209</v>
      </c>
      <c r="B125" s="645" t="s">
        <v>77</v>
      </c>
      <c r="C125" s="651">
        <f>'October midyear adj'!K160</f>
        <v>-201465.701197221</v>
      </c>
      <c r="D125" s="651">
        <f>'February midyear adj '!K126</f>
        <v>-10493.005270688593</v>
      </c>
      <c r="E125" s="651">
        <f t="shared" si="53"/>
        <v>-211958.70646790959</v>
      </c>
      <c r="F125" s="651">
        <f t="shared" si="54"/>
        <v>0</v>
      </c>
      <c r="G125" s="651">
        <f t="shared" si="55"/>
        <v>-211958.70646790959</v>
      </c>
    </row>
    <row r="126" spans="1:7" ht="14.25">
      <c r="A126" s="94">
        <v>396210</v>
      </c>
      <c r="B126" s="645" t="s">
        <v>76</v>
      </c>
      <c r="C126" s="651">
        <f>'October midyear adj'!K161</f>
        <v>-671552.33732406993</v>
      </c>
      <c r="D126" s="651">
        <f>'February midyear adj '!K127</f>
        <v>-2098.6010541377186</v>
      </c>
      <c r="E126" s="651">
        <f t="shared" si="53"/>
        <v>-673650.93837820762</v>
      </c>
      <c r="F126" s="651">
        <f t="shared" si="54"/>
        <v>0</v>
      </c>
      <c r="G126" s="651">
        <f t="shared" si="55"/>
        <v>-673650.93837820762</v>
      </c>
    </row>
    <row r="127" spans="1:7" ht="15.75" thickBot="1">
      <c r="A127" s="55"/>
      <c r="B127" s="127" t="s">
        <v>75</v>
      </c>
      <c r="C127" s="660">
        <f>SUM(C116:C126)</f>
        <v>-6647600.2470096936</v>
      </c>
      <c r="D127" s="660">
        <f t="shared" ref="D127:G127" si="56">SUM(D116:D126)</f>
        <v>-432478.18859155918</v>
      </c>
      <c r="E127" s="660">
        <f t="shared" si="56"/>
        <v>-7080078.435601254</v>
      </c>
      <c r="F127" s="660">
        <f t="shared" si="56"/>
        <v>2098.6010541377182</v>
      </c>
      <c r="G127" s="660">
        <f t="shared" si="56"/>
        <v>-7082177.0366553916</v>
      </c>
    </row>
    <row r="128" spans="1:7" ht="15.75" thickTop="1">
      <c r="A128" s="51"/>
      <c r="B128" s="646"/>
      <c r="C128" s="637"/>
      <c r="D128" s="637"/>
      <c r="E128" s="637"/>
      <c r="F128" s="637"/>
      <c r="G128" s="637"/>
    </row>
    <row r="129" spans="1:7" ht="19.5" customHeight="1">
      <c r="A129" s="83">
        <v>300001</v>
      </c>
      <c r="B129" s="87" t="s">
        <v>74</v>
      </c>
      <c r="C129" s="651">
        <f>'October midyear adj'!K164</f>
        <v>256839.06833369713</v>
      </c>
      <c r="D129" s="651">
        <f>'February midyear adj '!K130</f>
        <v>-6315.714795090913</v>
      </c>
      <c r="E129" s="651">
        <f t="shared" ref="E129:E184" si="57">SUM(C129:D129)</f>
        <v>250523.3535386062</v>
      </c>
      <c r="F129" s="651">
        <f t="shared" ref="F129:F184" si="58">IF(E129&gt;0,E129,0)</f>
        <v>250523.3535386062</v>
      </c>
      <c r="G129" s="651">
        <f t="shared" ref="G129:G184" si="59">IF(E129&lt;0,E129,0)</f>
        <v>0</v>
      </c>
    </row>
    <row r="130" spans="1:7" ht="14.25">
      <c r="A130" s="83">
        <v>300002</v>
      </c>
      <c r="B130" s="78" t="s">
        <v>73</v>
      </c>
      <c r="C130" s="651">
        <f>'October midyear adj'!K165</f>
        <v>179457.24014513197</v>
      </c>
      <c r="D130" s="651">
        <f>'February midyear adj '!K131</f>
        <v>-14606.984662975858</v>
      </c>
      <c r="E130" s="651">
        <f t="shared" si="57"/>
        <v>164850.25548215612</v>
      </c>
      <c r="F130" s="651">
        <f t="shared" si="58"/>
        <v>164850.25548215612</v>
      </c>
      <c r="G130" s="651">
        <f t="shared" si="59"/>
        <v>0</v>
      </c>
    </row>
    <row r="131" spans="1:7" ht="14.25">
      <c r="A131" s="83">
        <v>300003</v>
      </c>
      <c r="B131" s="78" t="s">
        <v>72</v>
      </c>
      <c r="C131" s="651">
        <f>'October midyear adj'!K166</f>
        <v>235786.68568339408</v>
      </c>
      <c r="D131" s="651">
        <f>'February midyear adj '!K132</f>
        <v>2105.2382650303043</v>
      </c>
      <c r="E131" s="651">
        <f t="shared" si="57"/>
        <v>237891.9239484244</v>
      </c>
      <c r="F131" s="651">
        <f t="shared" si="58"/>
        <v>237891.9239484244</v>
      </c>
      <c r="G131" s="651">
        <f t="shared" si="59"/>
        <v>0</v>
      </c>
    </row>
    <row r="132" spans="1:7" ht="14.25">
      <c r="A132" s="76">
        <v>300004</v>
      </c>
      <c r="B132" s="78" t="s">
        <v>71</v>
      </c>
      <c r="C132" s="651">
        <f>'October midyear adj'!K167</f>
        <v>54454.24717894596</v>
      </c>
      <c r="D132" s="651">
        <f>'February midyear adj '!K133</f>
        <v>-50265.458934411654</v>
      </c>
      <c r="E132" s="651">
        <f t="shared" si="57"/>
        <v>4188.7882445343057</v>
      </c>
      <c r="F132" s="651">
        <f t="shared" si="58"/>
        <v>4188.7882445343057</v>
      </c>
      <c r="G132" s="651">
        <f t="shared" si="59"/>
        <v>0</v>
      </c>
    </row>
    <row r="133" spans="1:7" ht="14.25">
      <c r="A133" s="85">
        <v>360001</v>
      </c>
      <c r="B133" s="81" t="s">
        <v>70</v>
      </c>
      <c r="C133" s="656">
        <f>'October midyear adj'!K168</f>
        <v>41887.88244534305</v>
      </c>
      <c r="D133" s="655">
        <f>'February midyear adj '!K134</f>
        <v>12566.364733602913</v>
      </c>
      <c r="E133" s="655">
        <f t="shared" si="57"/>
        <v>54454.247178945967</v>
      </c>
      <c r="F133" s="655">
        <f t="shared" si="58"/>
        <v>54454.247178945967</v>
      </c>
      <c r="G133" s="655">
        <f t="shared" si="59"/>
        <v>0</v>
      </c>
    </row>
    <row r="134" spans="1:7" ht="28.5">
      <c r="A134" s="86">
        <v>361001</v>
      </c>
      <c r="B134" s="78" t="s">
        <v>69</v>
      </c>
      <c r="C134" s="651">
        <f>'October midyear adj'!K169</f>
        <v>-171740.31802590648</v>
      </c>
      <c r="D134" s="651">
        <f>'February midyear adj '!K135</f>
        <v>8377.5764890686096</v>
      </c>
      <c r="E134" s="651">
        <f t="shared" si="57"/>
        <v>-163362.74153683789</v>
      </c>
      <c r="F134" s="651">
        <f t="shared" si="58"/>
        <v>0</v>
      </c>
      <c r="G134" s="651">
        <f t="shared" si="59"/>
        <v>-163362.74153683789</v>
      </c>
    </row>
    <row r="135" spans="1:7" ht="14.25">
      <c r="A135" s="86">
        <v>362001</v>
      </c>
      <c r="B135" s="78" t="s">
        <v>68</v>
      </c>
      <c r="C135" s="651">
        <f>'October midyear adj'!K170</f>
        <v>-381179.73025262175</v>
      </c>
      <c r="D135" s="651">
        <f>'February midyear adj '!K136</f>
        <v>-25132.729467205827</v>
      </c>
      <c r="E135" s="651">
        <f t="shared" si="57"/>
        <v>-406312.45971982757</v>
      </c>
      <c r="F135" s="651">
        <f t="shared" si="58"/>
        <v>0</v>
      </c>
      <c r="G135" s="651">
        <f t="shared" si="59"/>
        <v>-406312.45971982757</v>
      </c>
    </row>
    <row r="136" spans="1:7" ht="14.25">
      <c r="A136" s="76">
        <v>363001</v>
      </c>
      <c r="B136" s="78" t="s">
        <v>67</v>
      </c>
      <c r="C136" s="651">
        <f>'October midyear adj'!K171</f>
        <v>-113097.28260242623</v>
      </c>
      <c r="D136" s="651">
        <f>'February midyear adj '!K137</f>
        <v>20943.941222671525</v>
      </c>
      <c r="E136" s="651">
        <f t="shared" si="57"/>
        <v>-92153.341379754711</v>
      </c>
      <c r="F136" s="651">
        <f t="shared" si="58"/>
        <v>0</v>
      </c>
      <c r="G136" s="651">
        <f t="shared" si="59"/>
        <v>-92153.341379754711</v>
      </c>
    </row>
    <row r="137" spans="1:7" ht="14.25">
      <c r="A137" s="76">
        <v>364001</v>
      </c>
      <c r="B137" s="78" t="s">
        <v>66</v>
      </c>
      <c r="C137" s="651">
        <f>'October midyear adj'!K172</f>
        <v>209439.41222671524</v>
      </c>
      <c r="D137" s="651">
        <f>'February midyear adj '!K138</f>
        <v>23038.335344938678</v>
      </c>
      <c r="E137" s="651">
        <f t="shared" si="57"/>
        <v>232477.74757165392</v>
      </c>
      <c r="F137" s="651">
        <f t="shared" si="58"/>
        <v>232477.74757165392</v>
      </c>
      <c r="G137" s="651">
        <f t="shared" si="59"/>
        <v>0</v>
      </c>
    </row>
    <row r="138" spans="1:7" ht="14.25">
      <c r="A138" s="84">
        <v>366001</v>
      </c>
      <c r="B138" s="81" t="s">
        <v>65</v>
      </c>
      <c r="C138" s="656">
        <f>'October midyear adj'!K173</f>
        <v>117286.07084696053</v>
      </c>
      <c r="D138" s="655">
        <f>'February midyear adj '!K139</f>
        <v>-20943.941222671525</v>
      </c>
      <c r="E138" s="655">
        <f t="shared" si="57"/>
        <v>96342.129624289009</v>
      </c>
      <c r="F138" s="655">
        <f t="shared" si="58"/>
        <v>96342.129624289009</v>
      </c>
      <c r="G138" s="655">
        <f t="shared" si="59"/>
        <v>0</v>
      </c>
    </row>
    <row r="139" spans="1:7" ht="14.25">
      <c r="A139" s="76">
        <v>367001</v>
      </c>
      <c r="B139" s="78" t="s">
        <v>64</v>
      </c>
      <c r="C139" s="651">
        <f>'October midyear adj'!K174</f>
        <v>37699.094200808744</v>
      </c>
      <c r="D139" s="651">
        <f>'February midyear adj '!K140</f>
        <v>41887.88244534305</v>
      </c>
      <c r="E139" s="651">
        <f t="shared" si="57"/>
        <v>79586.976646151801</v>
      </c>
      <c r="F139" s="651">
        <f t="shared" si="58"/>
        <v>79586.976646151801</v>
      </c>
      <c r="G139" s="651">
        <f t="shared" si="59"/>
        <v>0</v>
      </c>
    </row>
    <row r="140" spans="1:7" ht="14.25">
      <c r="A140" s="76">
        <v>368001</v>
      </c>
      <c r="B140" s="78" t="s">
        <v>63</v>
      </c>
      <c r="C140" s="651">
        <f>'October midyear adj'!K175</f>
        <v>234572.14169392106</v>
      </c>
      <c r="D140" s="651">
        <f>'February midyear adj '!K141</f>
        <v>12566.364733602913</v>
      </c>
      <c r="E140" s="651">
        <f t="shared" si="57"/>
        <v>247138.50642752397</v>
      </c>
      <c r="F140" s="651">
        <f t="shared" si="58"/>
        <v>247138.50642752397</v>
      </c>
      <c r="G140" s="651">
        <f t="shared" si="59"/>
        <v>0</v>
      </c>
    </row>
    <row r="141" spans="1:7" ht="14.25">
      <c r="A141" s="76">
        <v>369001</v>
      </c>
      <c r="B141" s="78" t="s">
        <v>62</v>
      </c>
      <c r="C141" s="651">
        <f>'October midyear adj'!K176</f>
        <v>175929.1062704408</v>
      </c>
      <c r="D141" s="651">
        <f>'February midyear adj '!K142</f>
        <v>58643.035423480265</v>
      </c>
      <c r="E141" s="651">
        <f t="shared" si="57"/>
        <v>234572.14169392106</v>
      </c>
      <c r="F141" s="651">
        <f t="shared" si="58"/>
        <v>234572.14169392106</v>
      </c>
      <c r="G141" s="651">
        <f t="shared" si="59"/>
        <v>0</v>
      </c>
    </row>
    <row r="142" spans="1:7" ht="14.25">
      <c r="A142" s="76">
        <v>369002</v>
      </c>
      <c r="B142" s="78" t="s">
        <v>61</v>
      </c>
      <c r="C142" s="651">
        <f>'October midyear adj'!K177</f>
        <v>201061.83573764662</v>
      </c>
      <c r="D142" s="651">
        <f>'February midyear adj '!K143</f>
        <v>-2094.3941222671524</v>
      </c>
      <c r="E142" s="651">
        <f t="shared" si="57"/>
        <v>198967.44161537947</v>
      </c>
      <c r="F142" s="651">
        <f t="shared" si="58"/>
        <v>198967.44161537947</v>
      </c>
      <c r="G142" s="651">
        <f t="shared" si="59"/>
        <v>0</v>
      </c>
    </row>
    <row r="143" spans="1:7" ht="14.25">
      <c r="A143" s="84">
        <v>369003</v>
      </c>
      <c r="B143" s="81" t="s">
        <v>60</v>
      </c>
      <c r="C143" s="656">
        <f>'October midyear adj'!K178</f>
        <v>205250.62398218093</v>
      </c>
      <c r="D143" s="655">
        <f>'February midyear adj '!K144</f>
        <v>18849.547100404372</v>
      </c>
      <c r="E143" s="655">
        <f t="shared" si="57"/>
        <v>224100.17108258529</v>
      </c>
      <c r="F143" s="655">
        <f t="shared" si="58"/>
        <v>224100.17108258529</v>
      </c>
      <c r="G143" s="655">
        <f t="shared" si="59"/>
        <v>0</v>
      </c>
    </row>
    <row r="144" spans="1:7" ht="14.25">
      <c r="A144" s="76">
        <v>369004</v>
      </c>
      <c r="B144" s="78" t="s">
        <v>59</v>
      </c>
      <c r="C144" s="651">
        <f>'October midyear adj'!K179</f>
        <v>142418.80031416635</v>
      </c>
      <c r="D144" s="651">
        <f>'February midyear adj '!K145</f>
        <v>-6283.1823668014567</v>
      </c>
      <c r="E144" s="651">
        <f t="shared" si="57"/>
        <v>136135.6179473649</v>
      </c>
      <c r="F144" s="651">
        <f t="shared" si="58"/>
        <v>136135.6179473649</v>
      </c>
      <c r="G144" s="651">
        <f t="shared" si="59"/>
        <v>0</v>
      </c>
    </row>
    <row r="145" spans="1:7" ht="14.25">
      <c r="A145" s="76">
        <v>369005</v>
      </c>
      <c r="B145" s="78" t="s">
        <v>58</v>
      </c>
      <c r="C145" s="651">
        <f>'October midyear adj'!K180</f>
        <v>163362.74153683789</v>
      </c>
      <c r="D145" s="651">
        <f>'February midyear adj '!K146</f>
        <v>4188.7882445343048</v>
      </c>
      <c r="E145" s="651">
        <f t="shared" si="57"/>
        <v>167551.5297813722</v>
      </c>
      <c r="F145" s="651">
        <f t="shared" si="58"/>
        <v>167551.5297813722</v>
      </c>
      <c r="G145" s="651">
        <f t="shared" si="59"/>
        <v>0</v>
      </c>
    </row>
    <row r="146" spans="1:7" ht="14.25">
      <c r="A146" s="76">
        <v>373001</v>
      </c>
      <c r="B146" s="78" t="s">
        <v>57</v>
      </c>
      <c r="C146" s="651">
        <f>'October midyear adj'!K181</f>
        <v>322536.69482914149</v>
      </c>
      <c r="D146" s="651">
        <f>'February midyear adj '!K147</f>
        <v>25132.729467205827</v>
      </c>
      <c r="E146" s="651">
        <f t="shared" si="57"/>
        <v>347669.42429634731</v>
      </c>
      <c r="F146" s="651">
        <f t="shared" si="58"/>
        <v>347669.42429634731</v>
      </c>
      <c r="G146" s="651">
        <f t="shared" si="59"/>
        <v>0</v>
      </c>
    </row>
    <row r="147" spans="1:7" ht="14.25">
      <c r="A147" s="76">
        <v>374001</v>
      </c>
      <c r="B147" s="78" t="s">
        <v>56</v>
      </c>
      <c r="C147" s="651">
        <f>'October midyear adj'!K182</f>
        <v>113097.28260242623</v>
      </c>
      <c r="D147" s="651">
        <f>'February midyear adj '!K148</f>
        <v>-16755.152978137219</v>
      </c>
      <c r="E147" s="651">
        <f t="shared" si="57"/>
        <v>96342.129624289009</v>
      </c>
      <c r="F147" s="651">
        <f t="shared" si="58"/>
        <v>96342.129624289009</v>
      </c>
      <c r="G147" s="651">
        <f t="shared" si="59"/>
        <v>0</v>
      </c>
    </row>
    <row r="148" spans="1:7" ht="14.25">
      <c r="A148" s="84">
        <v>375001</v>
      </c>
      <c r="B148" s="81" t="s">
        <v>55</v>
      </c>
      <c r="C148" s="656">
        <f>'October midyear adj'!K183</f>
        <v>150796.37680323498</v>
      </c>
      <c r="D148" s="655">
        <f>'February midyear adj '!K149</f>
        <v>12566.364733602913</v>
      </c>
      <c r="E148" s="655">
        <f t="shared" si="57"/>
        <v>163362.74153683789</v>
      </c>
      <c r="F148" s="655">
        <f t="shared" si="58"/>
        <v>163362.74153683789</v>
      </c>
      <c r="G148" s="655">
        <f t="shared" si="59"/>
        <v>0</v>
      </c>
    </row>
    <row r="149" spans="1:7" ht="14.25">
      <c r="A149" s="76">
        <v>376001</v>
      </c>
      <c r="B149" s="78" t="s">
        <v>54</v>
      </c>
      <c r="C149" s="651">
        <f>'October midyear adj'!K184</f>
        <v>293215.17711740133</v>
      </c>
      <c r="D149" s="651">
        <f>'February midyear adj '!K150</f>
        <v>-12566.364733602913</v>
      </c>
      <c r="E149" s="651">
        <f t="shared" si="57"/>
        <v>280648.81238379842</v>
      </c>
      <c r="F149" s="651">
        <f t="shared" si="58"/>
        <v>280648.81238379842</v>
      </c>
      <c r="G149" s="651">
        <f t="shared" si="59"/>
        <v>0</v>
      </c>
    </row>
    <row r="150" spans="1:7" ht="14.25">
      <c r="A150" s="76">
        <v>379001</v>
      </c>
      <c r="B150" s="78" t="s">
        <v>53</v>
      </c>
      <c r="C150" s="651">
        <f>'October midyear adj'!K185</f>
        <v>139821.36466730983</v>
      </c>
      <c r="D150" s="651">
        <f>'February midyear adj '!K151</f>
        <v>24031.797052193877</v>
      </c>
      <c r="E150" s="651">
        <f t="shared" si="57"/>
        <v>163853.1617195037</v>
      </c>
      <c r="F150" s="651">
        <f t="shared" si="58"/>
        <v>163853.1617195037</v>
      </c>
      <c r="G150" s="651">
        <f t="shared" si="59"/>
        <v>0</v>
      </c>
    </row>
    <row r="151" spans="1:7" ht="14.25">
      <c r="A151" s="76">
        <v>380001</v>
      </c>
      <c r="B151" s="78" t="s">
        <v>52</v>
      </c>
      <c r="C151" s="651">
        <f>'October midyear adj'!K186</f>
        <v>-142376.11059442273</v>
      </c>
      <c r="D151" s="651">
        <f>'February midyear adj '!K152</f>
        <v>-2093.7663322709227</v>
      </c>
      <c r="E151" s="651">
        <f t="shared" si="57"/>
        <v>-144469.87692669366</v>
      </c>
      <c r="F151" s="651">
        <f t="shared" si="58"/>
        <v>0</v>
      </c>
      <c r="G151" s="651">
        <f t="shared" si="59"/>
        <v>-144469.87692669366</v>
      </c>
    </row>
    <row r="152" spans="1:7" ht="14.25">
      <c r="A152" s="76">
        <v>381001</v>
      </c>
      <c r="B152" s="78" t="s">
        <v>51</v>
      </c>
      <c r="C152" s="651">
        <f>'October midyear adj'!K187</f>
        <v>322353.69161704887</v>
      </c>
      <c r="D152" s="651">
        <f>'February midyear adj '!K153</f>
        <v>-8372.8231588843864</v>
      </c>
      <c r="E152" s="651">
        <f t="shared" si="57"/>
        <v>313980.86845816451</v>
      </c>
      <c r="F152" s="651">
        <f t="shared" si="58"/>
        <v>313980.86845816451</v>
      </c>
      <c r="G152" s="651">
        <f t="shared" si="59"/>
        <v>0</v>
      </c>
    </row>
    <row r="153" spans="1:7" ht="14.25">
      <c r="A153" s="84">
        <v>382001</v>
      </c>
      <c r="B153" s="81" t="s">
        <v>50</v>
      </c>
      <c r="C153" s="656">
        <f>'October midyear adj'!K188</f>
        <v>131015.42649490575</v>
      </c>
      <c r="D153" s="655">
        <f>'February midyear adj '!K154</f>
        <v>71847.169368174116</v>
      </c>
      <c r="E153" s="655">
        <f t="shared" si="57"/>
        <v>202862.59586307989</v>
      </c>
      <c r="F153" s="655">
        <f t="shared" si="58"/>
        <v>202862.59586307989</v>
      </c>
      <c r="G153" s="655">
        <f t="shared" si="59"/>
        <v>0</v>
      </c>
    </row>
    <row r="154" spans="1:7" ht="14.25">
      <c r="A154" s="86">
        <v>382002</v>
      </c>
      <c r="B154" s="78" t="s">
        <v>49</v>
      </c>
      <c r="C154" s="651">
        <f>'October midyear adj'!K189</f>
        <v>-71209.400157083175</v>
      </c>
      <c r="D154" s="651">
        <f>'February midyear adj '!K155</f>
        <v>4188.7882445343048</v>
      </c>
      <c r="E154" s="651">
        <f t="shared" si="57"/>
        <v>-67020.611912548877</v>
      </c>
      <c r="F154" s="651">
        <f t="shared" si="58"/>
        <v>0</v>
      </c>
      <c r="G154" s="651">
        <f t="shared" si="59"/>
        <v>-67020.611912548877</v>
      </c>
    </row>
    <row r="155" spans="1:7" ht="14.25">
      <c r="A155" s="86">
        <v>382003</v>
      </c>
      <c r="B155" s="78" t="s">
        <v>48</v>
      </c>
      <c r="C155" s="651">
        <f>'October midyear adj'!K190</f>
        <v>-41887.88244534305</v>
      </c>
      <c r="D155" s="651">
        <f>'February midyear adj '!K156</f>
        <v>-20943.941222671525</v>
      </c>
      <c r="E155" s="651">
        <f t="shared" si="57"/>
        <v>-62831.823668014578</v>
      </c>
      <c r="F155" s="651">
        <f t="shared" si="58"/>
        <v>0</v>
      </c>
      <c r="G155" s="651">
        <f t="shared" si="59"/>
        <v>-62831.823668014578</v>
      </c>
    </row>
    <row r="156" spans="1:7" ht="14.25">
      <c r="A156" s="76">
        <v>384001</v>
      </c>
      <c r="B156" s="78" t="s">
        <v>47</v>
      </c>
      <c r="C156" s="651">
        <f>'October midyear adj'!K191</f>
        <v>-580822.2213299385</v>
      </c>
      <c r="D156" s="651">
        <f>'February midyear adj '!K157</f>
        <v>27160.751357155394</v>
      </c>
      <c r="E156" s="651">
        <f t="shared" si="57"/>
        <v>-553661.46997278312</v>
      </c>
      <c r="F156" s="651">
        <f t="shared" si="58"/>
        <v>0</v>
      </c>
      <c r="G156" s="651">
        <f t="shared" si="59"/>
        <v>-553661.46997278312</v>
      </c>
    </row>
    <row r="157" spans="1:7" ht="14.25">
      <c r="A157" s="76">
        <v>385001</v>
      </c>
      <c r="B157" s="78" t="s">
        <v>46</v>
      </c>
      <c r="C157" s="651">
        <f>'October midyear adj'!K192</f>
        <v>-251813.69406013933</v>
      </c>
      <c r="D157" s="651">
        <f>'February midyear adj '!K158</f>
        <v>-12184.533583555129</v>
      </c>
      <c r="E157" s="651">
        <f t="shared" si="57"/>
        <v>-263998.22764369444</v>
      </c>
      <c r="F157" s="651">
        <f t="shared" si="58"/>
        <v>0</v>
      </c>
      <c r="G157" s="651">
        <f t="shared" si="59"/>
        <v>-263998.22764369444</v>
      </c>
    </row>
    <row r="158" spans="1:7" ht="14.25">
      <c r="A158" s="85">
        <v>385002</v>
      </c>
      <c r="B158" s="81" t="s">
        <v>45</v>
      </c>
      <c r="C158" s="656">
        <f>'October midyear adj'!K193</f>
        <v>-284837.6006283327</v>
      </c>
      <c r="D158" s="655">
        <f>'February midyear adj '!K159</f>
        <v>-18849.547100404372</v>
      </c>
      <c r="E158" s="655">
        <f t="shared" si="57"/>
        <v>-303687.14772873709</v>
      </c>
      <c r="F158" s="655">
        <f t="shared" si="58"/>
        <v>0</v>
      </c>
      <c r="G158" s="655">
        <f t="shared" si="59"/>
        <v>-303687.14772873709</v>
      </c>
    </row>
    <row r="159" spans="1:7" ht="14.25">
      <c r="A159" s="76">
        <v>388001</v>
      </c>
      <c r="B159" s="78" t="s">
        <v>44</v>
      </c>
      <c r="C159" s="651">
        <f>'October midyear adj'!K194</f>
        <v>199246.46198743244</v>
      </c>
      <c r="D159" s="651">
        <f>'February midyear adj '!K160</f>
        <v>24905.807748429055</v>
      </c>
      <c r="E159" s="651">
        <f t="shared" si="57"/>
        <v>224152.26973586151</v>
      </c>
      <c r="F159" s="651">
        <f t="shared" si="58"/>
        <v>224152.26973586151</v>
      </c>
      <c r="G159" s="651">
        <f t="shared" si="59"/>
        <v>0</v>
      </c>
    </row>
    <row r="160" spans="1:7" ht="14.25">
      <c r="A160" s="76">
        <v>390001</v>
      </c>
      <c r="B160" s="78" t="s">
        <v>43</v>
      </c>
      <c r="C160" s="651">
        <f>'October midyear adj'!K195</f>
        <v>-253785.03595580487</v>
      </c>
      <c r="D160" s="651">
        <f>'February midyear adj '!K161</f>
        <v>-18419.88164195358</v>
      </c>
      <c r="E160" s="651">
        <f t="shared" si="57"/>
        <v>-272204.91759775847</v>
      </c>
      <c r="F160" s="651">
        <f t="shared" si="58"/>
        <v>0</v>
      </c>
      <c r="G160" s="651">
        <f t="shared" si="59"/>
        <v>-272204.91759775847</v>
      </c>
    </row>
    <row r="161" spans="1:7" ht="14.25">
      <c r="A161" s="76">
        <v>391001</v>
      </c>
      <c r="B161" s="78" t="s">
        <v>42</v>
      </c>
      <c r="C161" s="651">
        <f>'October midyear adj'!K196</f>
        <v>-8328.0761251861968</v>
      </c>
      <c r="D161" s="651">
        <f>'February midyear adj '!K162</f>
        <v>20820.190312965493</v>
      </c>
      <c r="E161" s="651">
        <f t="shared" si="57"/>
        <v>12492.114187779296</v>
      </c>
      <c r="F161" s="651">
        <f t="shared" si="58"/>
        <v>12492.114187779296</v>
      </c>
      <c r="G161" s="651">
        <f t="shared" si="59"/>
        <v>0</v>
      </c>
    </row>
    <row r="162" spans="1:7" ht="14.25">
      <c r="A162" s="86">
        <v>391002</v>
      </c>
      <c r="B162" s="78" t="s">
        <v>41</v>
      </c>
      <c r="C162" s="651">
        <f>'October midyear adj'!K197</f>
        <v>-376990.94200808741</v>
      </c>
      <c r="D162" s="651">
        <f>'February midyear adj '!K163</f>
        <v>35604.700078541588</v>
      </c>
      <c r="E162" s="651">
        <f t="shared" si="57"/>
        <v>-341386.24192954582</v>
      </c>
      <c r="F162" s="651">
        <f t="shared" si="58"/>
        <v>0</v>
      </c>
      <c r="G162" s="651">
        <f t="shared" si="59"/>
        <v>-341386.24192954582</v>
      </c>
    </row>
    <row r="163" spans="1:7" ht="14.25">
      <c r="A163" s="84">
        <v>392001</v>
      </c>
      <c r="B163" s="81" t="s">
        <v>40</v>
      </c>
      <c r="C163" s="656">
        <f>'October midyear adj'!K198</f>
        <v>92988.338582549171</v>
      </c>
      <c r="D163" s="655">
        <f>'February midyear adj '!K164</f>
        <v>6064.4568640792932</v>
      </c>
      <c r="E163" s="655">
        <f t="shared" si="57"/>
        <v>99052.795446628472</v>
      </c>
      <c r="F163" s="655">
        <f t="shared" si="58"/>
        <v>99052.795446628472</v>
      </c>
      <c r="G163" s="655">
        <f t="shared" si="59"/>
        <v>0</v>
      </c>
    </row>
    <row r="164" spans="1:7" ht="14.25">
      <c r="A164" s="76">
        <v>393001</v>
      </c>
      <c r="B164" s="78" t="s">
        <v>39</v>
      </c>
      <c r="C164" s="651">
        <f>'October midyear adj'!K199</f>
        <v>485260.68448585225</v>
      </c>
      <c r="D164" s="651">
        <f>'February midyear adj '!K165</f>
        <v>-29537.606881747528</v>
      </c>
      <c r="E164" s="651">
        <f t="shared" si="57"/>
        <v>455723.07760410471</v>
      </c>
      <c r="F164" s="651">
        <f t="shared" si="58"/>
        <v>455723.07760410471</v>
      </c>
      <c r="G164" s="651">
        <f t="shared" si="59"/>
        <v>0</v>
      </c>
    </row>
    <row r="165" spans="1:7" ht="14.25">
      <c r="A165" s="76">
        <v>393002</v>
      </c>
      <c r="B165" s="78" t="s">
        <v>38</v>
      </c>
      <c r="C165" s="651">
        <f>'October midyear adj'!K200</f>
        <v>155254.52284498824</v>
      </c>
      <c r="D165" s="651">
        <f>'February midyear adj '!K166</f>
        <v>12256.936014078019</v>
      </c>
      <c r="E165" s="651">
        <f t="shared" si="57"/>
        <v>167511.45885906625</v>
      </c>
      <c r="F165" s="651">
        <f t="shared" si="58"/>
        <v>167511.45885906625</v>
      </c>
      <c r="G165" s="651">
        <f t="shared" si="59"/>
        <v>0</v>
      </c>
    </row>
    <row r="166" spans="1:7" ht="14.25">
      <c r="A166" s="86">
        <v>393003</v>
      </c>
      <c r="B166" s="78" t="s">
        <v>37</v>
      </c>
      <c r="C166" s="651">
        <f>'October midyear adj'!K201</f>
        <v>-314159.11834007286</v>
      </c>
      <c r="D166" s="651">
        <f>'February midyear adj '!K167</f>
        <v>81681.370768418943</v>
      </c>
      <c r="E166" s="651">
        <f t="shared" si="57"/>
        <v>-232477.74757165392</v>
      </c>
      <c r="F166" s="651">
        <f t="shared" si="58"/>
        <v>0</v>
      </c>
      <c r="G166" s="651">
        <f t="shared" si="59"/>
        <v>-232477.74757165392</v>
      </c>
    </row>
    <row r="167" spans="1:7" ht="14.25">
      <c r="A167" s="76">
        <v>395001</v>
      </c>
      <c r="B167" s="78" t="s">
        <v>36</v>
      </c>
      <c r="C167" s="651">
        <f>'October midyear adj'!K202</f>
        <v>140118.64520802989</v>
      </c>
      <c r="D167" s="651">
        <f>'February midyear adj '!K168</f>
        <v>-4121.1366237655848</v>
      </c>
      <c r="E167" s="651">
        <f t="shared" si="57"/>
        <v>135997.50858426432</v>
      </c>
      <c r="F167" s="651">
        <f t="shared" si="58"/>
        <v>135997.50858426432</v>
      </c>
      <c r="G167" s="651">
        <f t="shared" si="59"/>
        <v>0</v>
      </c>
    </row>
    <row r="168" spans="1:7" ht="14.25">
      <c r="A168" s="84">
        <v>395002</v>
      </c>
      <c r="B168" s="81" t="s">
        <v>35</v>
      </c>
      <c r="C168" s="656">
        <f>'October midyear adj'!K203</f>
        <v>-28907.739651712796</v>
      </c>
      <c r="D168" s="655">
        <f>'February midyear adj '!K169</f>
        <v>43361.609477569196</v>
      </c>
      <c r="E168" s="655">
        <f t="shared" si="57"/>
        <v>14453.8698258564</v>
      </c>
      <c r="F168" s="655">
        <f t="shared" si="58"/>
        <v>14453.8698258564</v>
      </c>
      <c r="G168" s="655">
        <f t="shared" si="59"/>
        <v>0</v>
      </c>
    </row>
    <row r="169" spans="1:7" ht="14.25">
      <c r="A169" s="76">
        <v>395003</v>
      </c>
      <c r="B169" s="78" t="s">
        <v>34</v>
      </c>
      <c r="C169" s="651">
        <f>'October midyear adj'!K204</f>
        <v>109306.94943767825</v>
      </c>
      <c r="D169" s="651">
        <f>'February midyear adj '!K170</f>
        <v>-4204.1134399107023</v>
      </c>
      <c r="E169" s="651">
        <f t="shared" si="57"/>
        <v>105102.83599776756</v>
      </c>
      <c r="F169" s="651">
        <f t="shared" si="58"/>
        <v>105102.83599776756</v>
      </c>
      <c r="G169" s="651">
        <f t="shared" si="59"/>
        <v>0</v>
      </c>
    </row>
    <row r="170" spans="1:7" ht="14.25">
      <c r="A170" s="76">
        <v>395004</v>
      </c>
      <c r="B170" s="78" t="s">
        <v>33</v>
      </c>
      <c r="C170" s="651">
        <f>'October midyear adj'!K205</f>
        <v>-124494.28662142689</v>
      </c>
      <c r="D170" s="651">
        <f>'February midyear adj '!K171</f>
        <v>71139.592355101078</v>
      </c>
      <c r="E170" s="651">
        <f t="shared" si="57"/>
        <v>-53354.694266325809</v>
      </c>
      <c r="F170" s="651">
        <f t="shared" si="58"/>
        <v>0</v>
      </c>
      <c r="G170" s="651">
        <f t="shared" si="59"/>
        <v>-53354.694266325809</v>
      </c>
    </row>
    <row r="171" spans="1:7" ht="14.25">
      <c r="A171" s="76">
        <v>395005</v>
      </c>
      <c r="B171" s="78" t="s">
        <v>32</v>
      </c>
      <c r="C171" s="651">
        <f>'October midyear adj'!K206</f>
        <v>181566.44878493794</v>
      </c>
      <c r="D171" s="651">
        <f>'February midyear adj '!K172</f>
        <v>-48417.719675983448</v>
      </c>
      <c r="E171" s="651">
        <f t="shared" si="57"/>
        <v>133148.72910895449</v>
      </c>
      <c r="F171" s="651">
        <f t="shared" si="58"/>
        <v>133148.72910895449</v>
      </c>
      <c r="G171" s="651">
        <f t="shared" si="59"/>
        <v>0</v>
      </c>
    </row>
    <row r="172" spans="1:7" ht="14.25">
      <c r="A172" s="76">
        <v>395007</v>
      </c>
      <c r="B172" s="78" t="s">
        <v>31</v>
      </c>
      <c r="C172" s="651">
        <f>'October midyear adj'!K207</f>
        <v>-134863.99164873341</v>
      </c>
      <c r="D172" s="651">
        <f>'February midyear adj '!K173</f>
        <v>30453.159404552709</v>
      </c>
      <c r="E172" s="651">
        <f t="shared" si="57"/>
        <v>-104410.8322441807</v>
      </c>
      <c r="F172" s="651">
        <f t="shared" si="58"/>
        <v>0</v>
      </c>
      <c r="G172" s="651">
        <f t="shared" si="59"/>
        <v>-104410.8322441807</v>
      </c>
    </row>
    <row r="173" spans="1:7" ht="14.25">
      <c r="A173" s="84">
        <v>397001</v>
      </c>
      <c r="B173" s="81" t="s">
        <v>30</v>
      </c>
      <c r="C173" s="656">
        <f>'October midyear adj'!K208</f>
        <v>62767.174816475192</v>
      </c>
      <c r="D173" s="655">
        <f>'February midyear adj '!K174</f>
        <v>-2092.239160549173</v>
      </c>
      <c r="E173" s="655">
        <f t="shared" si="57"/>
        <v>60674.93565592602</v>
      </c>
      <c r="F173" s="655">
        <f t="shared" si="58"/>
        <v>60674.93565592602</v>
      </c>
      <c r="G173" s="655">
        <f t="shared" si="59"/>
        <v>0</v>
      </c>
    </row>
    <row r="174" spans="1:7" ht="14.25">
      <c r="A174" s="76">
        <v>398001</v>
      </c>
      <c r="B174" s="78" t="s">
        <v>29</v>
      </c>
      <c r="C174" s="651">
        <f>'October midyear adj'!K209</f>
        <v>555791.53609122778</v>
      </c>
      <c r="D174" s="651">
        <f>'February midyear adj '!K175</f>
        <v>-28606.917298813198</v>
      </c>
      <c r="E174" s="651">
        <f t="shared" si="57"/>
        <v>527184.61879241455</v>
      </c>
      <c r="F174" s="651">
        <f t="shared" si="58"/>
        <v>527184.61879241455</v>
      </c>
      <c r="G174" s="651">
        <f t="shared" si="59"/>
        <v>0</v>
      </c>
    </row>
    <row r="175" spans="1:7" ht="14.25">
      <c r="A175" s="76">
        <v>398002</v>
      </c>
      <c r="B175" s="78" t="s">
        <v>28</v>
      </c>
      <c r="C175" s="651">
        <f>'October midyear adj'!K210</f>
        <v>875184.90881987347</v>
      </c>
      <c r="D175" s="651">
        <f>'February midyear adj '!K176</f>
        <v>-6251.3207772848109</v>
      </c>
      <c r="E175" s="651">
        <f t="shared" si="57"/>
        <v>868933.58804258867</v>
      </c>
      <c r="F175" s="651">
        <f t="shared" si="58"/>
        <v>868933.58804258867</v>
      </c>
      <c r="G175" s="651">
        <f t="shared" si="59"/>
        <v>0</v>
      </c>
    </row>
    <row r="176" spans="1:7" ht="14.25">
      <c r="A176" s="76">
        <v>398003</v>
      </c>
      <c r="B176" s="78" t="s">
        <v>27</v>
      </c>
      <c r="C176" s="651">
        <f>'October midyear adj'!K211</f>
        <v>80705.71450420437</v>
      </c>
      <c r="D176" s="651">
        <f>'February midyear adj '!K177</f>
        <v>-4035.2857252102185</v>
      </c>
      <c r="E176" s="651">
        <f t="shared" si="57"/>
        <v>76670.428778994159</v>
      </c>
      <c r="F176" s="651">
        <f t="shared" si="58"/>
        <v>76670.428778994159</v>
      </c>
      <c r="G176" s="651">
        <f t="shared" si="59"/>
        <v>0</v>
      </c>
    </row>
    <row r="177" spans="1:7" ht="14.25">
      <c r="A177" s="76">
        <v>398004</v>
      </c>
      <c r="B177" s="78" t="s">
        <v>26</v>
      </c>
      <c r="C177" s="651">
        <f>'October midyear adj'!K212</f>
        <v>405854.83581932291</v>
      </c>
      <c r="D177" s="651">
        <f>'February midyear adj '!K178</f>
        <v>0</v>
      </c>
      <c r="E177" s="651">
        <f t="shared" si="57"/>
        <v>405854.83581932291</v>
      </c>
      <c r="F177" s="651">
        <f t="shared" si="58"/>
        <v>405854.83581932291</v>
      </c>
      <c r="G177" s="651">
        <f t="shared" si="59"/>
        <v>0</v>
      </c>
    </row>
    <row r="178" spans="1:7" ht="14.25">
      <c r="A178" s="84">
        <v>398005</v>
      </c>
      <c r="B178" s="81" t="s">
        <v>25</v>
      </c>
      <c r="C178" s="656">
        <f>'October midyear adj'!K213</f>
        <v>456577.91865423921</v>
      </c>
      <c r="D178" s="655">
        <f>'February midyear adj '!K179</f>
        <v>-77492.582523884645</v>
      </c>
      <c r="E178" s="655">
        <f t="shared" si="57"/>
        <v>379085.33613035455</v>
      </c>
      <c r="F178" s="655">
        <f t="shared" si="58"/>
        <v>379085.33613035455</v>
      </c>
      <c r="G178" s="655">
        <f t="shared" si="59"/>
        <v>0</v>
      </c>
    </row>
    <row r="179" spans="1:7" ht="14.25">
      <c r="A179" s="76">
        <v>398006</v>
      </c>
      <c r="B179" s="78" t="s">
        <v>24</v>
      </c>
      <c r="C179" s="651">
        <f>'October midyear adj'!K214</f>
        <v>917344.62555301271</v>
      </c>
      <c r="D179" s="651">
        <f>'February midyear adj '!K180</f>
        <v>-29321.517711740133</v>
      </c>
      <c r="E179" s="651">
        <f t="shared" si="57"/>
        <v>888023.10784127261</v>
      </c>
      <c r="F179" s="651">
        <f t="shared" si="58"/>
        <v>888023.10784127261</v>
      </c>
      <c r="G179" s="651">
        <f t="shared" si="59"/>
        <v>0</v>
      </c>
    </row>
    <row r="180" spans="1:7" ht="14.25">
      <c r="A180" s="76">
        <v>399001</v>
      </c>
      <c r="B180" s="78" t="s">
        <v>23</v>
      </c>
      <c r="C180" s="651">
        <f>'October midyear adj'!K215</f>
        <v>0</v>
      </c>
      <c r="D180" s="651">
        <f>'February midyear adj '!K181</f>
        <v>-14684.618565111234</v>
      </c>
      <c r="E180" s="651">
        <f t="shared" si="57"/>
        <v>-14684.618565111234</v>
      </c>
      <c r="F180" s="651">
        <f t="shared" si="58"/>
        <v>0</v>
      </c>
      <c r="G180" s="651">
        <f t="shared" si="59"/>
        <v>-14684.618565111234</v>
      </c>
    </row>
    <row r="181" spans="1:7" ht="14.25">
      <c r="A181" s="76">
        <v>399002</v>
      </c>
      <c r="B181" s="78" t="s">
        <v>22</v>
      </c>
      <c r="C181" s="651">
        <f>'October midyear adj'!K216</f>
        <v>293024.1086341925</v>
      </c>
      <c r="D181" s="651">
        <f>'February midyear adj '!K182</f>
        <v>-10616.815530224367</v>
      </c>
      <c r="E181" s="651">
        <f t="shared" si="57"/>
        <v>282407.29310396814</v>
      </c>
      <c r="F181" s="651">
        <f t="shared" si="58"/>
        <v>282407.29310396814</v>
      </c>
      <c r="G181" s="651">
        <f t="shared" si="59"/>
        <v>0</v>
      </c>
    </row>
    <row r="182" spans="1:7" ht="14.25">
      <c r="A182" s="76">
        <v>399003</v>
      </c>
      <c r="B182" s="78" t="s">
        <v>21</v>
      </c>
      <c r="C182" s="651">
        <f>'October midyear adj'!K217</f>
        <v>209439.41222671524</v>
      </c>
      <c r="D182" s="651">
        <f>'February midyear adj '!K183</f>
        <v>-85870.159012953241</v>
      </c>
      <c r="E182" s="651">
        <f t="shared" si="57"/>
        <v>123569.253213762</v>
      </c>
      <c r="F182" s="651">
        <f t="shared" si="58"/>
        <v>123569.253213762</v>
      </c>
      <c r="G182" s="651">
        <f t="shared" si="59"/>
        <v>0</v>
      </c>
    </row>
    <row r="183" spans="1:7" ht="14.25">
      <c r="A183" s="84">
        <v>399004</v>
      </c>
      <c r="B183" s="657" t="s">
        <v>20</v>
      </c>
      <c r="C183" s="656">
        <f>'October midyear adj'!K218</f>
        <v>213628.20047124955</v>
      </c>
      <c r="D183" s="655">
        <f>'February midyear adj '!K184</f>
        <v>-8377.5764890686096</v>
      </c>
      <c r="E183" s="655">
        <f t="shared" si="57"/>
        <v>205250.62398218096</v>
      </c>
      <c r="F183" s="655">
        <f t="shared" si="58"/>
        <v>205250.62398218096</v>
      </c>
      <c r="G183" s="655">
        <f t="shared" si="59"/>
        <v>0</v>
      </c>
    </row>
    <row r="184" spans="1:7" ht="14.25">
      <c r="A184" s="74">
        <v>399005</v>
      </c>
      <c r="B184" s="647" t="s">
        <v>19</v>
      </c>
      <c r="C184" s="651">
        <f>'October midyear adj'!K219</f>
        <v>138230.01206963207</v>
      </c>
      <c r="D184" s="651">
        <f>'February midyear adj '!K185</f>
        <v>-4188.7882445343048</v>
      </c>
      <c r="E184" s="651">
        <f t="shared" si="57"/>
        <v>134041.22382509775</v>
      </c>
      <c r="F184" s="651">
        <f t="shared" si="58"/>
        <v>134041.22382509775</v>
      </c>
      <c r="G184" s="651">
        <f t="shared" si="59"/>
        <v>0</v>
      </c>
    </row>
    <row r="185" spans="1:7" ht="15.75" thickBot="1">
      <c r="A185" s="55"/>
      <c r="B185" s="127" t="s">
        <v>18</v>
      </c>
      <c r="C185" s="660">
        <f>SUM(C129:C184)</f>
        <v>6020078.0332720336</v>
      </c>
      <c r="D185" s="660">
        <f t="shared" ref="D185:G185" si="60">SUM(D129:D184)</f>
        <v>100735.68326559315</v>
      </c>
      <c r="E185" s="660">
        <f t="shared" si="60"/>
        <v>6120813.7165376274</v>
      </c>
      <c r="F185" s="660">
        <f t="shared" si="60"/>
        <v>9196830.4692010954</v>
      </c>
      <c r="G185" s="660">
        <f t="shared" si="60"/>
        <v>-3076016.7526634685</v>
      </c>
    </row>
    <row r="186" spans="1:7" ht="15.75" thickTop="1">
      <c r="A186" s="51"/>
      <c r="B186" s="648"/>
      <c r="C186" s="637"/>
      <c r="D186" s="637"/>
      <c r="E186" s="637"/>
      <c r="F186" s="637"/>
      <c r="G186" s="637"/>
    </row>
    <row r="187" spans="1:7" ht="14.25">
      <c r="A187" s="67" t="s">
        <v>17</v>
      </c>
      <c r="B187" s="66" t="s">
        <v>16</v>
      </c>
      <c r="C187" s="651">
        <f>'October midyear adj'!K222</f>
        <v>193071.2969806701</v>
      </c>
      <c r="D187" s="651">
        <f>'February midyear adj '!K188</f>
        <v>-50366.425299305251</v>
      </c>
      <c r="E187" s="651">
        <f t="shared" ref="E187" si="61">SUM(C187:D187)</f>
        <v>142704.87168136484</v>
      </c>
      <c r="F187" s="651">
        <f t="shared" ref="F187" si="62">IF(E187&gt;0,E187,0)</f>
        <v>142704.87168136484</v>
      </c>
      <c r="G187" s="651">
        <f t="shared" ref="G187" si="63">IF(E187&lt;0,E187,0)</f>
        <v>0</v>
      </c>
    </row>
    <row r="188" spans="1:7" ht="15.75" thickBot="1">
      <c r="A188" s="55"/>
      <c r="B188" s="127" t="s">
        <v>15</v>
      </c>
      <c r="C188" s="660">
        <f>SUM(C187)</f>
        <v>193071.2969806701</v>
      </c>
      <c r="D188" s="660">
        <f t="shared" ref="D188:G188" si="64">SUM(D187)</f>
        <v>-50366.425299305251</v>
      </c>
      <c r="E188" s="660">
        <f t="shared" si="64"/>
        <v>142704.87168136484</v>
      </c>
      <c r="F188" s="660">
        <f t="shared" si="64"/>
        <v>142704.87168136484</v>
      </c>
      <c r="G188" s="660">
        <f t="shared" si="64"/>
        <v>0</v>
      </c>
    </row>
    <row r="189" spans="1:7" ht="15.75" thickTop="1">
      <c r="A189" s="51"/>
      <c r="B189" s="648"/>
      <c r="C189" s="637"/>
      <c r="D189" s="637"/>
      <c r="E189" s="637"/>
      <c r="F189" s="637"/>
      <c r="G189" s="637"/>
    </row>
    <row r="190" spans="1:7" ht="14.25">
      <c r="A190" s="61">
        <v>371001</v>
      </c>
      <c r="B190" s="60" t="s">
        <v>14</v>
      </c>
      <c r="C190" s="651">
        <f>'October midyear adj'!K225</f>
        <v>231466.5272886809</v>
      </c>
      <c r="D190" s="651">
        <f>'February midyear adj '!K191</f>
        <v>-40255.048224118415</v>
      </c>
      <c r="E190" s="651">
        <f t="shared" ref="E190" si="65">SUM(C190:D190)</f>
        <v>191211.47906456247</v>
      </c>
      <c r="F190" s="651">
        <f t="shared" ref="F190" si="66">IF(E190&gt;0,E190,0)</f>
        <v>191211.47906456247</v>
      </c>
      <c r="G190" s="651">
        <f t="shared" ref="G190" si="67">IF(E190&lt;0,E190,0)</f>
        <v>0</v>
      </c>
    </row>
    <row r="191" spans="1:7" ht="15.75" thickBot="1">
      <c r="A191" s="55"/>
      <c r="B191" s="127" t="s">
        <v>13</v>
      </c>
      <c r="C191" s="660">
        <f>SUM(C190)</f>
        <v>231466.5272886809</v>
      </c>
      <c r="D191" s="660">
        <f t="shared" ref="D191:G191" si="68">SUM(D190)</f>
        <v>-40255.048224118415</v>
      </c>
      <c r="E191" s="660">
        <f t="shared" si="68"/>
        <v>191211.47906456247</v>
      </c>
      <c r="F191" s="660">
        <f t="shared" si="68"/>
        <v>191211.47906456247</v>
      </c>
      <c r="G191" s="660">
        <f t="shared" si="68"/>
        <v>0</v>
      </c>
    </row>
    <row r="192" spans="1:7" ht="15.75" thickTop="1">
      <c r="A192" s="51"/>
      <c r="B192" s="648"/>
      <c r="C192" s="637"/>
      <c r="D192" s="637"/>
      <c r="E192" s="637"/>
      <c r="F192" s="637"/>
      <c r="G192" s="637"/>
    </row>
    <row r="193" spans="1:7" ht="15.75" thickBot="1">
      <c r="A193" s="38"/>
      <c r="B193" s="754" t="s">
        <v>12</v>
      </c>
      <c r="C193" s="755">
        <f>'October midyear adj'!K228</f>
        <v>0</v>
      </c>
      <c r="D193" s="753">
        <f>'February midyear adj '!K194</f>
        <v>0</v>
      </c>
      <c r="E193" s="753">
        <f t="shared" ref="E193" si="69">SUM(C193:D193)</f>
        <v>0</v>
      </c>
      <c r="F193" s="661">
        <f t="shared" ref="F193" si="70">IF(E193&gt;0,E193,0)</f>
        <v>0</v>
      </c>
      <c r="G193" s="661">
        <f t="shared" ref="G193" si="71">IF(E193&lt;0,E193,0)</f>
        <v>0</v>
      </c>
    </row>
    <row r="194" spans="1:7" ht="15.75" thickTop="1">
      <c r="A194" s="25"/>
      <c r="B194" s="756"/>
      <c r="C194" s="756"/>
      <c r="D194" s="756"/>
      <c r="E194" s="756"/>
      <c r="F194" s="649"/>
      <c r="G194" s="649"/>
    </row>
    <row r="195" spans="1:7" ht="15.75" thickBot="1">
      <c r="A195" s="38"/>
      <c r="B195" s="754" t="s">
        <v>11</v>
      </c>
      <c r="C195" s="755">
        <f>'October midyear adj'!K230</f>
        <v>0</v>
      </c>
      <c r="D195" s="753">
        <f>'February midyear adj '!K196</f>
        <v>0</v>
      </c>
      <c r="E195" s="753">
        <f t="shared" ref="E195" si="72">SUM(C195:D195)</f>
        <v>0</v>
      </c>
      <c r="F195" s="661">
        <f t="shared" ref="F195" si="73">IF(E195&gt;0,E195,0)</f>
        <v>0</v>
      </c>
      <c r="G195" s="661">
        <f t="shared" ref="G195" si="74">IF(E195&lt;0,E195,0)</f>
        <v>0</v>
      </c>
    </row>
    <row r="196" spans="1:7" ht="15.75" thickTop="1">
      <c r="A196" s="25"/>
      <c r="B196" s="756"/>
      <c r="C196" s="756"/>
      <c r="D196" s="756"/>
      <c r="E196" s="756"/>
      <c r="F196" s="649"/>
      <c r="G196" s="649"/>
    </row>
    <row r="197" spans="1:7" ht="15.75" thickBot="1">
      <c r="A197" s="38"/>
      <c r="B197" s="754" t="s">
        <v>10</v>
      </c>
      <c r="C197" s="755">
        <f>'October midyear adj'!K232</f>
        <v>-3282.5078118408192</v>
      </c>
      <c r="D197" s="753">
        <f>'February midyear adj '!K198</f>
        <v>0</v>
      </c>
      <c r="E197" s="753">
        <f t="shared" ref="E197" si="75">SUM(C197:D197)</f>
        <v>-3282.5078118408192</v>
      </c>
      <c r="F197" s="661">
        <f t="shared" ref="F197" si="76">IF(E197&gt;0,E197,0)</f>
        <v>0</v>
      </c>
      <c r="G197" s="661">
        <f t="shared" ref="G197" si="77">IF(E197&lt;0,E197,0)</f>
        <v>-3282.5078118408192</v>
      </c>
    </row>
    <row r="198" spans="1:7" ht="15.75" thickTop="1">
      <c r="A198" s="25"/>
      <c r="B198" s="756"/>
      <c r="C198" s="756"/>
      <c r="D198" s="756"/>
      <c r="E198" s="756"/>
      <c r="F198" s="649"/>
      <c r="G198" s="649"/>
    </row>
    <row r="199" spans="1:7" ht="15.75" thickBot="1">
      <c r="A199" s="31"/>
      <c r="B199" s="754" t="s">
        <v>9</v>
      </c>
      <c r="C199" s="755">
        <f>'October midyear adj'!K234</f>
        <v>0</v>
      </c>
      <c r="D199" s="753">
        <f>'February midyear adj '!K200</f>
        <v>0</v>
      </c>
      <c r="E199" s="753">
        <f t="shared" ref="E199" si="78">SUM(C199:D199)</f>
        <v>0</v>
      </c>
      <c r="F199" s="661">
        <f t="shared" ref="F199" si="79">IF(E199&gt;0,E199,0)</f>
        <v>0</v>
      </c>
      <c r="G199" s="661">
        <f t="shared" ref="G199" si="80">IF(E199&lt;0,E199,0)</f>
        <v>0</v>
      </c>
    </row>
    <row r="200" spans="1:7" ht="15.75" thickTop="1">
      <c r="A200" s="25"/>
      <c r="B200" s="649"/>
      <c r="C200" s="649"/>
      <c r="D200" s="649"/>
      <c r="E200" s="649"/>
      <c r="F200" s="649"/>
      <c r="G200" s="649"/>
    </row>
    <row r="201" spans="1:7" ht="15.75" thickBot="1">
      <c r="A201" s="20"/>
      <c r="B201" s="127" t="s">
        <v>1</v>
      </c>
      <c r="C201" s="660">
        <f>C74+C78+C81+C84+C94+C98+C100+C102+C104+C106+C108+C110+C112+C114+C127+C185+C188+C191+C193+C195+C197+C199</f>
        <v>24030510.265221488</v>
      </c>
      <c r="D201" s="660">
        <f>D74+D78+D81+D84+D94+D98+D100+D102+D104+D106+D108+D110+D112+D114+D127+D185+D188+D191+D193+D195+D197+D199</f>
        <v>-7902040.0942693455</v>
      </c>
      <c r="E201" s="660">
        <f>E74+E78+E81+E84+E94+E98+E100+E102+E104+E106+E108+E110+E112+E114+E127+E185+E188+E191+E193+E195+E197+E199</f>
        <v>16128470.170952152</v>
      </c>
      <c r="F201" s="660">
        <f>F74+F78+F81+F84+F94+F98+F100+F102+F104+F106+F108+F110+F112+F114+F127+F185+F188+F191+F193+F195+F197+F199</f>
        <v>48285660.41417627</v>
      </c>
      <c r="G201" s="660">
        <f>G74+G78+G81+G84+G94+G98+G100+G102+G104+G106+G108+G110+G112+G114+G127+G185+G188+G191+G193+G195+G197+G199</f>
        <v>-32157190.243224129</v>
      </c>
    </row>
    <row r="202" spans="1:7" ht="13.5" thickTop="1">
      <c r="A202" s="15"/>
      <c r="F202" s="636"/>
      <c r="G202" s="636"/>
    </row>
    <row r="203" spans="1:7">
      <c r="A203"/>
      <c r="B203"/>
      <c r="F203" s="636"/>
      <c r="G203" s="636"/>
    </row>
    <row r="204" spans="1:7">
      <c r="A204"/>
      <c r="B204"/>
      <c r="F204" s="636"/>
      <c r="G204" s="636"/>
    </row>
    <row r="205" spans="1:7">
      <c r="B205" s="7"/>
      <c r="F205" s="636"/>
      <c r="G205" s="636"/>
    </row>
    <row r="206" spans="1:7">
      <c r="B206" s="7"/>
      <c r="F206" s="636"/>
      <c r="G206" s="636"/>
    </row>
    <row r="207" spans="1:7">
      <c r="B207" s="7"/>
      <c r="F207" s="636"/>
      <c r="G207" s="636"/>
    </row>
    <row r="208" spans="1:7">
      <c r="B208" s="7"/>
      <c r="F208" s="636"/>
      <c r="G208" s="636"/>
    </row>
    <row r="209" spans="2:7">
      <c r="B209" s="7"/>
      <c r="F209" s="636"/>
      <c r="G209" s="636"/>
    </row>
    <row r="210" spans="2:7">
      <c r="B210" s="7"/>
      <c r="F210" s="636"/>
      <c r="G210" s="636"/>
    </row>
    <row r="211" spans="2:7">
      <c r="B211" s="7"/>
      <c r="F211" s="636"/>
      <c r="G211" s="636"/>
    </row>
    <row r="212" spans="2:7">
      <c r="F212" s="636"/>
      <c r="G212" s="636"/>
    </row>
    <row r="213" spans="2:7">
      <c r="F213" s="636"/>
      <c r="G213" s="636"/>
    </row>
    <row r="214" spans="2:7">
      <c r="F214" s="636"/>
      <c r="G214" s="636"/>
    </row>
    <row r="215" spans="2:7">
      <c r="F215" s="636"/>
      <c r="G215" s="636"/>
    </row>
    <row r="216" spans="2:7">
      <c r="F216" s="636"/>
      <c r="G216" s="636"/>
    </row>
    <row r="217" spans="2:7">
      <c r="F217" s="636"/>
      <c r="G217" s="636"/>
    </row>
    <row r="218" spans="2:7">
      <c r="F218" s="636"/>
      <c r="G218" s="636"/>
    </row>
    <row r="219" spans="2:7">
      <c r="F219" s="636"/>
      <c r="G219" s="636"/>
    </row>
    <row r="220" spans="2:7">
      <c r="F220" s="636"/>
      <c r="G220" s="636"/>
    </row>
    <row r="221" spans="2:7">
      <c r="F221" s="636"/>
      <c r="G221" s="636"/>
    </row>
    <row r="222" spans="2:7">
      <c r="F222" s="636"/>
      <c r="G222" s="636"/>
    </row>
    <row r="223" spans="2:7">
      <c r="F223" s="636"/>
      <c r="G223" s="636"/>
    </row>
    <row r="224" spans="2:7">
      <c r="F224" s="636"/>
      <c r="G224" s="636"/>
    </row>
    <row r="225" spans="6:7">
      <c r="F225" s="636"/>
      <c r="G225" s="636"/>
    </row>
    <row r="226" spans="6:7">
      <c r="F226" s="636"/>
      <c r="G226" s="636"/>
    </row>
    <row r="227" spans="6:7">
      <c r="F227" s="636"/>
      <c r="G227" s="636"/>
    </row>
    <row r="228" spans="6:7">
      <c r="F228" s="636"/>
      <c r="G228" s="636"/>
    </row>
    <row r="229" spans="6:7">
      <c r="F229" s="636"/>
      <c r="G229" s="636"/>
    </row>
    <row r="230" spans="6:7">
      <c r="F230" s="636"/>
      <c r="G230" s="636"/>
    </row>
    <row r="231" spans="6:7">
      <c r="F231" s="636"/>
      <c r="G231" s="636"/>
    </row>
    <row r="232" spans="6:7">
      <c r="F232" s="636"/>
      <c r="G232" s="636"/>
    </row>
    <row r="233" spans="6:7">
      <c r="F233" s="636"/>
      <c r="G233" s="636"/>
    </row>
    <row r="234" spans="6:7">
      <c r="F234" s="636"/>
      <c r="G234" s="636"/>
    </row>
    <row r="235" spans="6:7">
      <c r="F235" s="636"/>
      <c r="G235" s="636"/>
    </row>
    <row r="236" spans="6:7">
      <c r="F236" s="636"/>
      <c r="G236" s="636"/>
    </row>
  </sheetData>
  <mergeCells count="7">
    <mergeCell ref="G2:G3"/>
    <mergeCell ref="A2:A3"/>
    <mergeCell ref="B2:B3"/>
    <mergeCell ref="C2:C3"/>
    <mergeCell ref="D2:D3"/>
    <mergeCell ref="E2:E3"/>
    <mergeCell ref="F2:F3"/>
  </mergeCells>
  <pageMargins left="0.7" right="0.7" top="0.75" bottom="0.75" header="0.3" footer="0.3"/>
  <pageSetup paperSize="5" scale="56" orientation="portrait" r:id="rId1"/>
  <headerFooter>
    <oddHeader>&amp;L&amp;"Futura Lt BT,Light Bold"&amp;22Revised FY2012-13 Mid-Year Adjustment Summary (Based on FY2011-12 MFP Formula)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D79" sqref="D79"/>
      <selection pane="topRight" activeCell="D79" sqref="D79"/>
      <selection pane="bottomLeft" activeCell="D79" sqref="D79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302</v>
      </c>
      <c r="B2" s="798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9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0" customHeight="1">
      <c r="A4" s="789"/>
      <c r="B4" s="80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2.75" customHeight="1">
      <c r="A6" s="302"/>
      <c r="B6" s="301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v>0</v>
      </c>
      <c r="D7" s="299">
        <f>'10.1.12 MFP Funded'!O6</f>
        <v>0</v>
      </c>
      <c r="E7" s="330">
        <f t="shared" ref="E7:E38" si="1">D7-C7</f>
        <v>0</v>
      </c>
      <c r="F7" s="330">
        <f t="shared" ref="F7:F38" si="2">IF(E7&gt;0,E7,0)</f>
        <v>0</v>
      </c>
      <c r="G7" s="330">
        <f t="shared" ref="G7:G38" si="3">IF(E7&lt;0,E7,0)</f>
        <v>0</v>
      </c>
      <c r="H7" s="283">
        <f>'[3]Table 3 Levels 1&amp;2'!AL8</f>
        <v>4637.919706737428</v>
      </c>
      <c r="I7" s="282">
        <f>'[1]Table 4 Level 3'!P6</f>
        <v>777.48</v>
      </c>
      <c r="J7" s="282">
        <f t="shared" ref="J7:J38" si="4">I7+H7</f>
        <v>5415.3997067374276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298">
        <v>0</v>
      </c>
      <c r="D8" s="297">
        <f>'10.1.12 MFP Funded'!O7</f>
        <v>0</v>
      </c>
      <c r="E8" s="332">
        <f t="shared" si="1"/>
        <v>0</v>
      </c>
      <c r="F8" s="332">
        <f t="shared" si="2"/>
        <v>0</v>
      </c>
      <c r="G8" s="332">
        <f t="shared" si="3"/>
        <v>0</v>
      </c>
      <c r="H8" s="295">
        <f>'[3]Table 3 Levels 1&amp;2'!AL9</f>
        <v>6149.545926426621</v>
      </c>
      <c r="I8" s="294">
        <f>'[1]Table 4 Level 3'!P7</f>
        <v>842.32</v>
      </c>
      <c r="J8" s="294">
        <f t="shared" si="4"/>
        <v>6991.8659264266207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>
      <c r="A9" s="264">
        <v>3</v>
      </c>
      <c r="B9" s="263" t="s">
        <v>290</v>
      </c>
      <c r="C9" s="298">
        <v>0</v>
      </c>
      <c r="D9" s="297">
        <f>'10.1.12 MFP Funded'!O8</f>
        <v>0</v>
      </c>
      <c r="E9" s="332">
        <f t="shared" si="1"/>
        <v>0</v>
      </c>
      <c r="F9" s="332">
        <f t="shared" si="2"/>
        <v>0</v>
      </c>
      <c r="G9" s="332">
        <f t="shared" si="3"/>
        <v>0</v>
      </c>
      <c r="H9" s="295">
        <f>'[3]Table 3 Levels 1&amp;2'!AL10</f>
        <v>4340.9401078757892</v>
      </c>
      <c r="I9" s="294">
        <f>'[1]Table 4 Level 3'!P8</f>
        <v>596.84</v>
      </c>
      <c r="J9" s="294">
        <f t="shared" si="4"/>
        <v>4937.7801078757893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>
      <c r="A10" s="264">
        <v>4</v>
      </c>
      <c r="B10" s="263" t="s">
        <v>289</v>
      </c>
      <c r="C10" s="298">
        <v>0</v>
      </c>
      <c r="D10" s="297">
        <f>'10.1.12 MFP Funded'!O9</f>
        <v>0</v>
      </c>
      <c r="E10" s="332">
        <f t="shared" si="1"/>
        <v>0</v>
      </c>
      <c r="F10" s="332">
        <f t="shared" si="2"/>
        <v>0</v>
      </c>
      <c r="G10" s="332">
        <f t="shared" si="3"/>
        <v>0</v>
      </c>
      <c r="H10" s="295">
        <f>'[3]Table 3 Levels 1&amp;2'!AL11</f>
        <v>6077.3708498182023</v>
      </c>
      <c r="I10" s="294">
        <f>'[1]Table 4 Level 3'!P9</f>
        <v>585.76</v>
      </c>
      <c r="J10" s="294">
        <f t="shared" si="4"/>
        <v>6663.1308498182025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292">
        <v>0</v>
      </c>
      <c r="D11" s="291">
        <f>'10.1.12 MFP Funded'!O10</f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289">
        <f>'[3]Table 3 Levels 1&amp;2'!AL12</f>
        <v>4878.1095033692254</v>
      </c>
      <c r="I11" s="288">
        <f>'[1]Table 4 Level 3'!P10</f>
        <v>555.91</v>
      </c>
      <c r="J11" s="288">
        <f t="shared" si="4"/>
        <v>5434.0195033692253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>
      <c r="A12" s="272">
        <v>6</v>
      </c>
      <c r="B12" s="271" t="s">
        <v>287</v>
      </c>
      <c r="C12" s="286">
        <v>0</v>
      </c>
      <c r="D12" s="285">
        <f>'10.1.12 MFP Funded'!O11</f>
        <v>0</v>
      </c>
      <c r="E12" s="330">
        <f t="shared" si="1"/>
        <v>0</v>
      </c>
      <c r="F12" s="330">
        <f t="shared" si="2"/>
        <v>0</v>
      </c>
      <c r="G12" s="330">
        <f t="shared" si="3"/>
        <v>0</v>
      </c>
      <c r="H12" s="283">
        <f>'[3]Table 3 Levels 1&amp;2'!AL13</f>
        <v>5550.1901239384006</v>
      </c>
      <c r="I12" s="282">
        <f>'[1]Table 4 Level 3'!P11</f>
        <v>545.4799999999999</v>
      </c>
      <c r="J12" s="282">
        <f t="shared" si="4"/>
        <v>6095.6701239384001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298">
        <v>0</v>
      </c>
      <c r="D13" s="297">
        <f>'10.1.12 MFP Funded'!O12</f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295">
        <f>'[3]Table 3 Levels 1&amp;2'!AL14</f>
        <v>1550.5347159603245</v>
      </c>
      <c r="I13" s="294">
        <f>'[1]Table 4 Level 3'!P12</f>
        <v>756.91999999999985</v>
      </c>
      <c r="J13" s="294">
        <f t="shared" si="4"/>
        <v>2307.4547159603244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298">
        <v>0</v>
      </c>
      <c r="D14" s="297">
        <f>'10.1.12 MFP Funded'!O13</f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295">
        <f>'[3]Table 3 Levels 1&amp;2'!AL15</f>
        <v>4054.7459475361657</v>
      </c>
      <c r="I14" s="294">
        <f>'[1]Table 4 Level 3'!P13</f>
        <v>725.76</v>
      </c>
      <c r="J14" s="294">
        <f t="shared" si="4"/>
        <v>4780.5059475361659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298">
        <v>0</v>
      </c>
      <c r="D15" s="297">
        <f>'10.1.12 MFP Funded'!O14</f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295">
        <f>'[3]Table 3 Levels 1&amp;2'!AL16</f>
        <v>4287.1210280148016</v>
      </c>
      <c r="I15" s="294">
        <f>'[1]Table 4 Level 3'!P14</f>
        <v>744.76</v>
      </c>
      <c r="J15" s="294">
        <f t="shared" si="4"/>
        <v>5031.8810280148018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292">
        <v>450</v>
      </c>
      <c r="D16" s="291">
        <f>'10.1.12 MFP Funded'!O15</f>
        <v>560</v>
      </c>
      <c r="E16" s="331">
        <f t="shared" si="1"/>
        <v>110</v>
      </c>
      <c r="F16" s="331">
        <f t="shared" si="2"/>
        <v>110</v>
      </c>
      <c r="G16" s="331">
        <f t="shared" si="3"/>
        <v>0</v>
      </c>
      <c r="H16" s="289">
        <f>'[3]Table 3 Levels 1&amp;2'!AL17</f>
        <v>4320.1782742925079</v>
      </c>
      <c r="I16" s="288">
        <f>'[1]Table 4 Level 3'!P15</f>
        <v>608.04000000000008</v>
      </c>
      <c r="J16" s="288">
        <f t="shared" si="4"/>
        <v>4928.2182742925079</v>
      </c>
      <c r="K16" s="287">
        <f t="shared" si="5"/>
        <v>542104.01017217583</v>
      </c>
      <c r="L16" s="287">
        <f t="shared" si="6"/>
        <v>542104.01017217583</v>
      </c>
      <c r="M16" s="287">
        <f t="shared" si="7"/>
        <v>0</v>
      </c>
    </row>
    <row r="17" spans="1:13">
      <c r="A17" s="272">
        <v>11</v>
      </c>
      <c r="B17" s="271" t="s">
        <v>282</v>
      </c>
      <c r="C17" s="286">
        <v>0</v>
      </c>
      <c r="D17" s="285">
        <f>'10.1.12 MFP Funded'!O16</f>
        <v>0</v>
      </c>
      <c r="E17" s="330">
        <f t="shared" si="1"/>
        <v>0</v>
      </c>
      <c r="F17" s="330">
        <f t="shared" si="2"/>
        <v>0</v>
      </c>
      <c r="G17" s="330">
        <f t="shared" si="3"/>
        <v>0</v>
      </c>
      <c r="H17" s="283">
        <f>'[3]Table 3 Levels 1&amp;2'!AL18</f>
        <v>6754.8947842641273</v>
      </c>
      <c r="I17" s="282">
        <f>'[1]Table 4 Level 3'!P16</f>
        <v>706.55</v>
      </c>
      <c r="J17" s="282">
        <f t="shared" si="4"/>
        <v>7461.4447842641275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298">
        <v>0</v>
      </c>
      <c r="D18" s="297">
        <f>'10.1.12 MFP Funded'!O17</f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295">
        <f>'[3]Table 3 Levels 1&amp;2'!AL19</f>
        <v>1807.9873469387755</v>
      </c>
      <c r="I18" s="294">
        <f>'[1]Table 4 Level 3'!P17</f>
        <v>1063.31</v>
      </c>
      <c r="J18" s="294">
        <f t="shared" si="4"/>
        <v>2871.2973469387753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298">
        <v>0</v>
      </c>
      <c r="D19" s="297">
        <f>'10.1.12 MFP Funded'!O18</f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295">
        <f>'[3]Table 3 Levels 1&amp;2'!AL20</f>
        <v>6143.511131744569</v>
      </c>
      <c r="I19" s="294">
        <f>'[1]Table 4 Level 3'!P18</f>
        <v>749.43000000000006</v>
      </c>
      <c r="J19" s="294">
        <f t="shared" si="4"/>
        <v>6892.9411317445692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>
      <c r="A20" s="264">
        <v>14</v>
      </c>
      <c r="B20" s="263" t="s">
        <v>279</v>
      </c>
      <c r="C20" s="298">
        <v>0</v>
      </c>
      <c r="D20" s="297">
        <f>'10.1.12 MFP Funded'!O19</f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295">
        <f>'[3]Table 3 Levels 1&amp;2'!AL21</f>
        <v>5304.5609177528095</v>
      </c>
      <c r="I20" s="294">
        <f>'[1]Table 4 Level 3'!P19</f>
        <v>809.9799999999999</v>
      </c>
      <c r="J20" s="294">
        <f t="shared" si="4"/>
        <v>6114.540917752809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292">
        <v>0</v>
      </c>
      <c r="D21" s="291">
        <f>'10.1.12 MFP Funded'!O20</f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289">
        <f>'[3]Table 3 Levels 1&amp;2'!AL22</f>
        <v>5440.6588926253107</v>
      </c>
      <c r="I21" s="288">
        <f>'[1]Table 4 Level 3'!P20</f>
        <v>553.79999999999995</v>
      </c>
      <c r="J21" s="288">
        <f t="shared" si="4"/>
        <v>5994.4588926253109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286">
        <v>0</v>
      </c>
      <c r="D22" s="285">
        <f>'10.1.12 MFP Funded'!O21</f>
        <v>0</v>
      </c>
      <c r="E22" s="330">
        <f t="shared" si="1"/>
        <v>0</v>
      </c>
      <c r="F22" s="330">
        <f t="shared" si="2"/>
        <v>0</v>
      </c>
      <c r="G22" s="330">
        <f t="shared" si="3"/>
        <v>0</v>
      </c>
      <c r="H22" s="283">
        <f>'[3]Table 3 Levels 1&amp;2'!AL23</f>
        <v>1508.2103091706706</v>
      </c>
      <c r="I22" s="282">
        <f>'[1]Table 4 Level 3'!P21</f>
        <v>686.73</v>
      </c>
      <c r="J22" s="282">
        <f t="shared" si="4"/>
        <v>2194.9403091706708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298">
        <v>0</v>
      </c>
      <c r="D23" s="297">
        <f>'10.1.12 MFP Funded'!O22</f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295">
        <f>'[3]Table 3 Levels 1&amp;2'!AL24</f>
        <v>3395.7244841073689</v>
      </c>
      <c r="I23" s="294">
        <f>'[1]Table 5B2_RSD_LA'!F7</f>
        <v>801.47762416806802</v>
      </c>
      <c r="J23" s="294">
        <f t="shared" si="4"/>
        <v>4197.2021082754372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298">
        <v>0</v>
      </c>
      <c r="D24" s="297">
        <f>'10.1.12 MFP Funded'!O23</f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295">
        <f>'[3]Table 3 Levels 1&amp;2'!AL25</f>
        <v>5811.9176591224677</v>
      </c>
      <c r="I24" s="294">
        <f>'[1]Table 4 Level 3'!P23</f>
        <v>845.94999999999993</v>
      </c>
      <c r="J24" s="294">
        <f t="shared" si="4"/>
        <v>6657.8676591224676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298">
        <v>0</v>
      </c>
      <c r="D25" s="297">
        <f>'10.1.12 MFP Funded'!O24</f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295">
        <f>'[3]Table 3 Levels 1&amp;2'!AL26</f>
        <v>5201.7687653250778</v>
      </c>
      <c r="I25" s="294">
        <f>'[1]Table 4 Level 3'!P24</f>
        <v>905.43</v>
      </c>
      <c r="J25" s="294">
        <f t="shared" si="4"/>
        <v>6107.1987653250781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292">
        <v>0</v>
      </c>
      <c r="D26" s="291">
        <f>'10.1.12 MFP Funded'!O25</f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289">
        <f>'[3]Table 3 Levels 1&amp;2'!AL27</f>
        <v>5446.6066076220959</v>
      </c>
      <c r="I26" s="288">
        <f>'[1]Table 4 Level 3'!P25</f>
        <v>586.16999999999996</v>
      </c>
      <c r="J26" s="288">
        <f t="shared" si="4"/>
        <v>6032.776607622096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286">
        <v>0</v>
      </c>
      <c r="D27" s="285">
        <f>'10.1.12 MFP Funded'!O26</f>
        <v>0</v>
      </c>
      <c r="E27" s="330">
        <f t="shared" si="1"/>
        <v>0</v>
      </c>
      <c r="F27" s="330">
        <f t="shared" si="2"/>
        <v>0</v>
      </c>
      <c r="G27" s="330">
        <f t="shared" si="3"/>
        <v>0</v>
      </c>
      <c r="H27" s="283">
        <f>'[3]Table 3 Levels 1&amp;2'!AL28</f>
        <v>5761.9798531850847</v>
      </c>
      <c r="I27" s="282">
        <f>'[1]Table 4 Level 3'!P26</f>
        <v>610.35</v>
      </c>
      <c r="J27" s="282">
        <f t="shared" si="4"/>
        <v>6372.3298531850851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298">
        <v>0</v>
      </c>
      <c r="D28" s="297">
        <f>'10.1.12 MFP Funded'!O27</f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295">
        <f>'[3]Table 3 Levels 1&amp;2'!AL29</f>
        <v>6212.5932514983215</v>
      </c>
      <c r="I28" s="294">
        <f>'[1]Table 4 Level 3'!P27</f>
        <v>496.36</v>
      </c>
      <c r="J28" s="294">
        <f t="shared" si="4"/>
        <v>6708.9532514983212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298">
        <v>0</v>
      </c>
      <c r="D29" s="297">
        <f>'10.1.12 MFP Funded'!O28</f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295">
        <f>'[3]Table 3 Levels 1&amp;2'!AL30</f>
        <v>4824.5074836036147</v>
      </c>
      <c r="I29" s="294">
        <f>'[1]Table 4 Level 3'!P28</f>
        <v>688.58</v>
      </c>
      <c r="J29" s="294">
        <f t="shared" si="4"/>
        <v>5513.0874836036146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298">
        <v>0</v>
      </c>
      <c r="D30" s="297">
        <f>'10.1.12 MFP Funded'!O29</f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295">
        <f>'[3]Table 3 Levels 1&amp;2'!AL31</f>
        <v>2654.5104003578617</v>
      </c>
      <c r="I30" s="294">
        <f>'[1]Table 4 Level 3'!P29</f>
        <v>854.24999999999989</v>
      </c>
      <c r="J30" s="294">
        <f t="shared" si="4"/>
        <v>3508.7604003578617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292">
        <v>0</v>
      </c>
      <c r="D31" s="291">
        <f>'10.1.12 MFP Funded'!O30</f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289">
        <f>'[3]Table 3 Levels 1&amp;2'!AL32</f>
        <v>3876.6607101712493</v>
      </c>
      <c r="I31" s="288">
        <f>'[1]Table 4 Level 3'!P30</f>
        <v>653.73</v>
      </c>
      <c r="J31" s="288">
        <f t="shared" si="4"/>
        <v>4530.3907101712493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286">
        <v>0</v>
      </c>
      <c r="D32" s="285">
        <f>'10.1.12 MFP Funded'!O31</f>
        <v>0</v>
      </c>
      <c r="E32" s="330">
        <f t="shared" si="1"/>
        <v>0</v>
      </c>
      <c r="F32" s="330">
        <f t="shared" si="2"/>
        <v>0</v>
      </c>
      <c r="G32" s="330">
        <f t="shared" si="3"/>
        <v>0</v>
      </c>
      <c r="H32" s="283">
        <f>'[3]Table 3 Levels 1&amp;2'!AL33</f>
        <v>3130.9087022137969</v>
      </c>
      <c r="I32" s="282">
        <f>'[1]Table 4 Level 3'!P31</f>
        <v>836.83</v>
      </c>
      <c r="J32" s="282">
        <f t="shared" si="4"/>
        <v>3967.7387022137968</v>
      </c>
      <c r="K32" s="281">
        <f t="shared" si="5"/>
        <v>0</v>
      </c>
      <c r="L32" s="281">
        <f t="shared" si="6"/>
        <v>0</v>
      </c>
      <c r="M32" s="281">
        <f t="shared" si="7"/>
        <v>0</v>
      </c>
    </row>
    <row r="33" spans="1:13">
      <c r="A33" s="264">
        <v>27</v>
      </c>
      <c r="B33" s="263" t="s">
        <v>266</v>
      </c>
      <c r="C33" s="262">
        <v>0</v>
      </c>
      <c r="D33" s="261">
        <f>'10.1.12 MFP Funded'!O32</f>
        <v>0</v>
      </c>
      <c r="E33" s="327">
        <f t="shared" si="1"/>
        <v>0</v>
      </c>
      <c r="F33" s="327">
        <f t="shared" si="2"/>
        <v>0</v>
      </c>
      <c r="G33" s="327">
        <f t="shared" si="3"/>
        <v>0</v>
      </c>
      <c r="H33" s="259">
        <f>'[3]Table 3 Levels 1&amp;2'!AL34</f>
        <v>5673.3097932359224</v>
      </c>
      <c r="I33" s="258">
        <f>'[1]Table 4 Level 3'!P32</f>
        <v>693.06</v>
      </c>
      <c r="J33" s="258">
        <f t="shared" si="4"/>
        <v>6366.3697932359228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262">
        <v>0</v>
      </c>
      <c r="D34" s="261">
        <f>'10.1.12 MFP Funded'!O33</f>
        <v>0</v>
      </c>
      <c r="E34" s="327">
        <f t="shared" si="1"/>
        <v>0</v>
      </c>
      <c r="F34" s="327">
        <f t="shared" si="2"/>
        <v>0</v>
      </c>
      <c r="G34" s="327">
        <f t="shared" si="3"/>
        <v>0</v>
      </c>
      <c r="H34" s="259">
        <f>'[3]Table 3 Levels 1&amp;2'!AL35</f>
        <v>3225.6961587092846</v>
      </c>
      <c r="I34" s="258">
        <f>'[1]Table 4 Level 3'!P33</f>
        <v>694.4</v>
      </c>
      <c r="J34" s="258">
        <f t="shared" si="4"/>
        <v>3920.0961587092847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262">
        <v>0</v>
      </c>
      <c r="D35" s="261">
        <f>'10.1.12 MFP Funded'!O34</f>
        <v>0</v>
      </c>
      <c r="E35" s="327">
        <f t="shared" si="1"/>
        <v>0</v>
      </c>
      <c r="F35" s="327">
        <f t="shared" si="2"/>
        <v>0</v>
      </c>
      <c r="G35" s="327">
        <f t="shared" si="3"/>
        <v>0</v>
      </c>
      <c r="H35" s="259">
        <f>'[3]Table 3 Levels 1&amp;2'!AL36</f>
        <v>3955.7852148385191</v>
      </c>
      <c r="I35" s="258">
        <f>'[1]Table 4 Level 3'!P34</f>
        <v>754.94999999999993</v>
      </c>
      <c r="J35" s="258">
        <f t="shared" si="4"/>
        <v>4710.7352148385189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278">
        <v>0</v>
      </c>
      <c r="D36" s="277">
        <f>'10.1.12 MFP Funded'!O35</f>
        <v>0</v>
      </c>
      <c r="E36" s="329">
        <f t="shared" si="1"/>
        <v>0</v>
      </c>
      <c r="F36" s="329">
        <f t="shared" si="2"/>
        <v>0</v>
      </c>
      <c r="G36" s="329">
        <f t="shared" si="3"/>
        <v>0</v>
      </c>
      <c r="H36" s="275">
        <f>'[3]Table 3 Levels 1&amp;2'!AL37</f>
        <v>5609.6361466464068</v>
      </c>
      <c r="I36" s="274">
        <f>'[1]Table 4 Level 3'!P35</f>
        <v>727.17</v>
      </c>
      <c r="J36" s="274">
        <f t="shared" si="4"/>
        <v>6336.8061466464069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270">
        <v>0</v>
      </c>
      <c r="D37" s="269">
        <f>'10.1.12 MFP Funded'!O36</f>
        <v>0</v>
      </c>
      <c r="E37" s="328">
        <f t="shared" si="1"/>
        <v>0</v>
      </c>
      <c r="F37" s="328">
        <f t="shared" si="2"/>
        <v>0</v>
      </c>
      <c r="G37" s="328">
        <f t="shared" si="3"/>
        <v>0</v>
      </c>
      <c r="H37" s="267">
        <f>'[3]Table 3 Levels 1&amp;2'!AL38</f>
        <v>4174.0937400224284</v>
      </c>
      <c r="I37" s="266">
        <f>'[1]Table 4 Level 3'!P36</f>
        <v>620.83000000000004</v>
      </c>
      <c r="J37" s="266">
        <f t="shared" si="4"/>
        <v>4794.9237400224283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262">
        <v>0</v>
      </c>
      <c r="D38" s="261">
        <f>'10.1.12 MFP Funded'!O37</f>
        <v>0</v>
      </c>
      <c r="E38" s="327">
        <f t="shared" si="1"/>
        <v>0</v>
      </c>
      <c r="F38" s="327">
        <f t="shared" si="2"/>
        <v>0</v>
      </c>
      <c r="G38" s="327">
        <f t="shared" si="3"/>
        <v>0</v>
      </c>
      <c r="H38" s="259">
        <f>'[3]Table 3 Levels 1&amp;2'!AL39</f>
        <v>5486.1585166144778</v>
      </c>
      <c r="I38" s="258">
        <f>'[1]Table 4 Level 3'!P37</f>
        <v>559.77</v>
      </c>
      <c r="J38" s="258">
        <f t="shared" si="4"/>
        <v>6045.9285166144782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262">
        <v>0</v>
      </c>
      <c r="D39" s="261">
        <f>'10.1.12 MFP Funded'!O38</f>
        <v>0</v>
      </c>
      <c r="E39" s="327">
        <f t="shared" ref="E39:E70" si="8">D39-C39</f>
        <v>0</v>
      </c>
      <c r="F39" s="327">
        <f t="shared" ref="F39:F70" si="9">IF(E39&gt;0,E39,0)</f>
        <v>0</v>
      </c>
      <c r="G39" s="327">
        <f t="shared" ref="G39:G75" si="10">IF(E39&lt;0,E39,0)</f>
        <v>0</v>
      </c>
      <c r="H39" s="259">
        <f>'[3]Table 3 Levels 1&amp;2'!AL40</f>
        <v>5393.8471941993575</v>
      </c>
      <c r="I39" s="258">
        <f>'[1]Table 4 Level 3'!P38</f>
        <v>655.31000000000006</v>
      </c>
      <c r="J39" s="258">
        <f t="shared" ref="J39:J70" si="11">I39+H39</f>
        <v>6049.1571941993579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262">
        <v>0</v>
      </c>
      <c r="D40" s="261">
        <f>'10.1.12 MFP Funded'!O39</f>
        <v>0</v>
      </c>
      <c r="E40" s="327">
        <f t="shared" si="8"/>
        <v>0</v>
      </c>
      <c r="F40" s="327">
        <f t="shared" si="9"/>
        <v>0</v>
      </c>
      <c r="G40" s="327">
        <f t="shared" si="10"/>
        <v>0</v>
      </c>
      <c r="H40" s="259">
        <f>'[3]Table 3 Levels 1&amp;2'!AL41</f>
        <v>5864.3549473361072</v>
      </c>
      <c r="I40" s="258">
        <f>'[1]Table 4 Level 3'!P39</f>
        <v>644.11000000000013</v>
      </c>
      <c r="J40" s="258">
        <f t="shared" si="11"/>
        <v>6508.4649473361078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278">
        <v>0</v>
      </c>
      <c r="D41" s="277">
        <f>'10.1.12 MFP Funded'!O40</f>
        <v>0</v>
      </c>
      <c r="E41" s="329">
        <f t="shared" si="8"/>
        <v>0</v>
      </c>
      <c r="F41" s="329">
        <f t="shared" si="9"/>
        <v>0</v>
      </c>
      <c r="G41" s="329">
        <f t="shared" si="10"/>
        <v>0</v>
      </c>
      <c r="H41" s="275">
        <f>'[3]Table 3 Levels 1&amp;2'!AL42</f>
        <v>4848.8680115701454</v>
      </c>
      <c r="I41" s="274">
        <f>'[1]Table 4 Level 3'!P40</f>
        <v>537.96</v>
      </c>
      <c r="J41" s="274">
        <f t="shared" si="11"/>
        <v>5386.8280115701455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270">
        <v>0</v>
      </c>
      <c r="D42" s="269">
        <f>'10.1.12 MFP Funded'!O41</f>
        <v>0</v>
      </c>
      <c r="E42" s="328">
        <f t="shared" si="8"/>
        <v>0</v>
      </c>
      <c r="F42" s="328">
        <f t="shared" si="9"/>
        <v>0</v>
      </c>
      <c r="G42" s="328">
        <f t="shared" si="10"/>
        <v>0</v>
      </c>
      <c r="H42" s="267">
        <f>'[3]Table 3 Levels 1&amp;2'!AL43</f>
        <v>3442.7546828904692</v>
      </c>
      <c r="I42" s="266">
        <f>'[1]Table 5B1_RSD_Orleans'!F78</f>
        <v>746.0335616438357</v>
      </c>
      <c r="J42" s="266">
        <f t="shared" si="11"/>
        <v>4188.7882445343048</v>
      </c>
      <c r="K42" s="265">
        <f t="shared" si="12"/>
        <v>0</v>
      </c>
      <c r="L42" s="265">
        <f t="shared" si="13"/>
        <v>0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262">
        <v>0</v>
      </c>
      <c r="D43" s="261">
        <f>'10.1.12 MFP Funded'!O42</f>
        <v>0</v>
      </c>
      <c r="E43" s="327">
        <f t="shared" si="8"/>
        <v>0</v>
      </c>
      <c r="F43" s="327">
        <f t="shared" si="9"/>
        <v>0</v>
      </c>
      <c r="G43" s="327">
        <f t="shared" si="10"/>
        <v>0</v>
      </c>
      <c r="H43" s="259">
        <f>'[3]Table 3 Levels 1&amp;2'!AL44</f>
        <v>5492.0643232073926</v>
      </c>
      <c r="I43" s="258">
        <f>'[1]Table 4 Level 3'!P42</f>
        <v>653.61</v>
      </c>
      <c r="J43" s="258">
        <f t="shared" si="11"/>
        <v>6145.6743232073923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262">
        <v>0</v>
      </c>
      <c r="D44" s="261">
        <f>'10.1.12 MFP Funded'!O43</f>
        <v>0</v>
      </c>
      <c r="E44" s="327">
        <f t="shared" si="8"/>
        <v>0</v>
      </c>
      <c r="F44" s="327">
        <f t="shared" si="9"/>
        <v>0</v>
      </c>
      <c r="G44" s="327">
        <f t="shared" si="10"/>
        <v>0</v>
      </c>
      <c r="H44" s="259">
        <f>'[3]Table 3 Levels 1&amp;2'!AL45</f>
        <v>2296.9220537376964</v>
      </c>
      <c r="I44" s="258">
        <f>'[1]Table 4 Level 3'!P43</f>
        <v>829.92000000000007</v>
      </c>
      <c r="J44" s="258">
        <f t="shared" si="11"/>
        <v>3126.8420537376965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262">
        <v>0</v>
      </c>
      <c r="D45" s="261">
        <f>'10.1.12 MFP Funded'!O44</f>
        <v>0</v>
      </c>
      <c r="E45" s="327">
        <f t="shared" si="8"/>
        <v>0</v>
      </c>
      <c r="F45" s="327">
        <f t="shared" si="9"/>
        <v>0</v>
      </c>
      <c r="G45" s="327">
        <f t="shared" si="10"/>
        <v>0</v>
      </c>
      <c r="H45" s="259">
        <f>'[3]Table 3 Levels 1&amp;2'!AL46</f>
        <v>3692.59215316156</v>
      </c>
      <c r="I45" s="258">
        <f>'[1]Table 5B2_RSD_LA'!F21</f>
        <v>779.65573042776441</v>
      </c>
      <c r="J45" s="258">
        <f t="shared" si="11"/>
        <v>4472.2478835893244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278">
        <v>0</v>
      </c>
      <c r="D46" s="277">
        <f>'10.1.12 MFP Funded'!O45</f>
        <v>0</v>
      </c>
      <c r="E46" s="329">
        <f t="shared" si="8"/>
        <v>0</v>
      </c>
      <c r="F46" s="329">
        <f t="shared" si="9"/>
        <v>0</v>
      </c>
      <c r="G46" s="329">
        <f t="shared" si="10"/>
        <v>0</v>
      </c>
      <c r="H46" s="275">
        <f>'[3]Table 3 Levels 1&amp;2'!AL47</f>
        <v>4897.3087815908475</v>
      </c>
      <c r="I46" s="274">
        <f>'[1]Table 4 Level 3'!P45</f>
        <v>700.2700000000001</v>
      </c>
      <c r="J46" s="274">
        <f t="shared" si="11"/>
        <v>5597.5787815908479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270">
        <v>0</v>
      </c>
      <c r="D47" s="269">
        <f>'10.1.12 MFP Funded'!O46</f>
        <v>0</v>
      </c>
      <c r="E47" s="328">
        <f t="shared" si="8"/>
        <v>0</v>
      </c>
      <c r="F47" s="328">
        <f t="shared" si="9"/>
        <v>0</v>
      </c>
      <c r="G47" s="328">
        <f t="shared" si="10"/>
        <v>0</v>
      </c>
      <c r="H47" s="267">
        <f>'[3]Table 3 Levels 1&amp;2'!AL48</f>
        <v>1613.0487891737891</v>
      </c>
      <c r="I47" s="266">
        <f>'[1]Table 4 Level 3'!P46</f>
        <v>886.22</v>
      </c>
      <c r="J47" s="266">
        <f t="shared" si="11"/>
        <v>2499.2687891737892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262">
        <v>0</v>
      </c>
      <c r="D48" s="261">
        <f>'10.1.12 MFP Funded'!O47</f>
        <v>0</v>
      </c>
      <c r="E48" s="327">
        <f t="shared" si="8"/>
        <v>0</v>
      </c>
      <c r="F48" s="327">
        <f t="shared" si="9"/>
        <v>0</v>
      </c>
      <c r="G48" s="327">
        <f t="shared" si="10"/>
        <v>0</v>
      </c>
      <c r="H48" s="259">
        <f>'[3]Table 3 Levels 1&amp;2'!AL49</f>
        <v>5259.3837602759822</v>
      </c>
      <c r="I48" s="258">
        <f>'[1]Table 4 Level 3'!P47</f>
        <v>534.28</v>
      </c>
      <c r="J48" s="258">
        <f t="shared" si="11"/>
        <v>5793.663760275982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262">
        <v>0</v>
      </c>
      <c r="D49" s="261">
        <f>'10.1.12 MFP Funded'!O48</f>
        <v>0</v>
      </c>
      <c r="E49" s="327">
        <f t="shared" si="8"/>
        <v>0</v>
      </c>
      <c r="F49" s="327">
        <f t="shared" si="9"/>
        <v>0</v>
      </c>
      <c r="G49" s="327">
        <f t="shared" si="10"/>
        <v>0</v>
      </c>
      <c r="H49" s="259">
        <f>'[3]Table 3 Levels 1&amp;2'!AL50</f>
        <v>5602.7225412254893</v>
      </c>
      <c r="I49" s="258">
        <f>'[1]Table 4 Level 3'!P48</f>
        <v>574.6099999999999</v>
      </c>
      <c r="J49" s="258">
        <f t="shared" si="11"/>
        <v>6177.332541225489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262">
        <v>0</v>
      </c>
      <c r="D50" s="261">
        <f>'10.1.12 MFP Funded'!O49</f>
        <v>0</v>
      </c>
      <c r="E50" s="327">
        <f t="shared" si="8"/>
        <v>0</v>
      </c>
      <c r="F50" s="327">
        <f t="shared" si="9"/>
        <v>0</v>
      </c>
      <c r="G50" s="327">
        <f t="shared" si="10"/>
        <v>0</v>
      </c>
      <c r="H50" s="259">
        <f>'[3]Table 3 Levels 1&amp;2'!AL51</f>
        <v>4123.0310925034155</v>
      </c>
      <c r="I50" s="258">
        <f>'[1]Table 4 Level 3'!P49</f>
        <v>663.16000000000008</v>
      </c>
      <c r="J50" s="258">
        <f t="shared" si="11"/>
        <v>4786.1910925034153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278">
        <v>0</v>
      </c>
      <c r="D51" s="277">
        <f>'10.1.12 MFP Funded'!O50</f>
        <v>0</v>
      </c>
      <c r="E51" s="329">
        <f t="shared" si="8"/>
        <v>0</v>
      </c>
      <c r="F51" s="329">
        <f t="shared" si="9"/>
        <v>0</v>
      </c>
      <c r="G51" s="329">
        <f t="shared" si="10"/>
        <v>0</v>
      </c>
      <c r="H51" s="275">
        <f>'[3]Table 3 Levels 1&amp;2'!AL52</f>
        <v>2428.6757675555082</v>
      </c>
      <c r="I51" s="274">
        <f>'[1]Table 4 Level 3'!P50</f>
        <v>753.96000000000015</v>
      </c>
      <c r="J51" s="274">
        <f t="shared" si="11"/>
        <v>3182.6357675555082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270">
        <v>0</v>
      </c>
      <c r="D52" s="269">
        <f>'10.1.12 MFP Funded'!O51</f>
        <v>0</v>
      </c>
      <c r="E52" s="328">
        <f t="shared" si="8"/>
        <v>0</v>
      </c>
      <c r="F52" s="328">
        <f t="shared" si="9"/>
        <v>0</v>
      </c>
      <c r="G52" s="328">
        <f t="shared" si="10"/>
        <v>0</v>
      </c>
      <c r="H52" s="267">
        <f>'[3]Table 3 Levels 1&amp;2'!AL53</f>
        <v>5783.612845780598</v>
      </c>
      <c r="I52" s="266">
        <f>'[1]Table 4 Level 3'!P51</f>
        <v>728.06</v>
      </c>
      <c r="J52" s="266">
        <f t="shared" si="11"/>
        <v>6511.6728457805984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262">
        <v>0</v>
      </c>
      <c r="D53" s="261">
        <f>'10.1.12 MFP Funded'!O52</f>
        <v>0</v>
      </c>
      <c r="E53" s="327">
        <f t="shared" si="8"/>
        <v>0</v>
      </c>
      <c r="F53" s="327">
        <f t="shared" si="9"/>
        <v>0</v>
      </c>
      <c r="G53" s="327">
        <f t="shared" si="10"/>
        <v>0</v>
      </c>
      <c r="H53" s="259">
        <f>'[3]Table 3 Levels 1&amp;2'!AL54</f>
        <v>3209.8138023141523</v>
      </c>
      <c r="I53" s="258">
        <f>'[1]Table 4 Level 3'!P52</f>
        <v>910.76</v>
      </c>
      <c r="J53" s="258">
        <f t="shared" si="11"/>
        <v>4120.5738023141521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262">
        <v>0</v>
      </c>
      <c r="D54" s="261">
        <f>'10.1.12 MFP Funded'!O53</f>
        <v>0</v>
      </c>
      <c r="E54" s="327">
        <f t="shared" si="8"/>
        <v>0</v>
      </c>
      <c r="F54" s="327">
        <f t="shared" si="9"/>
        <v>0</v>
      </c>
      <c r="G54" s="327">
        <f t="shared" si="10"/>
        <v>0</v>
      </c>
      <c r="H54" s="259">
        <f>'[3]Table 3 Levels 1&amp;2'!AL55</f>
        <v>4278.1956772731837</v>
      </c>
      <c r="I54" s="258">
        <f>'[1]Table 4 Level 3'!P53</f>
        <v>871.07</v>
      </c>
      <c r="J54" s="258">
        <f t="shared" si="11"/>
        <v>5149.2656772731834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262">
        <v>0</v>
      </c>
      <c r="D55" s="261">
        <f>'10.1.12 MFP Funded'!O54</f>
        <v>0</v>
      </c>
      <c r="E55" s="327">
        <f t="shared" si="8"/>
        <v>0</v>
      </c>
      <c r="F55" s="327">
        <f t="shared" si="9"/>
        <v>0</v>
      </c>
      <c r="G55" s="327">
        <f t="shared" si="10"/>
        <v>0</v>
      </c>
      <c r="H55" s="259">
        <f>'[3]Table 3 Levels 1&amp;2'!AL56</f>
        <v>4819.172186397177</v>
      </c>
      <c r="I55" s="258">
        <f>'[1]Table 4 Level 3'!P54</f>
        <v>574.43999999999994</v>
      </c>
      <c r="J55" s="258">
        <f t="shared" si="11"/>
        <v>5393.6121863971766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278">
        <v>0</v>
      </c>
      <c r="D56" s="277">
        <f>'10.1.12 MFP Funded'!O55</f>
        <v>0</v>
      </c>
      <c r="E56" s="329">
        <f t="shared" si="8"/>
        <v>0</v>
      </c>
      <c r="F56" s="329">
        <f t="shared" si="9"/>
        <v>0</v>
      </c>
      <c r="G56" s="329">
        <f t="shared" si="10"/>
        <v>0</v>
      </c>
      <c r="H56" s="275">
        <f>'[3]Table 3 Levels 1&amp;2'!AL57</f>
        <v>5078.3381494368732</v>
      </c>
      <c r="I56" s="274">
        <f>'[1]Table 4 Level 3'!P55</f>
        <v>634.46</v>
      </c>
      <c r="J56" s="274">
        <f t="shared" si="11"/>
        <v>5712.7981494368732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270">
        <v>0</v>
      </c>
      <c r="D57" s="269">
        <f>'10.1.12 MFP Funded'!O56</f>
        <v>0</v>
      </c>
      <c r="E57" s="328">
        <f t="shared" si="8"/>
        <v>0</v>
      </c>
      <c r="F57" s="328">
        <f t="shared" si="9"/>
        <v>0</v>
      </c>
      <c r="G57" s="328">
        <f t="shared" si="10"/>
        <v>0</v>
      </c>
      <c r="H57" s="267">
        <f>'[3]Table 3 Levels 1&amp;2'!AL58</f>
        <v>4327.8748353683095</v>
      </c>
      <c r="I57" s="266">
        <f>'[1]Table 4 Level 3'!P56</f>
        <v>706.66</v>
      </c>
      <c r="J57" s="266">
        <f t="shared" si="11"/>
        <v>5034.5348353683094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262">
        <v>0</v>
      </c>
      <c r="D58" s="261">
        <f>'10.1.12 MFP Funded'!O57</f>
        <v>0</v>
      </c>
      <c r="E58" s="327">
        <f t="shared" si="8"/>
        <v>0</v>
      </c>
      <c r="F58" s="327">
        <f t="shared" si="9"/>
        <v>0</v>
      </c>
      <c r="G58" s="327">
        <f t="shared" si="10"/>
        <v>0</v>
      </c>
      <c r="H58" s="259">
        <f>'[3]Table 3 Levels 1&amp;2'!AL59</f>
        <v>4936.6461759855838</v>
      </c>
      <c r="I58" s="258">
        <f>'[1]Table 4 Level 3'!P57</f>
        <v>658.37</v>
      </c>
      <c r="J58" s="258">
        <f t="shared" si="11"/>
        <v>5595.0161759855837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262">
        <v>0</v>
      </c>
      <c r="D59" s="261">
        <f>'10.1.12 MFP Funded'!O58</f>
        <v>0</v>
      </c>
      <c r="E59" s="327">
        <f t="shared" si="8"/>
        <v>0</v>
      </c>
      <c r="F59" s="327">
        <f t="shared" si="9"/>
        <v>0</v>
      </c>
      <c r="G59" s="327">
        <f t="shared" si="10"/>
        <v>0</v>
      </c>
      <c r="H59" s="259">
        <f>'[3]Table 3 Levels 1&amp;2'!AL60</f>
        <v>4800.3207499962118</v>
      </c>
      <c r="I59" s="258">
        <f>'[1]Table 4 Level 3'!P58</f>
        <v>689.74</v>
      </c>
      <c r="J59" s="258">
        <f t="shared" si="11"/>
        <v>5490.0607499962116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262">
        <v>0</v>
      </c>
      <c r="D60" s="261">
        <f>'10.1.12 MFP Funded'!O59</f>
        <v>0</v>
      </c>
      <c r="E60" s="327">
        <f t="shared" si="8"/>
        <v>0</v>
      </c>
      <c r="F60" s="327">
        <f t="shared" si="9"/>
        <v>0</v>
      </c>
      <c r="G60" s="327">
        <f t="shared" si="10"/>
        <v>0</v>
      </c>
      <c r="H60" s="259">
        <f>'[3]Table 3 Levels 1&amp;2'!AL61</f>
        <v>6010.7753360515026</v>
      </c>
      <c r="I60" s="258">
        <f>'[1]Table 4 Level 3'!P59</f>
        <v>951.45</v>
      </c>
      <c r="J60" s="258">
        <f t="shared" si="11"/>
        <v>6962.2253360515024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278">
        <v>0</v>
      </c>
      <c r="D61" s="277">
        <f>'10.1.12 MFP Funded'!O60</f>
        <v>0</v>
      </c>
      <c r="E61" s="329">
        <f t="shared" si="8"/>
        <v>0</v>
      </c>
      <c r="F61" s="329">
        <f t="shared" si="9"/>
        <v>0</v>
      </c>
      <c r="G61" s="329">
        <f t="shared" si="10"/>
        <v>0</v>
      </c>
      <c r="H61" s="275">
        <f>'[3]Table 3 Levels 1&amp;2'!AL62</f>
        <v>4103.7453851303217</v>
      </c>
      <c r="I61" s="274">
        <f>'[1]Table 4 Level 3'!P60</f>
        <v>795.14</v>
      </c>
      <c r="J61" s="274">
        <f t="shared" si="11"/>
        <v>4898.885385130322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270">
        <v>0</v>
      </c>
      <c r="D62" s="269">
        <f>'10.1.12 MFP Funded'!O61</f>
        <v>0</v>
      </c>
      <c r="E62" s="328">
        <f t="shared" si="8"/>
        <v>0</v>
      </c>
      <c r="F62" s="328">
        <f t="shared" si="9"/>
        <v>0</v>
      </c>
      <c r="G62" s="328">
        <f t="shared" si="10"/>
        <v>0</v>
      </c>
      <c r="H62" s="267">
        <f>'[3]Table 3 Levels 1&amp;2'!AL63</f>
        <v>5076.2407002640311</v>
      </c>
      <c r="I62" s="266">
        <f>'[1]Table 4 Level 3'!P61</f>
        <v>614.66000000000008</v>
      </c>
      <c r="J62" s="266">
        <f t="shared" si="11"/>
        <v>5690.900700264031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262">
        <v>0</v>
      </c>
      <c r="D63" s="261">
        <f>'10.1.12 MFP Funded'!O62</f>
        <v>0</v>
      </c>
      <c r="E63" s="327">
        <f t="shared" si="8"/>
        <v>0</v>
      </c>
      <c r="F63" s="327">
        <f t="shared" si="9"/>
        <v>0</v>
      </c>
      <c r="G63" s="327">
        <f t="shared" si="10"/>
        <v>0</v>
      </c>
      <c r="H63" s="259">
        <f>'[3]Table 3 Levels 1&amp;2'!AL64</f>
        <v>4409.0708210621269</v>
      </c>
      <c r="I63" s="258">
        <f>'[1]Table 4 Level 3'!P62</f>
        <v>764.51</v>
      </c>
      <c r="J63" s="258">
        <f t="shared" si="11"/>
        <v>5173.5808210621271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262">
        <v>0</v>
      </c>
      <c r="D64" s="261">
        <f>'10.1.12 MFP Funded'!O63</f>
        <v>0</v>
      </c>
      <c r="E64" s="327">
        <f t="shared" si="8"/>
        <v>0</v>
      </c>
      <c r="F64" s="327">
        <f t="shared" si="9"/>
        <v>0</v>
      </c>
      <c r="G64" s="327">
        <f t="shared" si="10"/>
        <v>0</v>
      </c>
      <c r="H64" s="259">
        <f>'[3]Table 3 Levels 1&amp;2'!AL65</f>
        <v>5341.4512666086594</v>
      </c>
      <c r="I64" s="258">
        <f>'[1]Table 4 Level 3'!P63</f>
        <v>697.04</v>
      </c>
      <c r="J64" s="258">
        <f t="shared" si="11"/>
        <v>6038.4912666086593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262">
        <v>0</v>
      </c>
      <c r="D65" s="261">
        <f>'10.1.12 MFP Funded'!O64</f>
        <v>0</v>
      </c>
      <c r="E65" s="327">
        <f t="shared" si="8"/>
        <v>0</v>
      </c>
      <c r="F65" s="327">
        <f t="shared" si="9"/>
        <v>0</v>
      </c>
      <c r="G65" s="327">
        <f t="shared" si="10"/>
        <v>0</v>
      </c>
      <c r="H65" s="259">
        <f>'[3]Table 3 Levels 1&amp;2'!AL66</f>
        <v>6342.1695127641487</v>
      </c>
      <c r="I65" s="258">
        <f>'[1]Table 4 Level 3'!P64</f>
        <v>689.52</v>
      </c>
      <c r="J65" s="258">
        <f t="shared" si="11"/>
        <v>7031.6895127641492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278">
        <v>0</v>
      </c>
      <c r="D66" s="277">
        <f>'10.1.12 MFP Funded'!O65</f>
        <v>0</v>
      </c>
      <c r="E66" s="329">
        <f t="shared" si="8"/>
        <v>0</v>
      </c>
      <c r="F66" s="329">
        <f t="shared" si="9"/>
        <v>0</v>
      </c>
      <c r="G66" s="329">
        <f t="shared" si="10"/>
        <v>0</v>
      </c>
      <c r="H66" s="275">
        <f>'[3]Table 3 Levels 1&amp;2'!AL67</f>
        <v>4836.7830262372299</v>
      </c>
      <c r="I66" s="274">
        <f>'[1]Table 4 Level 3'!P65</f>
        <v>594.04</v>
      </c>
      <c r="J66" s="274">
        <f t="shared" si="11"/>
        <v>5430.8230262372299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270">
        <v>0</v>
      </c>
      <c r="D67" s="269">
        <f>'10.1.12 MFP Funded'!O66</f>
        <v>0</v>
      </c>
      <c r="E67" s="328">
        <f t="shared" si="8"/>
        <v>0</v>
      </c>
      <c r="F67" s="328">
        <f t="shared" si="9"/>
        <v>0</v>
      </c>
      <c r="G67" s="328">
        <f t="shared" si="10"/>
        <v>0</v>
      </c>
      <c r="H67" s="267">
        <f>'[3]Table 3 Levels 1&amp;2'!AL68</f>
        <v>3068.5254213785697</v>
      </c>
      <c r="I67" s="266">
        <f>'[1]Table 4 Level 3'!P66</f>
        <v>833.70999999999992</v>
      </c>
      <c r="J67" s="266">
        <f t="shared" si="11"/>
        <v>3902.2354213785698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262">
        <v>0</v>
      </c>
      <c r="D68" s="261">
        <f>'10.1.12 MFP Funded'!O67</f>
        <v>0</v>
      </c>
      <c r="E68" s="327">
        <f t="shared" si="8"/>
        <v>0</v>
      </c>
      <c r="F68" s="327">
        <f t="shared" si="9"/>
        <v>0</v>
      </c>
      <c r="G68" s="327">
        <f t="shared" si="10"/>
        <v>0</v>
      </c>
      <c r="H68" s="259">
        <f>'[3]Table 3 Levels 1&amp;2'!AL69</f>
        <v>5577.0282124990472</v>
      </c>
      <c r="I68" s="258">
        <f>'[1]Table 4 Level 3'!P67</f>
        <v>516.08000000000004</v>
      </c>
      <c r="J68" s="258">
        <f t="shared" si="11"/>
        <v>6093.1082124990471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262">
        <v>0</v>
      </c>
      <c r="D69" s="261">
        <f>'10.1.12 MFP Funded'!O68</f>
        <v>0</v>
      </c>
      <c r="E69" s="327">
        <f t="shared" si="8"/>
        <v>0</v>
      </c>
      <c r="F69" s="327">
        <f t="shared" si="9"/>
        <v>0</v>
      </c>
      <c r="G69" s="327">
        <f t="shared" si="10"/>
        <v>0</v>
      </c>
      <c r="H69" s="259">
        <f>'[3]Table 3 Levels 1&amp;2'!AL70</f>
        <v>4427.207711317601</v>
      </c>
      <c r="I69" s="258">
        <f>'[1]Table 4 Level 3'!P68</f>
        <v>756.79</v>
      </c>
      <c r="J69" s="258">
        <f t="shared" si="11"/>
        <v>5183.997711317601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262">
        <v>0</v>
      </c>
      <c r="D70" s="261">
        <f>'10.1.12 MFP Funded'!O69</f>
        <v>0</v>
      </c>
      <c r="E70" s="327">
        <f t="shared" si="8"/>
        <v>0</v>
      </c>
      <c r="F70" s="327">
        <f t="shared" si="9"/>
        <v>0</v>
      </c>
      <c r="G70" s="327">
        <f t="shared" si="10"/>
        <v>0</v>
      </c>
      <c r="H70" s="259">
        <f>'[3]Table 3 Levels 1&amp;2'!AL71</f>
        <v>5888.4725850181812</v>
      </c>
      <c r="I70" s="258">
        <f>'[1]Table 4 Level 3'!P69</f>
        <v>592.66</v>
      </c>
      <c r="J70" s="258">
        <f t="shared" si="11"/>
        <v>6481.1325850181811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278">
        <v>0</v>
      </c>
      <c r="D71" s="277">
        <f>'10.1.12 MFP Funded'!O70</f>
        <v>0</v>
      </c>
      <c r="E71" s="329">
        <f t="shared" ref="E71:E75" si="15">D71-C71</f>
        <v>0</v>
      </c>
      <c r="F71" s="329">
        <f t="shared" ref="F71:F75" si="16">IF(E71&gt;0,E71,0)</f>
        <v>0</v>
      </c>
      <c r="G71" s="329">
        <f t="shared" si="10"/>
        <v>0</v>
      </c>
      <c r="H71" s="275">
        <f>'[3]Table 3 Levels 1&amp;2'!AL72</f>
        <v>4583.9609010774066</v>
      </c>
      <c r="I71" s="274">
        <f>'[1]Table 4 Level 3'!P70</f>
        <v>829.12</v>
      </c>
      <c r="J71" s="274">
        <f t="shared" ref="J71:J75" si="17">I71+H71</f>
        <v>5413.0809010774065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270">
        <v>0</v>
      </c>
      <c r="D72" s="269">
        <f>'10.1.12 MFP Funded'!O71</f>
        <v>0</v>
      </c>
      <c r="E72" s="328">
        <f t="shared" si="15"/>
        <v>0</v>
      </c>
      <c r="F72" s="328">
        <f t="shared" si="16"/>
        <v>0</v>
      </c>
      <c r="G72" s="328">
        <f t="shared" si="10"/>
        <v>0</v>
      </c>
      <c r="H72" s="267">
        <f>'[3]Table 3 Levels 1&amp;2'!AL73</f>
        <v>6262.4784859426345</v>
      </c>
      <c r="I72" s="266">
        <f>'[1]Table 4 Level 3'!P71</f>
        <v>730.06</v>
      </c>
      <c r="J72" s="266">
        <f t="shared" si="17"/>
        <v>6992.538485942634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262">
        <v>0</v>
      </c>
      <c r="D73" s="261">
        <f>'10.1.12 MFP Funded'!O72</f>
        <v>0</v>
      </c>
      <c r="E73" s="327">
        <f t="shared" si="15"/>
        <v>0</v>
      </c>
      <c r="F73" s="327">
        <f t="shared" si="16"/>
        <v>0</v>
      </c>
      <c r="G73" s="327">
        <f t="shared" si="10"/>
        <v>0</v>
      </c>
      <c r="H73" s="259">
        <f>'[3]Table 3 Levels 1&amp;2'!AL74</f>
        <v>5059.3528695821524</v>
      </c>
      <c r="I73" s="258">
        <f>'[1]Table 4 Level 3'!P72</f>
        <v>715.61</v>
      </c>
      <c r="J73" s="258">
        <f t="shared" si="17"/>
        <v>5774.9628695821521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262">
        <v>0</v>
      </c>
      <c r="D74" s="261">
        <f>'10.1.12 MFP Funded'!O73</f>
        <v>0</v>
      </c>
      <c r="E74" s="327">
        <f t="shared" si="15"/>
        <v>0</v>
      </c>
      <c r="F74" s="327">
        <f t="shared" si="16"/>
        <v>0</v>
      </c>
      <c r="G74" s="327">
        <f t="shared" si="10"/>
        <v>0</v>
      </c>
      <c r="H74" s="259">
        <f>'[3]Table 3 Levels 1&amp;2'!AL75</f>
        <v>5863.2815891318614</v>
      </c>
      <c r="I74" s="258">
        <f>'[1]Table 4 Level 3'!P73</f>
        <v>798.7</v>
      </c>
      <c r="J74" s="258">
        <f t="shared" si="17"/>
        <v>6661.9815891318613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254">
        <v>0</v>
      </c>
      <c r="D75" s="253">
        <f>'10.1.12 MFP Funded'!O74</f>
        <v>0</v>
      </c>
      <c r="E75" s="326">
        <f t="shared" si="15"/>
        <v>0</v>
      </c>
      <c r="F75" s="326">
        <f t="shared" si="16"/>
        <v>0</v>
      </c>
      <c r="G75" s="326">
        <f t="shared" si="10"/>
        <v>0</v>
      </c>
      <c r="H75" s="251">
        <f>'[3]Table 3 Levels 1&amp;2'!AL76</f>
        <v>5520.7940729790862</v>
      </c>
      <c r="I75" s="250">
        <f>'[1]Table 4 Level 3'!P74</f>
        <v>705.67</v>
      </c>
      <c r="J75" s="250">
        <f t="shared" si="17"/>
        <v>6226.4640729790863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ht="13.5" thickBot="1">
      <c r="A76" s="248"/>
      <c r="B76" s="247" t="s">
        <v>223</v>
      </c>
      <c r="C76" s="246">
        <f>SUM(C7:C75)</f>
        <v>450</v>
      </c>
      <c r="D76" s="246">
        <f>SUM(D7:D75)</f>
        <v>560</v>
      </c>
      <c r="E76" s="246">
        <f>SUM(E7:E75)</f>
        <v>110</v>
      </c>
      <c r="F76" s="246">
        <f>SUM(F7:F75)</f>
        <v>110</v>
      </c>
      <c r="G76" s="246">
        <f>SUM(G7:G75)</f>
        <v>0</v>
      </c>
      <c r="H76" s="244">
        <f>'[3]Table 3 Levels 1&amp;2'!AL77</f>
        <v>4336.5032257801222</v>
      </c>
      <c r="I76" s="243"/>
      <c r="J76" s="243"/>
      <c r="K76" s="243">
        <f>SUM(K7:K75)</f>
        <v>542104.01017217583</v>
      </c>
      <c r="L76" s="243">
        <f>SUM(L7:L75)</f>
        <v>542104.01017217583</v>
      </c>
      <c r="M76" s="243">
        <f>SUM(M7:M75)</f>
        <v>0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&amp;L&amp;"Arial,Bold"&amp;20Revised FY2012-13 MFP Budget Letter: October 1 Mid-year Adjustment for Students</oddHeader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80" zoomScaleNormal="85" zoomScaleSheetLayoutView="80" workbookViewId="0">
      <pane xSplit="2" ySplit="2" topLeftCell="E3" activePane="bottomRight" state="frozen"/>
      <selection activeCell="H7" sqref="H7"/>
      <selection pane="topRight" activeCell="H7" sqref="H7"/>
      <selection pane="bottomLeft" activeCell="H7" sqref="H7"/>
      <selection pane="bottomRight" activeCell="B1" sqref="B1:B2"/>
    </sheetView>
  </sheetViews>
  <sheetFormatPr defaultRowHeight="28.5" customHeight="1"/>
  <cols>
    <col min="1" max="1" width="3.140625" style="333" customWidth="1"/>
    <col min="2" max="2" width="31.42578125" style="333" bestFit="1" customWidth="1"/>
    <col min="3" max="3" width="16" style="333" customWidth="1"/>
    <col min="4" max="4" width="12.7109375" style="333" bestFit="1" customWidth="1"/>
    <col min="5" max="5" width="14.7109375" style="333" customWidth="1"/>
    <col min="6" max="6" width="11.7109375" style="333" bestFit="1" customWidth="1"/>
    <col min="7" max="7" width="12.85546875" style="333" bestFit="1" customWidth="1"/>
    <col min="8" max="8" width="14" style="333" bestFit="1" customWidth="1"/>
    <col min="9" max="9" width="16.28515625" style="334" customWidth="1"/>
    <col min="10" max="10" width="14.85546875" style="333" customWidth="1"/>
    <col min="11" max="11" width="15.85546875" style="333" bestFit="1" customWidth="1"/>
    <col min="12" max="12" width="15.42578125" style="333" bestFit="1" customWidth="1"/>
    <col min="13" max="13" width="16.28515625" style="333" bestFit="1" customWidth="1"/>
    <col min="14" max="16384" width="9.140625" style="333"/>
  </cols>
  <sheetData>
    <row r="1" spans="1:13" ht="102.75" customHeight="1">
      <c r="A1" s="815" t="s">
        <v>306</v>
      </c>
      <c r="B1" s="815" t="s">
        <v>305</v>
      </c>
      <c r="C1" s="782" t="s">
        <v>220</v>
      </c>
      <c r="D1" s="782" t="s">
        <v>219</v>
      </c>
      <c r="E1" s="793" t="s">
        <v>218</v>
      </c>
      <c r="F1" s="793" t="s">
        <v>217</v>
      </c>
      <c r="G1" s="793" t="s">
        <v>216</v>
      </c>
      <c r="H1" s="817" t="s">
        <v>685</v>
      </c>
      <c r="I1" s="819" t="s">
        <v>304</v>
      </c>
      <c r="J1" s="780" t="s">
        <v>213</v>
      </c>
      <c r="K1" s="771" t="s">
        <v>212</v>
      </c>
      <c r="L1" s="771" t="s">
        <v>211</v>
      </c>
      <c r="M1" s="771" t="s">
        <v>210</v>
      </c>
    </row>
    <row r="2" spans="1:13" ht="70.5" customHeight="1">
      <c r="A2" s="816"/>
      <c r="B2" s="816"/>
      <c r="C2" s="796"/>
      <c r="D2" s="796"/>
      <c r="E2" s="794"/>
      <c r="F2" s="794"/>
      <c r="G2" s="794"/>
      <c r="H2" s="818"/>
      <c r="I2" s="819"/>
      <c r="J2" s="792"/>
      <c r="K2" s="784"/>
      <c r="L2" s="784"/>
      <c r="M2" s="784"/>
    </row>
    <row r="3" spans="1:13" s="363" customFormat="1" ht="18" customHeight="1">
      <c r="A3" s="369"/>
      <c r="B3" s="369"/>
      <c r="C3" s="368"/>
      <c r="D3" s="368"/>
      <c r="E3" s="367"/>
      <c r="F3" s="367"/>
      <c r="G3" s="367"/>
      <c r="H3" s="366"/>
      <c r="I3" s="366"/>
      <c r="J3" s="365"/>
      <c r="K3" s="364"/>
      <c r="L3" s="364"/>
      <c r="M3" s="364"/>
    </row>
    <row r="4" spans="1:13" s="349" customFormat="1" ht="17.25" customHeight="1">
      <c r="A4" s="354">
        <v>1</v>
      </c>
      <c r="B4" s="353" t="s">
        <v>292</v>
      </c>
      <c r="C4" s="357">
        <f>'[1]Table 8 2.1.12 MFP Funded'!U4</f>
        <v>23</v>
      </c>
      <c r="D4" s="357">
        <f>'10.1.12 MFP Funded'!R6</f>
        <v>16</v>
      </c>
      <c r="E4" s="357">
        <f t="shared" ref="E4:E35" si="0">D4-C4</f>
        <v>-7</v>
      </c>
      <c r="F4" s="357">
        <f t="shared" ref="F4:F35" si="1">IF(E4&gt;0,E4,0)</f>
        <v>0</v>
      </c>
      <c r="G4" s="357">
        <f t="shared" ref="G4:G35" si="2">IF(E4&lt;0,E4,0)</f>
        <v>-7</v>
      </c>
      <c r="H4" s="356">
        <f>'[3]Table 5C2 - LA Virtual Admy'!D5</f>
        <v>4174.127736063685</v>
      </c>
      <c r="I4" s="355">
        <f>'[3]Table 5C2 - LA Virtual Admy'!F5</f>
        <v>699.73200000000008</v>
      </c>
      <c r="J4" s="355">
        <f t="shared" ref="J4:J35" si="3">H4+I4</f>
        <v>4873.859736063685</v>
      </c>
      <c r="K4" s="355">
        <f t="shared" ref="K4:K35" si="4">E4*J4</f>
        <v>-34117.018152445795</v>
      </c>
      <c r="L4" s="355">
        <f t="shared" ref="L4:L35" si="5">IF(K4&gt;0,K4,0)</f>
        <v>0</v>
      </c>
      <c r="M4" s="355">
        <f t="shared" ref="M4:M35" si="6">IF(K4&lt;0,K4,0)</f>
        <v>-34117.018152445795</v>
      </c>
    </row>
    <row r="5" spans="1:13" s="349" customFormat="1" ht="17.25" customHeight="1">
      <c r="A5" s="354">
        <v>2</v>
      </c>
      <c r="B5" s="353" t="s">
        <v>291</v>
      </c>
      <c r="C5" s="352">
        <f>'[1]Table 8 2.1.12 MFP Funded'!U5</f>
        <v>9</v>
      </c>
      <c r="D5" s="352">
        <f>'10.1.12 MFP Funded'!R7</f>
        <v>6</v>
      </c>
      <c r="E5" s="352">
        <f t="shared" si="0"/>
        <v>-3</v>
      </c>
      <c r="F5" s="352">
        <f t="shared" si="1"/>
        <v>0</v>
      </c>
      <c r="G5" s="352">
        <f t="shared" si="2"/>
        <v>-3</v>
      </c>
      <c r="H5" s="351">
        <f>'[3]Table 5C2 - LA Virtual Admy'!D6</f>
        <v>5534.5913337839593</v>
      </c>
      <c r="I5" s="350">
        <f>'[3]Table 5C2 - LA Virtual Admy'!F6</f>
        <v>758.08800000000008</v>
      </c>
      <c r="J5" s="350">
        <f t="shared" si="3"/>
        <v>6292.679333783959</v>
      </c>
      <c r="K5" s="350">
        <f t="shared" si="4"/>
        <v>-18878.038001351877</v>
      </c>
      <c r="L5" s="350">
        <f t="shared" si="5"/>
        <v>0</v>
      </c>
      <c r="M5" s="350">
        <f t="shared" si="6"/>
        <v>-18878.038001351877</v>
      </c>
    </row>
    <row r="6" spans="1:13" s="349" customFormat="1" ht="17.25" customHeight="1">
      <c r="A6" s="354">
        <v>3</v>
      </c>
      <c r="B6" s="353" t="s">
        <v>290</v>
      </c>
      <c r="C6" s="352">
        <f>'[1]Table 8 2.1.12 MFP Funded'!U6</f>
        <v>33</v>
      </c>
      <c r="D6" s="352">
        <f>'10.1.12 MFP Funded'!R8</f>
        <v>52</v>
      </c>
      <c r="E6" s="352">
        <f t="shared" si="0"/>
        <v>19</v>
      </c>
      <c r="F6" s="352">
        <f t="shared" si="1"/>
        <v>19</v>
      </c>
      <c r="G6" s="352">
        <f t="shared" si="2"/>
        <v>0</v>
      </c>
      <c r="H6" s="351">
        <f>'[3]Table 5C2 - LA Virtual Admy'!D7</f>
        <v>3906.8460970882102</v>
      </c>
      <c r="I6" s="350">
        <f>'[3]Table 5C2 - LA Virtual Admy'!F7</f>
        <v>537.15600000000006</v>
      </c>
      <c r="J6" s="350">
        <f t="shared" si="3"/>
        <v>4444.0020970882106</v>
      </c>
      <c r="K6" s="350">
        <f t="shared" si="4"/>
        <v>84436.039844676008</v>
      </c>
      <c r="L6" s="350">
        <f t="shared" si="5"/>
        <v>84436.039844676008</v>
      </c>
      <c r="M6" s="350">
        <f t="shared" si="6"/>
        <v>0</v>
      </c>
    </row>
    <row r="7" spans="1:13" s="349" customFormat="1" ht="17.25" customHeight="1">
      <c r="A7" s="354">
        <v>4</v>
      </c>
      <c r="B7" s="353" t="s">
        <v>289</v>
      </c>
      <c r="C7" s="352">
        <f>'[1]Table 8 2.1.12 MFP Funded'!U7</f>
        <v>3</v>
      </c>
      <c r="D7" s="352">
        <f>'10.1.12 MFP Funded'!R9</f>
        <v>3</v>
      </c>
      <c r="E7" s="352">
        <f t="shared" si="0"/>
        <v>0</v>
      </c>
      <c r="F7" s="352">
        <f t="shared" si="1"/>
        <v>0</v>
      </c>
      <c r="G7" s="352">
        <f t="shared" si="2"/>
        <v>0</v>
      </c>
      <c r="H7" s="351">
        <f>'[3]Table 5C2 - LA Virtual Admy'!D8</f>
        <v>5469.6337648363824</v>
      </c>
      <c r="I7" s="350">
        <f>'[3]Table 5C2 - LA Virtual Admy'!F8</f>
        <v>527.18399999999997</v>
      </c>
      <c r="J7" s="350">
        <f t="shared" si="3"/>
        <v>5996.8177648363826</v>
      </c>
      <c r="K7" s="350">
        <f t="shared" si="4"/>
        <v>0</v>
      </c>
      <c r="L7" s="350">
        <f t="shared" si="5"/>
        <v>0</v>
      </c>
      <c r="M7" s="350">
        <f t="shared" si="6"/>
        <v>0</v>
      </c>
    </row>
    <row r="8" spans="1:13" s="349" customFormat="1" ht="17.25" customHeight="1">
      <c r="A8" s="362">
        <v>5</v>
      </c>
      <c r="B8" s="361" t="s">
        <v>288</v>
      </c>
      <c r="C8" s="360">
        <f>'[1]Table 8 2.1.12 MFP Funded'!U8</f>
        <v>23</v>
      </c>
      <c r="D8" s="360">
        <f>'10.1.12 MFP Funded'!R10</f>
        <v>23</v>
      </c>
      <c r="E8" s="360">
        <f t="shared" si="0"/>
        <v>0</v>
      </c>
      <c r="F8" s="360">
        <f t="shared" si="1"/>
        <v>0</v>
      </c>
      <c r="G8" s="360">
        <f t="shared" si="2"/>
        <v>0</v>
      </c>
      <c r="H8" s="359">
        <f>'[3]Table 5C2 - LA Virtual Admy'!D9</f>
        <v>4390.2985530323031</v>
      </c>
      <c r="I8" s="358">
        <f>'[3]Table 5C2 - LA Virtual Admy'!F9</f>
        <v>500.31899999999996</v>
      </c>
      <c r="J8" s="358">
        <f t="shared" si="3"/>
        <v>4890.6175530323035</v>
      </c>
      <c r="K8" s="358">
        <f t="shared" si="4"/>
        <v>0</v>
      </c>
      <c r="L8" s="358">
        <f t="shared" si="5"/>
        <v>0</v>
      </c>
      <c r="M8" s="358">
        <f t="shared" si="6"/>
        <v>0</v>
      </c>
    </row>
    <row r="9" spans="1:13" s="349" customFormat="1" ht="17.25" customHeight="1">
      <c r="A9" s="354">
        <v>6</v>
      </c>
      <c r="B9" s="353" t="s">
        <v>287</v>
      </c>
      <c r="C9" s="357">
        <f>'[1]Table 8 2.1.12 MFP Funded'!U9</f>
        <v>15</v>
      </c>
      <c r="D9" s="357">
        <f>'10.1.12 MFP Funded'!R11</f>
        <v>20</v>
      </c>
      <c r="E9" s="357">
        <f t="shared" si="0"/>
        <v>5</v>
      </c>
      <c r="F9" s="357">
        <f t="shared" si="1"/>
        <v>5</v>
      </c>
      <c r="G9" s="357">
        <f t="shared" si="2"/>
        <v>0</v>
      </c>
      <c r="H9" s="356">
        <f>'[3]Table 5C2 - LA Virtual Admy'!D10</f>
        <v>4995.1711115445605</v>
      </c>
      <c r="I9" s="355">
        <f>'[3]Table 5C2 - LA Virtual Admy'!F10</f>
        <v>490.9319999999999</v>
      </c>
      <c r="J9" s="355">
        <f t="shared" si="3"/>
        <v>5486.1031115445603</v>
      </c>
      <c r="K9" s="355">
        <f t="shared" si="4"/>
        <v>27430.5155577228</v>
      </c>
      <c r="L9" s="355">
        <f t="shared" si="5"/>
        <v>27430.5155577228</v>
      </c>
      <c r="M9" s="355">
        <f t="shared" si="6"/>
        <v>0</v>
      </c>
    </row>
    <row r="10" spans="1:13" s="349" customFormat="1" ht="17.25" customHeight="1">
      <c r="A10" s="354">
        <v>7</v>
      </c>
      <c r="B10" s="353" t="s">
        <v>286</v>
      </c>
      <c r="C10" s="352">
        <f>'[1]Table 8 2.1.12 MFP Funded'!U10</f>
        <v>5</v>
      </c>
      <c r="D10" s="352">
        <f>'10.1.12 MFP Funded'!R12</f>
        <v>7</v>
      </c>
      <c r="E10" s="352">
        <f t="shared" si="0"/>
        <v>2</v>
      </c>
      <c r="F10" s="352">
        <f t="shared" si="1"/>
        <v>2</v>
      </c>
      <c r="G10" s="352">
        <f t="shared" si="2"/>
        <v>0</v>
      </c>
      <c r="H10" s="351">
        <f>'[3]Table 5C2 - LA Virtual Admy'!D11</f>
        <v>1395.481244364292</v>
      </c>
      <c r="I10" s="350">
        <f>'[3]Table 5C2 - LA Virtual Admy'!F11</f>
        <v>681.22799999999984</v>
      </c>
      <c r="J10" s="350">
        <f t="shared" si="3"/>
        <v>2076.7092443642919</v>
      </c>
      <c r="K10" s="350">
        <f t="shared" si="4"/>
        <v>4153.4184887285837</v>
      </c>
      <c r="L10" s="350">
        <f t="shared" si="5"/>
        <v>4153.4184887285837</v>
      </c>
      <c r="M10" s="350">
        <f t="shared" si="6"/>
        <v>0</v>
      </c>
    </row>
    <row r="11" spans="1:13" s="349" customFormat="1" ht="17.25" customHeight="1">
      <c r="A11" s="354">
        <v>8</v>
      </c>
      <c r="B11" s="353" t="s">
        <v>285</v>
      </c>
      <c r="C11" s="352">
        <f>'[1]Table 8 2.1.12 MFP Funded'!U11</f>
        <v>45</v>
      </c>
      <c r="D11" s="352">
        <f>'10.1.12 MFP Funded'!R13</f>
        <v>50</v>
      </c>
      <c r="E11" s="352">
        <f t="shared" si="0"/>
        <v>5</v>
      </c>
      <c r="F11" s="352">
        <f t="shared" si="1"/>
        <v>5</v>
      </c>
      <c r="G11" s="352">
        <f t="shared" si="2"/>
        <v>0</v>
      </c>
      <c r="H11" s="351">
        <f>'[3]Table 5C2 - LA Virtual Admy'!D12</f>
        <v>3649.271352782549</v>
      </c>
      <c r="I11" s="350">
        <f>'[3]Table 5C2 - LA Virtual Admy'!F12</f>
        <v>653.18399999999997</v>
      </c>
      <c r="J11" s="350">
        <f t="shared" si="3"/>
        <v>4302.4553527825492</v>
      </c>
      <c r="K11" s="350">
        <f t="shared" si="4"/>
        <v>21512.276763912745</v>
      </c>
      <c r="L11" s="350">
        <f t="shared" si="5"/>
        <v>21512.276763912745</v>
      </c>
      <c r="M11" s="350">
        <f t="shared" si="6"/>
        <v>0</v>
      </c>
    </row>
    <row r="12" spans="1:13" s="349" customFormat="1" ht="17.25" customHeight="1">
      <c r="A12" s="354">
        <v>9</v>
      </c>
      <c r="B12" s="353" t="s">
        <v>284</v>
      </c>
      <c r="C12" s="352">
        <f>'[1]Table 8 2.1.12 MFP Funded'!U12</f>
        <v>93</v>
      </c>
      <c r="D12" s="352">
        <f>'10.1.12 MFP Funded'!R14</f>
        <v>97</v>
      </c>
      <c r="E12" s="352">
        <f t="shared" si="0"/>
        <v>4</v>
      </c>
      <c r="F12" s="352">
        <f t="shared" si="1"/>
        <v>4</v>
      </c>
      <c r="G12" s="352">
        <f t="shared" si="2"/>
        <v>0</v>
      </c>
      <c r="H12" s="351">
        <f>'[3]Table 5C2 - LA Virtual Admy'!D13</f>
        <v>3858.4089252133217</v>
      </c>
      <c r="I12" s="350">
        <f>'[3]Table 5C2 - LA Virtual Admy'!F13</f>
        <v>670.28399999999999</v>
      </c>
      <c r="J12" s="350">
        <f t="shared" si="3"/>
        <v>4528.6929252133214</v>
      </c>
      <c r="K12" s="350">
        <f t="shared" si="4"/>
        <v>18114.771700853285</v>
      </c>
      <c r="L12" s="350">
        <f t="shared" si="5"/>
        <v>18114.771700853285</v>
      </c>
      <c r="M12" s="350">
        <f t="shared" si="6"/>
        <v>0</v>
      </c>
    </row>
    <row r="13" spans="1:13" s="349" customFormat="1" ht="17.25" customHeight="1">
      <c r="A13" s="362">
        <v>10</v>
      </c>
      <c r="B13" s="361" t="s">
        <v>283</v>
      </c>
      <c r="C13" s="360">
        <f>'[1]Table 8 2.1.12 MFP Funded'!U13</f>
        <v>62</v>
      </c>
      <c r="D13" s="360">
        <f>'10.1.12 MFP Funded'!R15</f>
        <v>60</v>
      </c>
      <c r="E13" s="360">
        <f t="shared" si="0"/>
        <v>-2</v>
      </c>
      <c r="F13" s="360">
        <f t="shared" si="1"/>
        <v>0</v>
      </c>
      <c r="G13" s="360">
        <f t="shared" si="2"/>
        <v>-2</v>
      </c>
      <c r="H13" s="359">
        <f>'[3]Table 5C2 - LA Virtual Admy'!D14</f>
        <v>3888.1604468632572</v>
      </c>
      <c r="I13" s="358">
        <f>'[3]Table 5C2 - LA Virtual Admy'!F14</f>
        <v>547.2360000000001</v>
      </c>
      <c r="J13" s="358">
        <f t="shared" si="3"/>
        <v>4435.3964468632576</v>
      </c>
      <c r="K13" s="358">
        <f t="shared" si="4"/>
        <v>-8870.7928937265151</v>
      </c>
      <c r="L13" s="358">
        <f t="shared" si="5"/>
        <v>0</v>
      </c>
      <c r="M13" s="358">
        <f t="shared" si="6"/>
        <v>-8870.7928937265151</v>
      </c>
    </row>
    <row r="14" spans="1:13" s="349" customFormat="1" ht="17.25" customHeight="1">
      <c r="A14" s="354">
        <v>11</v>
      </c>
      <c r="B14" s="353" t="s">
        <v>282</v>
      </c>
      <c r="C14" s="357">
        <f>'[1]Table 8 2.1.12 MFP Funded'!U14</f>
        <v>3</v>
      </c>
      <c r="D14" s="357">
        <f>'10.1.12 MFP Funded'!R16</f>
        <v>8</v>
      </c>
      <c r="E14" s="357">
        <f t="shared" si="0"/>
        <v>5</v>
      </c>
      <c r="F14" s="357">
        <f t="shared" si="1"/>
        <v>5</v>
      </c>
      <c r="G14" s="357">
        <f t="shared" si="2"/>
        <v>0</v>
      </c>
      <c r="H14" s="356">
        <f>'[3]Table 5C2 - LA Virtual Admy'!D15</f>
        <v>6079.4053058377149</v>
      </c>
      <c r="I14" s="355">
        <f>'[3]Table 5C2 - LA Virtual Admy'!F15</f>
        <v>635.89499999999998</v>
      </c>
      <c r="J14" s="355">
        <f t="shared" si="3"/>
        <v>6715.3003058377144</v>
      </c>
      <c r="K14" s="355">
        <f t="shared" si="4"/>
        <v>33576.501529188572</v>
      </c>
      <c r="L14" s="355">
        <f t="shared" si="5"/>
        <v>33576.501529188572</v>
      </c>
      <c r="M14" s="355">
        <f t="shared" si="6"/>
        <v>0</v>
      </c>
    </row>
    <row r="15" spans="1:13" s="349" customFormat="1" ht="17.25" customHeight="1">
      <c r="A15" s="354">
        <v>12</v>
      </c>
      <c r="B15" s="353" t="s">
        <v>281</v>
      </c>
      <c r="C15" s="352">
        <f>'[1]Table 8 2.1.12 MFP Funded'!U15</f>
        <v>0</v>
      </c>
      <c r="D15" s="352">
        <f>'10.1.12 MFP Funded'!R17</f>
        <v>0</v>
      </c>
      <c r="E15" s="352">
        <f t="shared" si="0"/>
        <v>0</v>
      </c>
      <c r="F15" s="352">
        <f t="shared" si="1"/>
        <v>0</v>
      </c>
      <c r="G15" s="352">
        <f t="shared" si="2"/>
        <v>0</v>
      </c>
      <c r="H15" s="351">
        <f>'[3]Table 5C2 - LA Virtual Admy'!D16</f>
        <v>1627.188612244898</v>
      </c>
      <c r="I15" s="350">
        <f>'[3]Table 5C2 - LA Virtual Admy'!F16</f>
        <v>956.97899999999993</v>
      </c>
      <c r="J15" s="350">
        <f t="shared" si="3"/>
        <v>2584.167612244898</v>
      </c>
      <c r="K15" s="350">
        <f t="shared" si="4"/>
        <v>0</v>
      </c>
      <c r="L15" s="350">
        <f t="shared" si="5"/>
        <v>0</v>
      </c>
      <c r="M15" s="350">
        <f t="shared" si="6"/>
        <v>0</v>
      </c>
    </row>
    <row r="16" spans="1:13" s="349" customFormat="1" ht="17.25" customHeight="1">
      <c r="A16" s="354">
        <v>13</v>
      </c>
      <c r="B16" s="353" t="s">
        <v>280</v>
      </c>
      <c r="C16" s="352">
        <f>'[1]Table 8 2.1.12 MFP Funded'!U16</f>
        <v>6</v>
      </c>
      <c r="D16" s="352">
        <f>'10.1.12 MFP Funded'!R18</f>
        <v>10</v>
      </c>
      <c r="E16" s="352">
        <f t="shared" si="0"/>
        <v>4</v>
      </c>
      <c r="F16" s="352">
        <f t="shared" si="1"/>
        <v>4</v>
      </c>
      <c r="G16" s="352">
        <f t="shared" si="2"/>
        <v>0</v>
      </c>
      <c r="H16" s="351">
        <f>'[3]Table 5C2 - LA Virtual Admy'!D17</f>
        <v>5529.1600185701118</v>
      </c>
      <c r="I16" s="350">
        <f>'[3]Table 5C2 - LA Virtual Admy'!F17</f>
        <v>674.48700000000008</v>
      </c>
      <c r="J16" s="350">
        <f t="shared" si="3"/>
        <v>6203.6470185701119</v>
      </c>
      <c r="K16" s="350">
        <f t="shared" si="4"/>
        <v>24814.588074280447</v>
      </c>
      <c r="L16" s="350">
        <f t="shared" si="5"/>
        <v>24814.588074280447</v>
      </c>
      <c r="M16" s="350">
        <f t="shared" si="6"/>
        <v>0</v>
      </c>
    </row>
    <row r="17" spans="1:13" s="349" customFormat="1" ht="17.25" customHeight="1">
      <c r="A17" s="354">
        <v>14</v>
      </c>
      <c r="B17" s="353" t="s">
        <v>279</v>
      </c>
      <c r="C17" s="352">
        <f>'[1]Table 8 2.1.12 MFP Funded'!U17</f>
        <v>3</v>
      </c>
      <c r="D17" s="352">
        <f>'10.1.12 MFP Funded'!R19</f>
        <v>2</v>
      </c>
      <c r="E17" s="352">
        <f t="shared" si="0"/>
        <v>-1</v>
      </c>
      <c r="F17" s="352">
        <f t="shared" si="1"/>
        <v>0</v>
      </c>
      <c r="G17" s="352">
        <f t="shared" si="2"/>
        <v>-1</v>
      </c>
      <c r="H17" s="351">
        <f>'[3]Table 5C2 - LA Virtual Admy'!D18</f>
        <v>4774.1048259775289</v>
      </c>
      <c r="I17" s="350">
        <f>'[3]Table 5C2 - LA Virtual Admy'!F18</f>
        <v>728.98199999999997</v>
      </c>
      <c r="J17" s="350">
        <f t="shared" si="3"/>
        <v>5503.0868259775289</v>
      </c>
      <c r="K17" s="350">
        <f t="shared" si="4"/>
        <v>-5503.0868259775289</v>
      </c>
      <c r="L17" s="350">
        <f t="shared" si="5"/>
        <v>0</v>
      </c>
      <c r="M17" s="350">
        <f t="shared" si="6"/>
        <v>-5503.0868259775289</v>
      </c>
    </row>
    <row r="18" spans="1:13" s="349" customFormat="1" ht="17.25" customHeight="1">
      <c r="A18" s="362">
        <v>15</v>
      </c>
      <c r="B18" s="361" t="s">
        <v>278</v>
      </c>
      <c r="C18" s="360">
        <f>'[1]Table 8 2.1.12 MFP Funded'!U18</f>
        <v>4</v>
      </c>
      <c r="D18" s="360">
        <f>'10.1.12 MFP Funded'!R20</f>
        <v>6</v>
      </c>
      <c r="E18" s="360">
        <f t="shared" si="0"/>
        <v>2</v>
      </c>
      <c r="F18" s="360">
        <f t="shared" si="1"/>
        <v>2</v>
      </c>
      <c r="G18" s="360">
        <f t="shared" si="2"/>
        <v>0</v>
      </c>
      <c r="H18" s="359">
        <f>'[3]Table 5C2 - LA Virtual Admy'!D19</f>
        <v>4896.5930033627801</v>
      </c>
      <c r="I18" s="358">
        <f>'[3]Table 5C2 - LA Virtual Admy'!F19</f>
        <v>498.41999999999996</v>
      </c>
      <c r="J18" s="358">
        <f t="shared" si="3"/>
        <v>5395.0130033627802</v>
      </c>
      <c r="K18" s="358">
        <f t="shared" si="4"/>
        <v>10790.02600672556</v>
      </c>
      <c r="L18" s="358">
        <f t="shared" si="5"/>
        <v>10790.02600672556</v>
      </c>
      <c r="M18" s="358">
        <f t="shared" si="6"/>
        <v>0</v>
      </c>
    </row>
    <row r="19" spans="1:13" s="349" customFormat="1" ht="17.25" customHeight="1">
      <c r="A19" s="354">
        <v>16</v>
      </c>
      <c r="B19" s="353" t="s">
        <v>277</v>
      </c>
      <c r="C19" s="357">
        <f>'[1]Table 8 2.1.12 MFP Funded'!U19</f>
        <v>13</v>
      </c>
      <c r="D19" s="357">
        <f>'10.1.12 MFP Funded'!R21</f>
        <v>17</v>
      </c>
      <c r="E19" s="357">
        <f t="shared" si="0"/>
        <v>4</v>
      </c>
      <c r="F19" s="357">
        <f t="shared" si="1"/>
        <v>4</v>
      </c>
      <c r="G19" s="357">
        <f t="shared" si="2"/>
        <v>0</v>
      </c>
      <c r="H19" s="356">
        <f>'[3]Table 5C2 - LA Virtual Admy'!D20</f>
        <v>1357.3892782536036</v>
      </c>
      <c r="I19" s="355">
        <f>'[3]Table 5C2 - LA Virtual Admy'!F20</f>
        <v>618.05700000000002</v>
      </c>
      <c r="J19" s="355">
        <f t="shared" si="3"/>
        <v>1975.4462782536036</v>
      </c>
      <c r="K19" s="355">
        <f t="shared" si="4"/>
        <v>7901.7851130144145</v>
      </c>
      <c r="L19" s="355">
        <f t="shared" si="5"/>
        <v>7901.7851130144145</v>
      </c>
      <c r="M19" s="355">
        <f t="shared" si="6"/>
        <v>0</v>
      </c>
    </row>
    <row r="20" spans="1:13" s="349" customFormat="1" ht="17.25" customHeight="1">
      <c r="A20" s="354">
        <v>17</v>
      </c>
      <c r="B20" s="353" t="s">
        <v>276</v>
      </c>
      <c r="C20" s="352">
        <f>'[1]Table 8 2.1.12 MFP Funded'!U20</f>
        <v>77</v>
      </c>
      <c r="D20" s="352">
        <f>'10.1.12 MFP Funded'!R22</f>
        <v>81</v>
      </c>
      <c r="E20" s="352">
        <f t="shared" si="0"/>
        <v>4</v>
      </c>
      <c r="F20" s="352">
        <f t="shared" si="1"/>
        <v>4</v>
      </c>
      <c r="G20" s="352">
        <f t="shared" si="2"/>
        <v>0</v>
      </c>
      <c r="H20" s="351">
        <f>'[3]Table 5C2 - LA Virtual Admy'!D21</f>
        <v>3056.1520356966321</v>
      </c>
      <c r="I20" s="350">
        <f>'[3]Table 5C2 - LA Virtual Admy'!F21</f>
        <v>721.32986175126121</v>
      </c>
      <c r="J20" s="350">
        <f t="shared" si="3"/>
        <v>3777.4818974478931</v>
      </c>
      <c r="K20" s="350">
        <f t="shared" si="4"/>
        <v>15109.927589791572</v>
      </c>
      <c r="L20" s="350">
        <f t="shared" si="5"/>
        <v>15109.927589791572</v>
      </c>
      <c r="M20" s="350">
        <f t="shared" si="6"/>
        <v>0</v>
      </c>
    </row>
    <row r="21" spans="1:13" s="349" customFormat="1" ht="17.25" customHeight="1">
      <c r="A21" s="354">
        <v>18</v>
      </c>
      <c r="B21" s="353" t="s">
        <v>275</v>
      </c>
      <c r="C21" s="352">
        <f>'[1]Table 8 2.1.12 MFP Funded'!U21</f>
        <v>1</v>
      </c>
      <c r="D21" s="352">
        <f>'10.1.12 MFP Funded'!R23</f>
        <v>1</v>
      </c>
      <c r="E21" s="352">
        <f t="shared" si="0"/>
        <v>0</v>
      </c>
      <c r="F21" s="352">
        <f t="shared" si="1"/>
        <v>0</v>
      </c>
      <c r="G21" s="352">
        <f t="shared" si="2"/>
        <v>0</v>
      </c>
      <c r="H21" s="351">
        <f>'[3]Table 5C2 - LA Virtual Admy'!D22</f>
        <v>5230.7258932102213</v>
      </c>
      <c r="I21" s="350">
        <f>'[3]Table 5C2 - LA Virtual Admy'!F22</f>
        <v>761.3549999999999</v>
      </c>
      <c r="J21" s="350">
        <f t="shared" si="3"/>
        <v>5992.0808932102209</v>
      </c>
      <c r="K21" s="350">
        <f t="shared" si="4"/>
        <v>0</v>
      </c>
      <c r="L21" s="350">
        <f t="shared" si="5"/>
        <v>0</v>
      </c>
      <c r="M21" s="350">
        <f t="shared" si="6"/>
        <v>0</v>
      </c>
    </row>
    <row r="22" spans="1:13" s="349" customFormat="1" ht="17.25" customHeight="1">
      <c r="A22" s="354">
        <v>19</v>
      </c>
      <c r="B22" s="353" t="s">
        <v>274</v>
      </c>
      <c r="C22" s="352">
        <f>'[1]Table 8 2.1.12 MFP Funded'!U22</f>
        <v>8</v>
      </c>
      <c r="D22" s="352">
        <f>'10.1.12 MFP Funded'!R24</f>
        <v>7</v>
      </c>
      <c r="E22" s="352">
        <f t="shared" si="0"/>
        <v>-1</v>
      </c>
      <c r="F22" s="352">
        <f t="shared" si="1"/>
        <v>0</v>
      </c>
      <c r="G22" s="352">
        <f t="shared" si="2"/>
        <v>-1</v>
      </c>
      <c r="H22" s="351">
        <f>'[3]Table 5C2 - LA Virtual Admy'!D23</f>
        <v>4681.59188879257</v>
      </c>
      <c r="I22" s="350">
        <f>'[3]Table 5C2 - LA Virtual Admy'!F23</f>
        <v>814.88699999999994</v>
      </c>
      <c r="J22" s="350">
        <f t="shared" si="3"/>
        <v>5496.4788887925697</v>
      </c>
      <c r="K22" s="350">
        <f t="shared" si="4"/>
        <v>-5496.4788887925697</v>
      </c>
      <c r="L22" s="350">
        <f t="shared" si="5"/>
        <v>0</v>
      </c>
      <c r="M22" s="350">
        <f t="shared" si="6"/>
        <v>-5496.4788887925697</v>
      </c>
    </row>
    <row r="23" spans="1:13" s="349" customFormat="1" ht="17.25" customHeight="1">
      <c r="A23" s="362">
        <v>20</v>
      </c>
      <c r="B23" s="361" t="s">
        <v>273</v>
      </c>
      <c r="C23" s="360">
        <f>'[1]Table 8 2.1.12 MFP Funded'!U23</f>
        <v>8</v>
      </c>
      <c r="D23" s="360">
        <f>'10.1.12 MFP Funded'!R25</f>
        <v>6</v>
      </c>
      <c r="E23" s="360">
        <f t="shared" si="0"/>
        <v>-2</v>
      </c>
      <c r="F23" s="360">
        <f t="shared" si="1"/>
        <v>0</v>
      </c>
      <c r="G23" s="360">
        <f t="shared" si="2"/>
        <v>-2</v>
      </c>
      <c r="H23" s="359">
        <f>'[3]Table 5C2 - LA Virtual Admy'!D24</f>
        <v>4901.9459468598861</v>
      </c>
      <c r="I23" s="358">
        <f>'[3]Table 5C2 - LA Virtual Admy'!F24</f>
        <v>527.553</v>
      </c>
      <c r="J23" s="358">
        <f t="shared" si="3"/>
        <v>5429.498946859886</v>
      </c>
      <c r="K23" s="358">
        <f t="shared" si="4"/>
        <v>-10858.997893719772</v>
      </c>
      <c r="L23" s="358">
        <f t="shared" si="5"/>
        <v>0</v>
      </c>
      <c r="M23" s="358">
        <f t="shared" si="6"/>
        <v>-10858.997893719772</v>
      </c>
    </row>
    <row r="24" spans="1:13" s="349" customFormat="1" ht="17.25" customHeight="1">
      <c r="A24" s="354">
        <v>21</v>
      </c>
      <c r="B24" s="353" t="s">
        <v>272</v>
      </c>
      <c r="C24" s="357">
        <f>'[1]Table 8 2.1.12 MFP Funded'!U24</f>
        <v>3</v>
      </c>
      <c r="D24" s="357">
        <f>'10.1.12 MFP Funded'!R26</f>
        <v>3</v>
      </c>
      <c r="E24" s="357">
        <f t="shared" si="0"/>
        <v>0</v>
      </c>
      <c r="F24" s="357">
        <f t="shared" si="1"/>
        <v>0</v>
      </c>
      <c r="G24" s="357">
        <f t="shared" si="2"/>
        <v>0</v>
      </c>
      <c r="H24" s="356">
        <f>'[3]Table 5C2 - LA Virtual Admy'!D25</f>
        <v>5185.7818678665762</v>
      </c>
      <c r="I24" s="355">
        <f>'[3]Table 5C2 - LA Virtual Admy'!F25</f>
        <v>549.31500000000005</v>
      </c>
      <c r="J24" s="355">
        <f t="shared" si="3"/>
        <v>5735.0968678665758</v>
      </c>
      <c r="K24" s="355">
        <f t="shared" si="4"/>
        <v>0</v>
      </c>
      <c r="L24" s="355">
        <f t="shared" si="5"/>
        <v>0</v>
      </c>
      <c r="M24" s="355">
        <f t="shared" si="6"/>
        <v>0</v>
      </c>
    </row>
    <row r="25" spans="1:13" s="349" customFormat="1" ht="17.25" customHeight="1">
      <c r="A25" s="354">
        <v>22</v>
      </c>
      <c r="B25" s="353" t="s">
        <v>271</v>
      </c>
      <c r="C25" s="352">
        <f>'[1]Table 8 2.1.12 MFP Funded'!U25</f>
        <v>2</v>
      </c>
      <c r="D25" s="352">
        <f>'10.1.12 MFP Funded'!R27</f>
        <v>2</v>
      </c>
      <c r="E25" s="352">
        <f t="shared" si="0"/>
        <v>0</v>
      </c>
      <c r="F25" s="352">
        <f t="shared" si="1"/>
        <v>0</v>
      </c>
      <c r="G25" s="352">
        <f t="shared" si="2"/>
        <v>0</v>
      </c>
      <c r="H25" s="351">
        <f>'[3]Table 5C2 - LA Virtual Admy'!D26</f>
        <v>5591.3339263484895</v>
      </c>
      <c r="I25" s="350">
        <f>'[3]Table 5C2 - LA Virtual Admy'!F26</f>
        <v>446.72400000000005</v>
      </c>
      <c r="J25" s="350">
        <f t="shared" si="3"/>
        <v>6038.0579263484897</v>
      </c>
      <c r="K25" s="350">
        <f t="shared" si="4"/>
        <v>0</v>
      </c>
      <c r="L25" s="350">
        <f t="shared" si="5"/>
        <v>0</v>
      </c>
      <c r="M25" s="350">
        <f t="shared" si="6"/>
        <v>0</v>
      </c>
    </row>
    <row r="26" spans="1:13" s="349" customFormat="1" ht="17.25" customHeight="1">
      <c r="A26" s="354">
        <v>23</v>
      </c>
      <c r="B26" s="353" t="s">
        <v>270</v>
      </c>
      <c r="C26" s="352">
        <f>'[1]Table 8 2.1.12 MFP Funded'!U26</f>
        <v>10</v>
      </c>
      <c r="D26" s="352">
        <f>'10.1.12 MFP Funded'!R28</f>
        <v>13</v>
      </c>
      <c r="E26" s="352">
        <f t="shared" si="0"/>
        <v>3</v>
      </c>
      <c r="F26" s="352">
        <f t="shared" si="1"/>
        <v>3</v>
      </c>
      <c r="G26" s="352">
        <f t="shared" si="2"/>
        <v>0</v>
      </c>
      <c r="H26" s="351">
        <f>'[3]Table 5C2 - LA Virtual Admy'!D27</f>
        <v>4342.0567352432536</v>
      </c>
      <c r="I26" s="350">
        <f>'[3]Table 5C2 - LA Virtual Admy'!F27</f>
        <v>619.72200000000009</v>
      </c>
      <c r="J26" s="350">
        <f t="shared" si="3"/>
        <v>4961.7787352432533</v>
      </c>
      <c r="K26" s="350">
        <f t="shared" si="4"/>
        <v>14885.33620572976</v>
      </c>
      <c r="L26" s="350">
        <f t="shared" si="5"/>
        <v>14885.33620572976</v>
      </c>
      <c r="M26" s="350">
        <f t="shared" si="6"/>
        <v>0</v>
      </c>
    </row>
    <row r="27" spans="1:13" s="349" customFormat="1" ht="17.25" customHeight="1">
      <c r="A27" s="354">
        <v>24</v>
      </c>
      <c r="B27" s="353" t="s">
        <v>269</v>
      </c>
      <c r="C27" s="352">
        <f>'[1]Table 8 2.1.12 MFP Funded'!U27</f>
        <v>9</v>
      </c>
      <c r="D27" s="352">
        <f>'10.1.12 MFP Funded'!R29</f>
        <v>11</v>
      </c>
      <c r="E27" s="352">
        <f t="shared" si="0"/>
        <v>2</v>
      </c>
      <c r="F27" s="352">
        <f t="shared" si="1"/>
        <v>2</v>
      </c>
      <c r="G27" s="352">
        <f t="shared" si="2"/>
        <v>0</v>
      </c>
      <c r="H27" s="351">
        <f>'[3]Table 5C2 - LA Virtual Admy'!D28</f>
        <v>2389.0593603220755</v>
      </c>
      <c r="I27" s="350">
        <f>'[3]Table 5C2 - LA Virtual Admy'!F28</f>
        <v>768.82499999999993</v>
      </c>
      <c r="J27" s="350">
        <f t="shared" si="3"/>
        <v>3157.8843603220753</v>
      </c>
      <c r="K27" s="350">
        <f t="shared" si="4"/>
        <v>6315.7687206441506</v>
      </c>
      <c r="L27" s="350">
        <f t="shared" si="5"/>
        <v>6315.7687206441506</v>
      </c>
      <c r="M27" s="350">
        <f t="shared" si="6"/>
        <v>0</v>
      </c>
    </row>
    <row r="28" spans="1:13" s="349" customFormat="1" ht="17.25" customHeight="1">
      <c r="A28" s="362">
        <v>25</v>
      </c>
      <c r="B28" s="361" t="s">
        <v>268</v>
      </c>
      <c r="C28" s="360">
        <f>'[1]Table 8 2.1.12 MFP Funded'!U28</f>
        <v>2</v>
      </c>
      <c r="D28" s="360">
        <f>'10.1.12 MFP Funded'!R30</f>
        <v>4</v>
      </c>
      <c r="E28" s="360">
        <f t="shared" si="0"/>
        <v>2</v>
      </c>
      <c r="F28" s="360">
        <f t="shared" si="1"/>
        <v>2</v>
      </c>
      <c r="G28" s="360">
        <f t="shared" si="2"/>
        <v>0</v>
      </c>
      <c r="H28" s="359">
        <f>'[3]Table 5C2 - LA Virtual Admy'!D29</f>
        <v>3488.9946391541243</v>
      </c>
      <c r="I28" s="358">
        <f>'[3]Table 5C2 - LA Virtual Admy'!F29</f>
        <v>588.35700000000008</v>
      </c>
      <c r="J28" s="358">
        <f t="shared" si="3"/>
        <v>4077.3516391541243</v>
      </c>
      <c r="K28" s="358">
        <f t="shared" si="4"/>
        <v>8154.7032783082486</v>
      </c>
      <c r="L28" s="358">
        <f t="shared" si="5"/>
        <v>8154.7032783082486</v>
      </c>
      <c r="M28" s="358">
        <f t="shared" si="6"/>
        <v>0</v>
      </c>
    </row>
    <row r="29" spans="1:13" s="349" customFormat="1" ht="17.25" customHeight="1">
      <c r="A29" s="354">
        <v>26</v>
      </c>
      <c r="B29" s="353" t="s">
        <v>267</v>
      </c>
      <c r="C29" s="357">
        <f>'[1]Table 8 2.1.12 MFP Funded'!U29</f>
        <v>102</v>
      </c>
      <c r="D29" s="357">
        <f>'10.1.12 MFP Funded'!R31</f>
        <v>114</v>
      </c>
      <c r="E29" s="357">
        <f t="shared" si="0"/>
        <v>12</v>
      </c>
      <c r="F29" s="357">
        <f t="shared" si="1"/>
        <v>12</v>
      </c>
      <c r="G29" s="357">
        <f t="shared" si="2"/>
        <v>0</v>
      </c>
      <c r="H29" s="356">
        <f>'[3]Table 5C2 - LA Virtual Admy'!D30</f>
        <v>2817.8178319924173</v>
      </c>
      <c r="I29" s="355">
        <f>'[3]Table 5C2 - LA Virtual Admy'!F30</f>
        <v>753.14700000000005</v>
      </c>
      <c r="J29" s="355">
        <f t="shared" si="3"/>
        <v>3570.9648319924172</v>
      </c>
      <c r="K29" s="355">
        <f t="shared" si="4"/>
        <v>42851.57798390901</v>
      </c>
      <c r="L29" s="355">
        <f t="shared" si="5"/>
        <v>42851.57798390901</v>
      </c>
      <c r="M29" s="355">
        <f t="shared" si="6"/>
        <v>0</v>
      </c>
    </row>
    <row r="30" spans="1:13" s="349" customFormat="1" ht="17.25" customHeight="1">
      <c r="A30" s="354">
        <v>27</v>
      </c>
      <c r="B30" s="353" t="s">
        <v>266</v>
      </c>
      <c r="C30" s="352">
        <f>'[1]Table 8 2.1.12 MFP Funded'!U30</f>
        <v>8</v>
      </c>
      <c r="D30" s="352">
        <f>'10.1.12 MFP Funded'!R32</f>
        <v>4</v>
      </c>
      <c r="E30" s="352">
        <f t="shared" si="0"/>
        <v>-4</v>
      </c>
      <c r="F30" s="352">
        <f t="shared" si="1"/>
        <v>0</v>
      </c>
      <c r="G30" s="352">
        <f t="shared" si="2"/>
        <v>-4</v>
      </c>
      <c r="H30" s="351">
        <f>'[3]Table 5C2 - LA Virtual Admy'!D31</f>
        <v>5105.9788139123302</v>
      </c>
      <c r="I30" s="350">
        <f>'[3]Table 5C2 - LA Virtual Admy'!F31</f>
        <v>623.75400000000002</v>
      </c>
      <c r="J30" s="350">
        <f t="shared" si="3"/>
        <v>5729.7328139123301</v>
      </c>
      <c r="K30" s="350">
        <f t="shared" si="4"/>
        <v>-22918.931255649321</v>
      </c>
      <c r="L30" s="350">
        <f t="shared" si="5"/>
        <v>0</v>
      </c>
      <c r="M30" s="350">
        <f t="shared" si="6"/>
        <v>-22918.931255649321</v>
      </c>
    </row>
    <row r="31" spans="1:13" s="349" customFormat="1" ht="17.25" customHeight="1">
      <c r="A31" s="354">
        <v>28</v>
      </c>
      <c r="B31" s="353" t="s">
        <v>265</v>
      </c>
      <c r="C31" s="352">
        <f>'[1]Table 8 2.1.12 MFP Funded'!U31</f>
        <v>53</v>
      </c>
      <c r="D31" s="352">
        <f>'10.1.12 MFP Funded'!R33</f>
        <v>45</v>
      </c>
      <c r="E31" s="352">
        <f t="shared" si="0"/>
        <v>-8</v>
      </c>
      <c r="F31" s="352">
        <f t="shared" si="1"/>
        <v>0</v>
      </c>
      <c r="G31" s="352">
        <f t="shared" si="2"/>
        <v>-8</v>
      </c>
      <c r="H31" s="351">
        <f>'[3]Table 5C2 - LA Virtual Admy'!D32</f>
        <v>2903.1265428383563</v>
      </c>
      <c r="I31" s="350">
        <f>'[3]Table 5C2 - LA Virtual Admy'!F32</f>
        <v>624.96</v>
      </c>
      <c r="J31" s="350">
        <f t="shared" si="3"/>
        <v>3528.0865428383563</v>
      </c>
      <c r="K31" s="350">
        <f t="shared" si="4"/>
        <v>-28224.69234270685</v>
      </c>
      <c r="L31" s="350">
        <f t="shared" si="5"/>
        <v>0</v>
      </c>
      <c r="M31" s="350">
        <f t="shared" si="6"/>
        <v>-28224.69234270685</v>
      </c>
    </row>
    <row r="32" spans="1:13" s="349" customFormat="1" ht="17.25" customHeight="1">
      <c r="A32" s="354">
        <v>29</v>
      </c>
      <c r="B32" s="353" t="s">
        <v>264</v>
      </c>
      <c r="C32" s="352">
        <f>'[1]Table 8 2.1.12 MFP Funded'!U32</f>
        <v>18</v>
      </c>
      <c r="D32" s="352">
        <f>'10.1.12 MFP Funded'!R34</f>
        <v>12</v>
      </c>
      <c r="E32" s="352">
        <f t="shared" si="0"/>
        <v>-6</v>
      </c>
      <c r="F32" s="352">
        <f t="shared" si="1"/>
        <v>0</v>
      </c>
      <c r="G32" s="352">
        <f t="shared" si="2"/>
        <v>-6</v>
      </c>
      <c r="H32" s="351">
        <f>'[3]Table 5C2 - LA Virtual Admy'!D33</f>
        <v>3560.2066933546671</v>
      </c>
      <c r="I32" s="350">
        <f>'[3]Table 5C2 - LA Virtual Admy'!F33</f>
        <v>679.45499999999993</v>
      </c>
      <c r="J32" s="350">
        <f t="shared" si="3"/>
        <v>4239.6616933546666</v>
      </c>
      <c r="K32" s="350">
        <f t="shared" si="4"/>
        <v>-25437.970160127999</v>
      </c>
      <c r="L32" s="350">
        <f t="shared" si="5"/>
        <v>0</v>
      </c>
      <c r="M32" s="350">
        <f t="shared" si="6"/>
        <v>-25437.970160127999</v>
      </c>
    </row>
    <row r="33" spans="1:13" s="349" customFormat="1" ht="17.25" customHeight="1">
      <c r="A33" s="362">
        <v>30</v>
      </c>
      <c r="B33" s="361" t="s">
        <v>263</v>
      </c>
      <c r="C33" s="360">
        <f>'[1]Table 8 2.1.12 MFP Funded'!U33</f>
        <v>1</v>
      </c>
      <c r="D33" s="360">
        <f>'10.1.12 MFP Funded'!R35</f>
        <v>4</v>
      </c>
      <c r="E33" s="360">
        <f t="shared" si="0"/>
        <v>3</v>
      </c>
      <c r="F33" s="360">
        <f t="shared" si="1"/>
        <v>3</v>
      </c>
      <c r="G33" s="360">
        <f t="shared" si="2"/>
        <v>0</v>
      </c>
      <c r="H33" s="359">
        <f>'[3]Table 5C2 - LA Virtual Admy'!D34</f>
        <v>5048.672531981766</v>
      </c>
      <c r="I33" s="358">
        <f>'[3]Table 5C2 - LA Virtual Admy'!F34</f>
        <v>654.45299999999997</v>
      </c>
      <c r="J33" s="358">
        <f t="shared" si="3"/>
        <v>5703.1255319817665</v>
      </c>
      <c r="K33" s="358">
        <f t="shared" si="4"/>
        <v>17109.376595945301</v>
      </c>
      <c r="L33" s="358">
        <f t="shared" si="5"/>
        <v>17109.376595945301</v>
      </c>
      <c r="M33" s="358">
        <f t="shared" si="6"/>
        <v>0</v>
      </c>
    </row>
    <row r="34" spans="1:13" s="349" customFormat="1" ht="17.25" customHeight="1">
      <c r="A34" s="354">
        <v>31</v>
      </c>
      <c r="B34" s="353" t="s">
        <v>262</v>
      </c>
      <c r="C34" s="357">
        <f>'[1]Table 8 2.1.12 MFP Funded'!U34</f>
        <v>2</v>
      </c>
      <c r="D34" s="357">
        <f>'10.1.12 MFP Funded'!R36</f>
        <v>5</v>
      </c>
      <c r="E34" s="357">
        <f t="shared" si="0"/>
        <v>3</v>
      </c>
      <c r="F34" s="357">
        <f t="shared" si="1"/>
        <v>3</v>
      </c>
      <c r="G34" s="357">
        <f t="shared" si="2"/>
        <v>0</v>
      </c>
      <c r="H34" s="356">
        <f>'[3]Table 5C2 - LA Virtual Admy'!D35</f>
        <v>3756.6843660201857</v>
      </c>
      <c r="I34" s="355">
        <f>'[3]Table 5C2 - LA Virtual Admy'!F35</f>
        <v>558.74700000000007</v>
      </c>
      <c r="J34" s="355">
        <f t="shared" si="3"/>
        <v>4315.431366020186</v>
      </c>
      <c r="K34" s="355">
        <f t="shared" si="4"/>
        <v>12946.294098060558</v>
      </c>
      <c r="L34" s="355">
        <f t="shared" si="5"/>
        <v>12946.294098060558</v>
      </c>
      <c r="M34" s="355">
        <f t="shared" si="6"/>
        <v>0</v>
      </c>
    </row>
    <row r="35" spans="1:13" s="349" customFormat="1" ht="17.25" customHeight="1">
      <c r="A35" s="354">
        <v>32</v>
      </c>
      <c r="B35" s="353" t="s">
        <v>261</v>
      </c>
      <c r="C35" s="352">
        <f>'[1]Table 8 2.1.12 MFP Funded'!U35</f>
        <v>35</v>
      </c>
      <c r="D35" s="352">
        <f>'10.1.12 MFP Funded'!R37</f>
        <v>40</v>
      </c>
      <c r="E35" s="352">
        <f t="shared" si="0"/>
        <v>5</v>
      </c>
      <c r="F35" s="352">
        <f t="shared" si="1"/>
        <v>5</v>
      </c>
      <c r="G35" s="352">
        <f t="shared" si="2"/>
        <v>0</v>
      </c>
      <c r="H35" s="351">
        <f>'[3]Table 5C2 - LA Virtual Admy'!D36</f>
        <v>4937.54266495303</v>
      </c>
      <c r="I35" s="350">
        <f>'[3]Table 5C2 - LA Virtual Admy'!F36</f>
        <v>503.79300000000001</v>
      </c>
      <c r="J35" s="350">
        <f t="shared" si="3"/>
        <v>5441.3356649530297</v>
      </c>
      <c r="K35" s="350">
        <f t="shared" si="4"/>
        <v>27206.678324765147</v>
      </c>
      <c r="L35" s="350">
        <f t="shared" si="5"/>
        <v>27206.678324765147</v>
      </c>
      <c r="M35" s="350">
        <f t="shared" si="6"/>
        <v>0</v>
      </c>
    </row>
    <row r="36" spans="1:13" s="349" customFormat="1" ht="17.25" customHeight="1">
      <c r="A36" s="354">
        <v>33</v>
      </c>
      <c r="B36" s="353" t="s">
        <v>260</v>
      </c>
      <c r="C36" s="352">
        <f>'[1]Table 8 2.1.12 MFP Funded'!U36</f>
        <v>3</v>
      </c>
      <c r="D36" s="352">
        <f>'10.1.12 MFP Funded'!R38</f>
        <v>2</v>
      </c>
      <c r="E36" s="352">
        <f t="shared" ref="E36:E67" si="7">D36-C36</f>
        <v>-1</v>
      </c>
      <c r="F36" s="352">
        <f t="shared" ref="F36:F67" si="8">IF(E36&gt;0,E36,0)</f>
        <v>0</v>
      </c>
      <c r="G36" s="352">
        <f t="shared" ref="G36:G72" si="9">IF(E36&lt;0,E36,0)</f>
        <v>-1</v>
      </c>
      <c r="H36" s="351">
        <f>'[3]Table 5C2 - LA Virtual Admy'!D37</f>
        <v>4854.4624747794223</v>
      </c>
      <c r="I36" s="350">
        <f>'[3]Table 5C2 - LA Virtual Admy'!F37</f>
        <v>589.77900000000011</v>
      </c>
      <c r="J36" s="350">
        <f t="shared" ref="J36:J67" si="10">H36+I36</f>
        <v>5444.2414747794228</v>
      </c>
      <c r="K36" s="350">
        <f t="shared" ref="K36:K67" si="11">E36*J36</f>
        <v>-5444.2414747794228</v>
      </c>
      <c r="L36" s="350">
        <f t="shared" ref="L36:L67" si="12">IF(K36&gt;0,K36,0)</f>
        <v>0</v>
      </c>
      <c r="M36" s="350">
        <f t="shared" ref="M36:M72" si="13">IF(K36&lt;0,K36,0)</f>
        <v>-5444.2414747794228</v>
      </c>
    </row>
    <row r="37" spans="1:13" s="349" customFormat="1" ht="17.25" customHeight="1">
      <c r="A37" s="354">
        <v>34</v>
      </c>
      <c r="B37" s="353" t="s">
        <v>259</v>
      </c>
      <c r="C37" s="352">
        <f>'[1]Table 8 2.1.12 MFP Funded'!U37</f>
        <v>12</v>
      </c>
      <c r="D37" s="352">
        <f>'10.1.12 MFP Funded'!R39</f>
        <v>16</v>
      </c>
      <c r="E37" s="352">
        <f t="shared" si="7"/>
        <v>4</v>
      </c>
      <c r="F37" s="352">
        <f t="shared" si="8"/>
        <v>4</v>
      </c>
      <c r="G37" s="352">
        <f t="shared" si="9"/>
        <v>0</v>
      </c>
      <c r="H37" s="351">
        <f>'[3]Table 5C2 - LA Virtual Admy'!D38</f>
        <v>5277.9194526024967</v>
      </c>
      <c r="I37" s="350">
        <f>'[3]Table 5C2 - LA Virtual Admy'!F38</f>
        <v>579.69900000000018</v>
      </c>
      <c r="J37" s="350">
        <f t="shared" si="10"/>
        <v>5857.6184526024972</v>
      </c>
      <c r="K37" s="350">
        <f t="shared" si="11"/>
        <v>23430.473810409989</v>
      </c>
      <c r="L37" s="350">
        <f t="shared" si="12"/>
        <v>23430.473810409989</v>
      </c>
      <c r="M37" s="350">
        <f t="shared" si="13"/>
        <v>0</v>
      </c>
    </row>
    <row r="38" spans="1:13" s="349" customFormat="1" ht="17.25" customHeight="1">
      <c r="A38" s="362">
        <v>35</v>
      </c>
      <c r="B38" s="361" t="s">
        <v>258</v>
      </c>
      <c r="C38" s="360">
        <f>'[1]Table 8 2.1.12 MFP Funded'!U38</f>
        <v>11</v>
      </c>
      <c r="D38" s="360">
        <f>'10.1.12 MFP Funded'!R40</f>
        <v>17</v>
      </c>
      <c r="E38" s="360">
        <f t="shared" si="7"/>
        <v>6</v>
      </c>
      <c r="F38" s="360">
        <f t="shared" si="8"/>
        <v>6</v>
      </c>
      <c r="G38" s="360">
        <f t="shared" si="9"/>
        <v>0</v>
      </c>
      <c r="H38" s="359">
        <f>'[3]Table 5C2 - LA Virtual Admy'!D39</f>
        <v>4363.9812104131306</v>
      </c>
      <c r="I38" s="358">
        <f>'[3]Table 5C2 - LA Virtual Admy'!F39</f>
        <v>484.16400000000004</v>
      </c>
      <c r="J38" s="358">
        <f t="shared" si="10"/>
        <v>4848.1452104131304</v>
      </c>
      <c r="K38" s="358">
        <f t="shared" si="11"/>
        <v>29088.87126247878</v>
      </c>
      <c r="L38" s="358">
        <f t="shared" si="12"/>
        <v>29088.87126247878</v>
      </c>
      <c r="M38" s="358">
        <f t="shared" si="13"/>
        <v>0</v>
      </c>
    </row>
    <row r="39" spans="1:13" s="349" customFormat="1" ht="17.25" customHeight="1">
      <c r="A39" s="354">
        <v>36</v>
      </c>
      <c r="B39" s="353" t="s">
        <v>257</v>
      </c>
      <c r="C39" s="357">
        <f>'[1]Table 8 2.1.12 MFP Funded'!U39</f>
        <v>76</v>
      </c>
      <c r="D39" s="357">
        <f>'10.1.12 MFP Funded'!R41</f>
        <v>61</v>
      </c>
      <c r="E39" s="357">
        <f t="shared" si="7"/>
        <v>-15</v>
      </c>
      <c r="F39" s="357">
        <f t="shared" si="8"/>
        <v>0</v>
      </c>
      <c r="G39" s="357">
        <f t="shared" si="9"/>
        <v>-15</v>
      </c>
      <c r="H39" s="356">
        <f>'[3]Table 5C2 - LA Virtual Admy'!D40</f>
        <v>3098.4792146014224</v>
      </c>
      <c r="I39" s="355">
        <f>'[3]Table 5C2 - LA Virtual Admy'!F40</f>
        <v>671.43020547945218</v>
      </c>
      <c r="J39" s="355">
        <f t="shared" si="10"/>
        <v>3769.9094200808745</v>
      </c>
      <c r="K39" s="355">
        <f t="shared" si="11"/>
        <v>-56548.641301213116</v>
      </c>
      <c r="L39" s="355">
        <f t="shared" si="12"/>
        <v>0</v>
      </c>
      <c r="M39" s="355">
        <f t="shared" si="13"/>
        <v>-56548.641301213116</v>
      </c>
    </row>
    <row r="40" spans="1:13" s="349" customFormat="1" ht="17.25" customHeight="1">
      <c r="A40" s="354">
        <v>37</v>
      </c>
      <c r="B40" s="353" t="s">
        <v>256</v>
      </c>
      <c r="C40" s="352">
        <f>'[1]Table 8 2.1.12 MFP Funded'!U40</f>
        <v>23</v>
      </c>
      <c r="D40" s="352">
        <f>'10.1.12 MFP Funded'!R42</f>
        <v>42</v>
      </c>
      <c r="E40" s="352">
        <f t="shared" si="7"/>
        <v>19</v>
      </c>
      <c r="F40" s="352">
        <f t="shared" si="8"/>
        <v>19</v>
      </c>
      <c r="G40" s="352">
        <f t="shared" si="9"/>
        <v>0</v>
      </c>
      <c r="H40" s="351">
        <f>'[3]Table 5C2 - LA Virtual Admy'!D41</f>
        <v>4942.8578908866539</v>
      </c>
      <c r="I40" s="350">
        <f>'[3]Table 5C2 - LA Virtual Admy'!F41</f>
        <v>588.24900000000002</v>
      </c>
      <c r="J40" s="350">
        <f t="shared" si="10"/>
        <v>5531.1068908866537</v>
      </c>
      <c r="K40" s="350">
        <f t="shared" si="11"/>
        <v>105091.03092684642</v>
      </c>
      <c r="L40" s="350">
        <f t="shared" si="12"/>
        <v>105091.03092684642</v>
      </c>
      <c r="M40" s="350">
        <f t="shared" si="13"/>
        <v>0</v>
      </c>
    </row>
    <row r="41" spans="1:13" s="349" customFormat="1" ht="17.25" customHeight="1">
      <c r="A41" s="354">
        <v>38</v>
      </c>
      <c r="B41" s="353" t="s">
        <v>255</v>
      </c>
      <c r="C41" s="352">
        <f>'[1]Table 8 2.1.12 MFP Funded'!U41</f>
        <v>4</v>
      </c>
      <c r="D41" s="352">
        <f>'10.1.12 MFP Funded'!R43</f>
        <v>6</v>
      </c>
      <c r="E41" s="352">
        <f t="shared" si="7"/>
        <v>2</v>
      </c>
      <c r="F41" s="352">
        <f t="shared" si="8"/>
        <v>2</v>
      </c>
      <c r="G41" s="352">
        <f t="shared" si="9"/>
        <v>0</v>
      </c>
      <c r="H41" s="351">
        <f>'[3]Table 5C2 - LA Virtual Admy'!D42</f>
        <v>2067.229848363927</v>
      </c>
      <c r="I41" s="350">
        <f>'[3]Table 5C2 - LA Virtual Admy'!F42</f>
        <v>746.92800000000011</v>
      </c>
      <c r="J41" s="350">
        <f t="shared" si="10"/>
        <v>2814.1578483639269</v>
      </c>
      <c r="K41" s="350">
        <f t="shared" si="11"/>
        <v>5628.3156967278537</v>
      </c>
      <c r="L41" s="350">
        <f t="shared" si="12"/>
        <v>5628.3156967278537</v>
      </c>
      <c r="M41" s="350">
        <f t="shared" si="13"/>
        <v>0</v>
      </c>
    </row>
    <row r="42" spans="1:13" s="349" customFormat="1" ht="17.25" customHeight="1">
      <c r="A42" s="354">
        <v>39</v>
      </c>
      <c r="B42" s="353" t="s">
        <v>254</v>
      </c>
      <c r="C42" s="352">
        <f>'[1]Table 8 2.1.12 MFP Funded'!U42</f>
        <v>7</v>
      </c>
      <c r="D42" s="352">
        <f>'10.1.12 MFP Funded'!R44</f>
        <v>9</v>
      </c>
      <c r="E42" s="352">
        <f t="shared" si="7"/>
        <v>2</v>
      </c>
      <c r="F42" s="352">
        <f t="shared" si="8"/>
        <v>2</v>
      </c>
      <c r="G42" s="352">
        <f t="shared" si="9"/>
        <v>0</v>
      </c>
      <c r="H42" s="351">
        <f>'[3]Table 5C2 - LA Virtual Admy'!D43</f>
        <v>3323.3329378454041</v>
      </c>
      <c r="I42" s="350">
        <f>'[3]Table 5C2 - LA Virtual Admy'!F43</f>
        <v>701.69015738498797</v>
      </c>
      <c r="J42" s="350">
        <f t="shared" si="10"/>
        <v>4025.0230952303918</v>
      </c>
      <c r="K42" s="350">
        <f t="shared" si="11"/>
        <v>8050.0461904607837</v>
      </c>
      <c r="L42" s="350">
        <f t="shared" si="12"/>
        <v>8050.0461904607837</v>
      </c>
      <c r="M42" s="350">
        <f t="shared" si="13"/>
        <v>0</v>
      </c>
    </row>
    <row r="43" spans="1:13" s="349" customFormat="1" ht="17.25" customHeight="1">
      <c r="A43" s="362">
        <v>40</v>
      </c>
      <c r="B43" s="361" t="s">
        <v>253</v>
      </c>
      <c r="C43" s="360">
        <f>'[1]Table 8 2.1.12 MFP Funded'!U43</f>
        <v>31</v>
      </c>
      <c r="D43" s="360">
        <f>'10.1.12 MFP Funded'!R45</f>
        <v>37</v>
      </c>
      <c r="E43" s="360">
        <f t="shared" si="7"/>
        <v>6</v>
      </c>
      <c r="F43" s="360">
        <f t="shared" si="8"/>
        <v>6</v>
      </c>
      <c r="G43" s="360">
        <f t="shared" si="9"/>
        <v>0</v>
      </c>
      <c r="H43" s="359">
        <f>'[3]Table 5C2 - LA Virtual Admy'!D44</f>
        <v>4407.5779034317629</v>
      </c>
      <c r="I43" s="358">
        <f>'[3]Table 5C2 - LA Virtual Admy'!F44</f>
        <v>630.24300000000005</v>
      </c>
      <c r="J43" s="358">
        <f t="shared" si="10"/>
        <v>5037.8209034317633</v>
      </c>
      <c r="K43" s="358">
        <f t="shared" si="11"/>
        <v>30226.925420590582</v>
      </c>
      <c r="L43" s="358">
        <f t="shared" si="12"/>
        <v>30226.925420590582</v>
      </c>
      <c r="M43" s="358">
        <f t="shared" si="13"/>
        <v>0</v>
      </c>
    </row>
    <row r="44" spans="1:13" s="349" customFormat="1" ht="17.25" customHeight="1">
      <c r="A44" s="354">
        <v>41</v>
      </c>
      <c r="B44" s="353" t="s">
        <v>252</v>
      </c>
      <c r="C44" s="357">
        <f>'[1]Table 8 2.1.12 MFP Funded'!U44</f>
        <v>2</v>
      </c>
      <c r="D44" s="357">
        <f>'10.1.12 MFP Funded'!R46</f>
        <v>3</v>
      </c>
      <c r="E44" s="357">
        <f t="shared" si="7"/>
        <v>1</v>
      </c>
      <c r="F44" s="357">
        <f t="shared" si="8"/>
        <v>1</v>
      </c>
      <c r="G44" s="357">
        <f t="shared" si="9"/>
        <v>0</v>
      </c>
      <c r="H44" s="356">
        <f>'[3]Table 5C2 - LA Virtual Admy'!D45</f>
        <v>1451.7439102564103</v>
      </c>
      <c r="I44" s="355">
        <f>'[3]Table 5C2 - LA Virtual Admy'!F45</f>
        <v>797.59800000000007</v>
      </c>
      <c r="J44" s="355">
        <f t="shared" si="10"/>
        <v>2249.3419102564103</v>
      </c>
      <c r="K44" s="355">
        <f t="shared" si="11"/>
        <v>2249.3419102564103</v>
      </c>
      <c r="L44" s="355">
        <f t="shared" si="12"/>
        <v>2249.3419102564103</v>
      </c>
      <c r="M44" s="355">
        <f t="shared" si="13"/>
        <v>0</v>
      </c>
    </row>
    <row r="45" spans="1:13" s="349" customFormat="1" ht="17.25" customHeight="1">
      <c r="A45" s="354">
        <v>42</v>
      </c>
      <c r="B45" s="353" t="s">
        <v>251</v>
      </c>
      <c r="C45" s="352">
        <f>'[1]Table 8 2.1.12 MFP Funded'!U45</f>
        <v>11</v>
      </c>
      <c r="D45" s="352">
        <f>'10.1.12 MFP Funded'!R47</f>
        <v>12</v>
      </c>
      <c r="E45" s="352">
        <f t="shared" si="7"/>
        <v>1</v>
      </c>
      <c r="F45" s="352">
        <f t="shared" si="8"/>
        <v>1</v>
      </c>
      <c r="G45" s="352">
        <f t="shared" si="9"/>
        <v>0</v>
      </c>
      <c r="H45" s="351">
        <f>'[3]Table 5C2 - LA Virtual Admy'!D46</f>
        <v>4733.4453842483845</v>
      </c>
      <c r="I45" s="350">
        <f>'[3]Table 5C2 - LA Virtual Admy'!F46</f>
        <v>480.85199999999998</v>
      </c>
      <c r="J45" s="350">
        <f t="shared" si="10"/>
        <v>5214.2973842483843</v>
      </c>
      <c r="K45" s="350">
        <f t="shared" si="11"/>
        <v>5214.2973842483843</v>
      </c>
      <c r="L45" s="350">
        <f t="shared" si="12"/>
        <v>5214.2973842483843</v>
      </c>
      <c r="M45" s="350">
        <f t="shared" si="13"/>
        <v>0</v>
      </c>
    </row>
    <row r="46" spans="1:13" s="349" customFormat="1" ht="17.25" customHeight="1">
      <c r="A46" s="354">
        <v>43</v>
      </c>
      <c r="B46" s="353" t="s">
        <v>250</v>
      </c>
      <c r="C46" s="352">
        <f>'[1]Table 8 2.1.12 MFP Funded'!U46</f>
        <v>15</v>
      </c>
      <c r="D46" s="352">
        <f>'10.1.12 MFP Funded'!R48</f>
        <v>9</v>
      </c>
      <c r="E46" s="352">
        <f t="shared" si="7"/>
        <v>-6</v>
      </c>
      <c r="F46" s="352">
        <f t="shared" si="8"/>
        <v>0</v>
      </c>
      <c r="G46" s="352">
        <f t="shared" si="9"/>
        <v>-6</v>
      </c>
      <c r="H46" s="351">
        <f>'[3]Table 5C2 - LA Virtual Admy'!D47</f>
        <v>5042.4502871029408</v>
      </c>
      <c r="I46" s="350">
        <f>'[3]Table 5C2 - LA Virtual Admy'!F47</f>
        <v>517.14899999999989</v>
      </c>
      <c r="J46" s="350">
        <f t="shared" si="10"/>
        <v>5559.5992871029412</v>
      </c>
      <c r="K46" s="350">
        <f t="shared" si="11"/>
        <v>-33357.595722617647</v>
      </c>
      <c r="L46" s="350">
        <f t="shared" si="12"/>
        <v>0</v>
      </c>
      <c r="M46" s="350">
        <f t="shared" si="13"/>
        <v>-33357.595722617647</v>
      </c>
    </row>
    <row r="47" spans="1:13" s="349" customFormat="1" ht="17.25" customHeight="1">
      <c r="A47" s="354">
        <v>44</v>
      </c>
      <c r="B47" s="353" t="s">
        <v>249</v>
      </c>
      <c r="C47" s="352">
        <f>'[1]Table 8 2.1.12 MFP Funded'!U47</f>
        <v>5</v>
      </c>
      <c r="D47" s="352">
        <f>'10.1.12 MFP Funded'!R49</f>
        <v>4</v>
      </c>
      <c r="E47" s="352">
        <f t="shared" si="7"/>
        <v>-1</v>
      </c>
      <c r="F47" s="352">
        <f t="shared" si="8"/>
        <v>0</v>
      </c>
      <c r="G47" s="352">
        <f t="shared" si="9"/>
        <v>-1</v>
      </c>
      <c r="H47" s="351">
        <f>'[3]Table 5C2 - LA Virtual Admy'!D48</f>
        <v>3710.7279832530739</v>
      </c>
      <c r="I47" s="350">
        <f>'[3]Table 5C2 - LA Virtual Admy'!F48</f>
        <v>596.84400000000005</v>
      </c>
      <c r="J47" s="350">
        <f t="shared" si="10"/>
        <v>4307.571983253074</v>
      </c>
      <c r="K47" s="350">
        <f t="shared" si="11"/>
        <v>-4307.571983253074</v>
      </c>
      <c r="L47" s="350">
        <f t="shared" si="12"/>
        <v>0</v>
      </c>
      <c r="M47" s="350">
        <f t="shared" si="13"/>
        <v>-4307.571983253074</v>
      </c>
    </row>
    <row r="48" spans="1:13" s="349" customFormat="1" ht="17.25" customHeight="1">
      <c r="A48" s="362">
        <v>45</v>
      </c>
      <c r="B48" s="361" t="s">
        <v>248</v>
      </c>
      <c r="C48" s="360">
        <f>'[1]Table 8 2.1.12 MFP Funded'!U48</f>
        <v>2</v>
      </c>
      <c r="D48" s="360">
        <f>'10.1.12 MFP Funded'!R50</f>
        <v>2</v>
      </c>
      <c r="E48" s="360">
        <f t="shared" si="7"/>
        <v>0</v>
      </c>
      <c r="F48" s="360">
        <f t="shared" si="8"/>
        <v>0</v>
      </c>
      <c r="G48" s="360">
        <f t="shared" si="9"/>
        <v>0</v>
      </c>
      <c r="H48" s="359">
        <f>'[3]Table 5C2 - LA Virtual Admy'!D49</f>
        <v>2185.8081907999576</v>
      </c>
      <c r="I48" s="358">
        <f>'[3]Table 5C2 - LA Virtual Admy'!F49</f>
        <v>678.56400000000019</v>
      </c>
      <c r="J48" s="358">
        <f t="shared" si="10"/>
        <v>2864.3721907999579</v>
      </c>
      <c r="K48" s="358">
        <f t="shared" si="11"/>
        <v>0</v>
      </c>
      <c r="L48" s="358">
        <f t="shared" si="12"/>
        <v>0</v>
      </c>
      <c r="M48" s="358">
        <f t="shared" si="13"/>
        <v>0</v>
      </c>
    </row>
    <row r="49" spans="1:13" s="349" customFormat="1" ht="17.25" customHeight="1">
      <c r="A49" s="354">
        <v>46</v>
      </c>
      <c r="B49" s="353" t="s">
        <v>247</v>
      </c>
      <c r="C49" s="357">
        <f>'[1]Table 8 2.1.12 MFP Funded'!U49</f>
        <v>7</v>
      </c>
      <c r="D49" s="357">
        <f>'10.1.12 MFP Funded'!R51</f>
        <v>10</v>
      </c>
      <c r="E49" s="357">
        <f t="shared" si="7"/>
        <v>3</v>
      </c>
      <c r="F49" s="357">
        <f t="shared" si="8"/>
        <v>3</v>
      </c>
      <c r="G49" s="357">
        <f t="shared" si="9"/>
        <v>0</v>
      </c>
      <c r="H49" s="356">
        <f>'[3]Table 5C2 - LA Virtual Admy'!D50</f>
        <v>5205.2515612025381</v>
      </c>
      <c r="I49" s="355">
        <f>'[3]Table 5C2 - LA Virtual Admy'!F50</f>
        <v>655.25400000000002</v>
      </c>
      <c r="J49" s="355">
        <f t="shared" si="10"/>
        <v>5860.505561202538</v>
      </c>
      <c r="K49" s="355">
        <f t="shared" si="11"/>
        <v>17581.516683607613</v>
      </c>
      <c r="L49" s="355">
        <f t="shared" si="12"/>
        <v>17581.516683607613</v>
      </c>
      <c r="M49" s="355">
        <f t="shared" si="13"/>
        <v>0</v>
      </c>
    </row>
    <row r="50" spans="1:13" s="349" customFormat="1" ht="17.25" customHeight="1">
      <c r="A50" s="354">
        <v>47</v>
      </c>
      <c r="B50" s="353" t="s">
        <v>246</v>
      </c>
      <c r="C50" s="352">
        <f>'[1]Table 8 2.1.12 MFP Funded'!U50</f>
        <v>3</v>
      </c>
      <c r="D50" s="352">
        <f>'10.1.12 MFP Funded'!R52</f>
        <v>2</v>
      </c>
      <c r="E50" s="352">
        <f t="shared" si="7"/>
        <v>-1</v>
      </c>
      <c r="F50" s="352">
        <f t="shared" si="8"/>
        <v>0</v>
      </c>
      <c r="G50" s="352">
        <f t="shared" si="9"/>
        <v>-1</v>
      </c>
      <c r="H50" s="351">
        <f>'[3]Table 5C2 - LA Virtual Admy'!D51</f>
        <v>2888.8324220827371</v>
      </c>
      <c r="I50" s="350">
        <f>'[3]Table 5C2 - LA Virtual Admy'!F51</f>
        <v>819.68399999999997</v>
      </c>
      <c r="J50" s="350">
        <f t="shared" si="10"/>
        <v>3708.5164220827373</v>
      </c>
      <c r="K50" s="350">
        <f t="shared" si="11"/>
        <v>-3708.5164220827373</v>
      </c>
      <c r="L50" s="350">
        <f t="shared" si="12"/>
        <v>0</v>
      </c>
      <c r="M50" s="350">
        <f t="shared" si="13"/>
        <v>-3708.5164220827373</v>
      </c>
    </row>
    <row r="51" spans="1:13" s="349" customFormat="1" ht="17.25" customHeight="1">
      <c r="A51" s="354">
        <v>48</v>
      </c>
      <c r="B51" s="353" t="s">
        <v>245</v>
      </c>
      <c r="C51" s="352">
        <f>'[1]Table 8 2.1.12 MFP Funded'!U51</f>
        <v>13</v>
      </c>
      <c r="D51" s="352">
        <f>'10.1.12 MFP Funded'!R53</f>
        <v>30</v>
      </c>
      <c r="E51" s="352">
        <f t="shared" si="7"/>
        <v>17</v>
      </c>
      <c r="F51" s="352">
        <f t="shared" si="8"/>
        <v>17</v>
      </c>
      <c r="G51" s="352">
        <f t="shared" si="9"/>
        <v>0</v>
      </c>
      <c r="H51" s="351">
        <f>'[3]Table 5C2 - LA Virtual Admy'!D52</f>
        <v>3850.3761095458653</v>
      </c>
      <c r="I51" s="350">
        <f>'[3]Table 5C2 - LA Virtual Admy'!F52</f>
        <v>783.96300000000008</v>
      </c>
      <c r="J51" s="350">
        <f t="shared" si="10"/>
        <v>4634.3391095458655</v>
      </c>
      <c r="K51" s="350">
        <f t="shared" si="11"/>
        <v>78783.764862279713</v>
      </c>
      <c r="L51" s="350">
        <f t="shared" si="12"/>
        <v>78783.764862279713</v>
      </c>
      <c r="M51" s="350">
        <f t="shared" si="13"/>
        <v>0</v>
      </c>
    </row>
    <row r="52" spans="1:13" s="349" customFormat="1" ht="17.25" customHeight="1">
      <c r="A52" s="354">
        <v>49</v>
      </c>
      <c r="B52" s="353" t="s">
        <v>244</v>
      </c>
      <c r="C52" s="352">
        <f>'[1]Table 8 2.1.12 MFP Funded'!U52</f>
        <v>50</v>
      </c>
      <c r="D52" s="352">
        <f>'10.1.12 MFP Funded'!R54</f>
        <v>54</v>
      </c>
      <c r="E52" s="352">
        <f t="shared" si="7"/>
        <v>4</v>
      </c>
      <c r="F52" s="352">
        <f t="shared" si="8"/>
        <v>4</v>
      </c>
      <c r="G52" s="352">
        <f t="shared" si="9"/>
        <v>0</v>
      </c>
      <c r="H52" s="351">
        <f>'[3]Table 5C2 - LA Virtual Admy'!D53</f>
        <v>4337.2549677574598</v>
      </c>
      <c r="I52" s="350">
        <f>'[3]Table 5C2 - LA Virtual Admy'!F53</f>
        <v>516.99599999999998</v>
      </c>
      <c r="J52" s="350">
        <f t="shared" si="10"/>
        <v>4854.2509677574599</v>
      </c>
      <c r="K52" s="350">
        <f t="shared" si="11"/>
        <v>19417.00387102984</v>
      </c>
      <c r="L52" s="350">
        <f t="shared" si="12"/>
        <v>19417.00387102984</v>
      </c>
      <c r="M52" s="350">
        <f t="shared" si="13"/>
        <v>0</v>
      </c>
    </row>
    <row r="53" spans="1:13" s="349" customFormat="1" ht="17.25" customHeight="1">
      <c r="A53" s="362">
        <v>50</v>
      </c>
      <c r="B53" s="361" t="s">
        <v>243</v>
      </c>
      <c r="C53" s="360">
        <f>'[1]Table 8 2.1.12 MFP Funded'!U53</f>
        <v>7</v>
      </c>
      <c r="D53" s="360">
        <f>'10.1.12 MFP Funded'!R55</f>
        <v>11</v>
      </c>
      <c r="E53" s="360">
        <f t="shared" si="7"/>
        <v>4</v>
      </c>
      <c r="F53" s="360">
        <f t="shared" si="8"/>
        <v>4</v>
      </c>
      <c r="G53" s="360">
        <f t="shared" si="9"/>
        <v>0</v>
      </c>
      <c r="H53" s="359">
        <f>'[3]Table 5C2 - LA Virtual Admy'!D54</f>
        <v>4570.5043344931864</v>
      </c>
      <c r="I53" s="358">
        <f>'[3]Table 5C2 - LA Virtual Admy'!F54</f>
        <v>571.01400000000001</v>
      </c>
      <c r="J53" s="358">
        <f t="shared" si="10"/>
        <v>5141.5183344931866</v>
      </c>
      <c r="K53" s="358">
        <f t="shared" si="11"/>
        <v>20566.073337972746</v>
      </c>
      <c r="L53" s="358">
        <f t="shared" si="12"/>
        <v>20566.073337972746</v>
      </c>
      <c r="M53" s="358">
        <f t="shared" si="13"/>
        <v>0</v>
      </c>
    </row>
    <row r="54" spans="1:13" s="349" customFormat="1" ht="17.25" customHeight="1">
      <c r="A54" s="354">
        <v>51</v>
      </c>
      <c r="B54" s="353" t="s">
        <v>242</v>
      </c>
      <c r="C54" s="357">
        <f>'[1]Table 8 2.1.12 MFP Funded'!U54</f>
        <v>7</v>
      </c>
      <c r="D54" s="357">
        <f>'10.1.12 MFP Funded'!R56</f>
        <v>4</v>
      </c>
      <c r="E54" s="357">
        <f t="shared" si="7"/>
        <v>-3</v>
      </c>
      <c r="F54" s="357">
        <f t="shared" si="8"/>
        <v>0</v>
      </c>
      <c r="G54" s="357">
        <f t="shared" si="9"/>
        <v>-3</v>
      </c>
      <c r="H54" s="356">
        <f>'[3]Table 5C2 - LA Virtual Admy'!D55</f>
        <v>3895.0873518314788</v>
      </c>
      <c r="I54" s="355">
        <f>'[3]Table 5C2 - LA Virtual Admy'!F55</f>
        <v>635.99400000000003</v>
      </c>
      <c r="J54" s="355">
        <f t="shared" si="10"/>
        <v>4531.081351831479</v>
      </c>
      <c r="K54" s="355">
        <f t="shared" si="11"/>
        <v>-13593.244055494437</v>
      </c>
      <c r="L54" s="355">
        <f t="shared" si="12"/>
        <v>0</v>
      </c>
      <c r="M54" s="355">
        <f t="shared" si="13"/>
        <v>-13593.244055494437</v>
      </c>
    </row>
    <row r="55" spans="1:13" s="349" customFormat="1" ht="17.25" customHeight="1">
      <c r="A55" s="354">
        <v>52</v>
      </c>
      <c r="B55" s="353" t="s">
        <v>241</v>
      </c>
      <c r="C55" s="352">
        <f>'[1]Table 8 2.1.12 MFP Funded'!U55</f>
        <v>70</v>
      </c>
      <c r="D55" s="352">
        <f>'10.1.12 MFP Funded'!R57</f>
        <v>90</v>
      </c>
      <c r="E55" s="352">
        <f t="shared" si="7"/>
        <v>20</v>
      </c>
      <c r="F55" s="352">
        <f t="shared" si="8"/>
        <v>20</v>
      </c>
      <c r="G55" s="352">
        <f t="shared" si="9"/>
        <v>0</v>
      </c>
      <c r="H55" s="351">
        <f>'[3]Table 5C2 - LA Virtual Admy'!D56</f>
        <v>4442.9815583870259</v>
      </c>
      <c r="I55" s="350">
        <f>'[3]Table 5C2 - LA Virtual Admy'!F56</f>
        <v>592.53300000000002</v>
      </c>
      <c r="J55" s="350">
        <f t="shared" si="10"/>
        <v>5035.5145583870262</v>
      </c>
      <c r="K55" s="350">
        <f t="shared" si="11"/>
        <v>100710.29116774052</v>
      </c>
      <c r="L55" s="350">
        <f t="shared" si="12"/>
        <v>100710.29116774052</v>
      </c>
      <c r="M55" s="350">
        <f t="shared" si="13"/>
        <v>0</v>
      </c>
    </row>
    <row r="56" spans="1:13" s="349" customFormat="1" ht="17.25" customHeight="1">
      <c r="A56" s="354">
        <v>53</v>
      </c>
      <c r="B56" s="353" t="s">
        <v>240</v>
      </c>
      <c r="C56" s="352">
        <f>'[1]Table 8 2.1.12 MFP Funded'!U56</f>
        <v>53</v>
      </c>
      <c r="D56" s="352">
        <f>'10.1.12 MFP Funded'!R58</f>
        <v>59</v>
      </c>
      <c r="E56" s="352">
        <f t="shared" si="7"/>
        <v>6</v>
      </c>
      <c r="F56" s="352">
        <f t="shared" si="8"/>
        <v>6</v>
      </c>
      <c r="G56" s="352">
        <f t="shared" si="9"/>
        <v>0</v>
      </c>
      <c r="H56" s="351">
        <f>'[3]Table 5C2 - LA Virtual Admy'!D57</f>
        <v>4320.288674996591</v>
      </c>
      <c r="I56" s="350">
        <f>'[3]Table 5C2 - LA Virtual Admy'!F57</f>
        <v>620.76600000000008</v>
      </c>
      <c r="J56" s="350">
        <f t="shared" si="10"/>
        <v>4941.0546749965906</v>
      </c>
      <c r="K56" s="350">
        <f t="shared" si="11"/>
        <v>29646.328049979544</v>
      </c>
      <c r="L56" s="350">
        <f t="shared" si="12"/>
        <v>29646.328049979544</v>
      </c>
      <c r="M56" s="350">
        <f t="shared" si="13"/>
        <v>0</v>
      </c>
    </row>
    <row r="57" spans="1:13" s="349" customFormat="1" ht="17.25" customHeight="1">
      <c r="A57" s="354">
        <v>54</v>
      </c>
      <c r="B57" s="353" t="s">
        <v>239</v>
      </c>
      <c r="C57" s="352">
        <f>'[1]Table 8 2.1.12 MFP Funded'!U57</f>
        <v>0</v>
      </c>
      <c r="D57" s="352">
        <f>'10.1.12 MFP Funded'!R59</f>
        <v>0</v>
      </c>
      <c r="E57" s="352">
        <f t="shared" si="7"/>
        <v>0</v>
      </c>
      <c r="F57" s="352">
        <f t="shared" si="8"/>
        <v>0</v>
      </c>
      <c r="G57" s="352">
        <f t="shared" si="9"/>
        <v>0</v>
      </c>
      <c r="H57" s="351">
        <f>'[3]Table 5C2 - LA Virtual Admy'!D58</f>
        <v>5409.6978024463524</v>
      </c>
      <c r="I57" s="350">
        <f>'[3]Table 5C2 - LA Virtual Admy'!F58</f>
        <v>856.30500000000006</v>
      </c>
      <c r="J57" s="350">
        <f t="shared" si="10"/>
        <v>6266.0028024463527</v>
      </c>
      <c r="K57" s="350">
        <f t="shared" si="11"/>
        <v>0</v>
      </c>
      <c r="L57" s="350">
        <f t="shared" si="12"/>
        <v>0</v>
      </c>
      <c r="M57" s="350">
        <f t="shared" si="13"/>
        <v>0</v>
      </c>
    </row>
    <row r="58" spans="1:13" s="349" customFormat="1" ht="17.25" customHeight="1">
      <c r="A58" s="362">
        <v>55</v>
      </c>
      <c r="B58" s="361" t="s">
        <v>238</v>
      </c>
      <c r="C58" s="360">
        <f>'[1]Table 8 2.1.12 MFP Funded'!U58</f>
        <v>25</v>
      </c>
      <c r="D58" s="360">
        <f>'10.1.12 MFP Funded'!R60</f>
        <v>23</v>
      </c>
      <c r="E58" s="360">
        <f t="shared" si="7"/>
        <v>-2</v>
      </c>
      <c r="F58" s="360">
        <f t="shared" si="8"/>
        <v>0</v>
      </c>
      <c r="G58" s="360">
        <f t="shared" si="9"/>
        <v>-2</v>
      </c>
      <c r="H58" s="359">
        <f>'[3]Table 5C2 - LA Virtual Admy'!D59</f>
        <v>3693.3708466172898</v>
      </c>
      <c r="I58" s="358">
        <f>'[3]Table 5C2 - LA Virtual Admy'!F59</f>
        <v>715.62599999999998</v>
      </c>
      <c r="J58" s="358">
        <f t="shared" si="10"/>
        <v>4408.9968466172895</v>
      </c>
      <c r="K58" s="358">
        <f t="shared" si="11"/>
        <v>-8817.993693234579</v>
      </c>
      <c r="L58" s="358">
        <f t="shared" si="12"/>
        <v>0</v>
      </c>
      <c r="M58" s="358">
        <f t="shared" si="13"/>
        <v>-8817.993693234579</v>
      </c>
    </row>
    <row r="59" spans="1:13" s="349" customFormat="1" ht="17.25" customHeight="1">
      <c r="A59" s="354">
        <v>56</v>
      </c>
      <c r="B59" s="353" t="s">
        <v>237</v>
      </c>
      <c r="C59" s="357">
        <f>'[1]Table 8 2.1.12 MFP Funded'!U59</f>
        <v>4</v>
      </c>
      <c r="D59" s="357">
        <f>'10.1.12 MFP Funded'!R61</f>
        <v>9</v>
      </c>
      <c r="E59" s="357">
        <f t="shared" si="7"/>
        <v>5</v>
      </c>
      <c r="F59" s="357">
        <f t="shared" si="8"/>
        <v>5</v>
      </c>
      <c r="G59" s="357">
        <f t="shared" si="9"/>
        <v>0</v>
      </c>
      <c r="H59" s="356">
        <f>'[3]Table 5C2 - LA Virtual Admy'!D60</f>
        <v>4568.6166302376278</v>
      </c>
      <c r="I59" s="355">
        <f>'[3]Table 5C2 - LA Virtual Admy'!F60</f>
        <v>553.19400000000007</v>
      </c>
      <c r="J59" s="355">
        <f t="shared" si="10"/>
        <v>5121.8106302376282</v>
      </c>
      <c r="K59" s="355">
        <f t="shared" si="11"/>
        <v>25609.053151188142</v>
      </c>
      <c r="L59" s="355">
        <f t="shared" si="12"/>
        <v>25609.053151188142</v>
      </c>
      <c r="M59" s="355">
        <f t="shared" si="13"/>
        <v>0</v>
      </c>
    </row>
    <row r="60" spans="1:13" s="349" customFormat="1" ht="17.25" customHeight="1">
      <c r="A60" s="354">
        <v>57</v>
      </c>
      <c r="B60" s="353" t="s">
        <v>236</v>
      </c>
      <c r="C60" s="352">
        <f>'[1]Table 8 2.1.12 MFP Funded'!U60</f>
        <v>9</v>
      </c>
      <c r="D60" s="352">
        <f>'10.1.12 MFP Funded'!R62</f>
        <v>10</v>
      </c>
      <c r="E60" s="352">
        <f t="shared" si="7"/>
        <v>1</v>
      </c>
      <c r="F60" s="352">
        <f t="shared" si="8"/>
        <v>1</v>
      </c>
      <c r="G60" s="352">
        <f t="shared" si="9"/>
        <v>0</v>
      </c>
      <c r="H60" s="351">
        <f>'[3]Table 5C2 - LA Virtual Admy'!D61</f>
        <v>3968.1637389559141</v>
      </c>
      <c r="I60" s="350">
        <f>'[3]Table 5C2 - LA Virtual Admy'!F61</f>
        <v>688.05899999999997</v>
      </c>
      <c r="J60" s="350">
        <f t="shared" si="10"/>
        <v>4656.2227389559139</v>
      </c>
      <c r="K60" s="350">
        <f t="shared" si="11"/>
        <v>4656.2227389559139</v>
      </c>
      <c r="L60" s="350">
        <f t="shared" si="12"/>
        <v>4656.2227389559139</v>
      </c>
      <c r="M60" s="350">
        <f t="shared" si="13"/>
        <v>0</v>
      </c>
    </row>
    <row r="61" spans="1:13" s="349" customFormat="1" ht="17.25" customHeight="1">
      <c r="A61" s="354">
        <v>58</v>
      </c>
      <c r="B61" s="353" t="s">
        <v>235</v>
      </c>
      <c r="C61" s="352">
        <f>'[1]Table 8 2.1.12 MFP Funded'!U61</f>
        <v>43</v>
      </c>
      <c r="D61" s="352">
        <f>'10.1.12 MFP Funded'!R63</f>
        <v>42</v>
      </c>
      <c r="E61" s="352">
        <f t="shared" si="7"/>
        <v>-1</v>
      </c>
      <c r="F61" s="352">
        <f t="shared" si="8"/>
        <v>0</v>
      </c>
      <c r="G61" s="352">
        <f t="shared" si="9"/>
        <v>-1</v>
      </c>
      <c r="H61" s="351">
        <f>'[3]Table 5C2 - LA Virtual Admy'!D62</f>
        <v>4807.3061399477938</v>
      </c>
      <c r="I61" s="350">
        <f>'[3]Table 5C2 - LA Virtual Admy'!F62</f>
        <v>627.33600000000001</v>
      </c>
      <c r="J61" s="350">
        <f t="shared" si="10"/>
        <v>5434.642139947794</v>
      </c>
      <c r="K61" s="350">
        <f t="shared" si="11"/>
        <v>-5434.642139947794</v>
      </c>
      <c r="L61" s="350">
        <f t="shared" si="12"/>
        <v>0</v>
      </c>
      <c r="M61" s="350">
        <f t="shared" si="13"/>
        <v>-5434.642139947794</v>
      </c>
    </row>
    <row r="62" spans="1:13" s="349" customFormat="1" ht="17.25" customHeight="1">
      <c r="A62" s="354">
        <v>59</v>
      </c>
      <c r="B62" s="353" t="s">
        <v>234</v>
      </c>
      <c r="C62" s="352">
        <f>'[1]Table 8 2.1.12 MFP Funded'!U62</f>
        <v>9</v>
      </c>
      <c r="D62" s="352">
        <f>'10.1.12 MFP Funded'!R64</f>
        <v>18</v>
      </c>
      <c r="E62" s="352">
        <f t="shared" si="7"/>
        <v>9</v>
      </c>
      <c r="F62" s="352">
        <f t="shared" si="8"/>
        <v>9</v>
      </c>
      <c r="G62" s="352">
        <f t="shared" si="9"/>
        <v>0</v>
      </c>
      <c r="H62" s="351">
        <f>'[3]Table 5C2 - LA Virtual Admy'!D63</f>
        <v>5707.9525614877339</v>
      </c>
      <c r="I62" s="350">
        <f>'[3]Table 5C2 - LA Virtual Admy'!F63</f>
        <v>620.56799999999998</v>
      </c>
      <c r="J62" s="350">
        <f t="shared" si="10"/>
        <v>6328.5205614877341</v>
      </c>
      <c r="K62" s="350">
        <f t="shared" si="11"/>
        <v>56956.685053389607</v>
      </c>
      <c r="L62" s="350">
        <f t="shared" si="12"/>
        <v>56956.685053389607</v>
      </c>
      <c r="M62" s="350">
        <f t="shared" si="13"/>
        <v>0</v>
      </c>
    </row>
    <row r="63" spans="1:13" s="349" customFormat="1" ht="17.25" customHeight="1">
      <c r="A63" s="362">
        <v>60</v>
      </c>
      <c r="B63" s="361" t="s">
        <v>233</v>
      </c>
      <c r="C63" s="360">
        <f>'[1]Table 8 2.1.12 MFP Funded'!U63</f>
        <v>17</v>
      </c>
      <c r="D63" s="360">
        <f>'10.1.12 MFP Funded'!R65</f>
        <v>27</v>
      </c>
      <c r="E63" s="360">
        <f t="shared" si="7"/>
        <v>10</v>
      </c>
      <c r="F63" s="360">
        <f t="shared" si="8"/>
        <v>10</v>
      </c>
      <c r="G63" s="360">
        <f t="shared" si="9"/>
        <v>0</v>
      </c>
      <c r="H63" s="359">
        <f>'[3]Table 5C2 - LA Virtual Admy'!D64</f>
        <v>4353.1047236135073</v>
      </c>
      <c r="I63" s="358">
        <f>'[3]Table 5C2 - LA Virtual Admy'!F64</f>
        <v>534.63599999999997</v>
      </c>
      <c r="J63" s="358">
        <f t="shared" si="10"/>
        <v>4887.7407236135077</v>
      </c>
      <c r="K63" s="358">
        <f t="shared" si="11"/>
        <v>48877.407236135077</v>
      </c>
      <c r="L63" s="358">
        <f t="shared" si="12"/>
        <v>48877.407236135077</v>
      </c>
      <c r="M63" s="358">
        <f t="shared" si="13"/>
        <v>0</v>
      </c>
    </row>
    <row r="64" spans="1:13" s="349" customFormat="1" ht="17.25" customHeight="1">
      <c r="A64" s="354">
        <v>61</v>
      </c>
      <c r="B64" s="353" t="s">
        <v>232</v>
      </c>
      <c r="C64" s="357">
        <f>'[1]Table 8 2.1.12 MFP Funded'!U64</f>
        <v>16</v>
      </c>
      <c r="D64" s="357">
        <f>'10.1.12 MFP Funded'!R66</f>
        <v>6</v>
      </c>
      <c r="E64" s="357">
        <f t="shared" si="7"/>
        <v>-10</v>
      </c>
      <c r="F64" s="357">
        <f t="shared" si="8"/>
        <v>0</v>
      </c>
      <c r="G64" s="357">
        <f t="shared" si="9"/>
        <v>-10</v>
      </c>
      <c r="H64" s="356">
        <f>'[3]Table 5C2 - LA Virtual Admy'!D65</f>
        <v>2761.672879240713</v>
      </c>
      <c r="I64" s="355">
        <f>'[3]Table 5C2 - LA Virtual Admy'!F65</f>
        <v>750.33899999999994</v>
      </c>
      <c r="J64" s="355">
        <f t="shared" si="10"/>
        <v>3512.0118792407129</v>
      </c>
      <c r="K64" s="355">
        <f t="shared" si="11"/>
        <v>-35120.118792407127</v>
      </c>
      <c r="L64" s="355">
        <f t="shared" si="12"/>
        <v>0</v>
      </c>
      <c r="M64" s="355">
        <f t="shared" si="13"/>
        <v>-35120.118792407127</v>
      </c>
    </row>
    <row r="65" spans="1:13" s="349" customFormat="1" ht="17.25" customHeight="1">
      <c r="A65" s="354">
        <v>62</v>
      </c>
      <c r="B65" s="353" t="s">
        <v>231</v>
      </c>
      <c r="C65" s="352">
        <f>'[1]Table 8 2.1.12 MFP Funded'!U65</f>
        <v>1</v>
      </c>
      <c r="D65" s="352">
        <f>'10.1.12 MFP Funded'!R67</f>
        <v>4</v>
      </c>
      <c r="E65" s="352">
        <f t="shared" si="7"/>
        <v>3</v>
      </c>
      <c r="F65" s="352">
        <f t="shared" si="8"/>
        <v>3</v>
      </c>
      <c r="G65" s="352">
        <f t="shared" si="9"/>
        <v>0</v>
      </c>
      <c r="H65" s="351">
        <f>'[3]Table 5C2 - LA Virtual Admy'!D66</f>
        <v>5019.3253912491427</v>
      </c>
      <c r="I65" s="350">
        <f>'[3]Table 5C2 - LA Virtual Admy'!F66</f>
        <v>464.47200000000004</v>
      </c>
      <c r="J65" s="350">
        <f t="shared" si="10"/>
        <v>5483.7973912491425</v>
      </c>
      <c r="K65" s="350">
        <f t="shared" si="11"/>
        <v>16451.392173747427</v>
      </c>
      <c r="L65" s="350">
        <f t="shared" si="12"/>
        <v>16451.392173747427</v>
      </c>
      <c r="M65" s="350">
        <f t="shared" si="13"/>
        <v>0</v>
      </c>
    </row>
    <row r="66" spans="1:13" s="349" customFormat="1" ht="17.25" customHeight="1">
      <c r="A66" s="354">
        <v>63</v>
      </c>
      <c r="B66" s="353" t="s">
        <v>230</v>
      </c>
      <c r="C66" s="352">
        <f>'[1]Table 8 2.1.12 MFP Funded'!U66</f>
        <v>0</v>
      </c>
      <c r="D66" s="352">
        <f>'10.1.12 MFP Funded'!R68</f>
        <v>0</v>
      </c>
      <c r="E66" s="352">
        <f t="shared" si="7"/>
        <v>0</v>
      </c>
      <c r="F66" s="352">
        <f t="shared" si="8"/>
        <v>0</v>
      </c>
      <c r="G66" s="352">
        <f t="shared" si="9"/>
        <v>0</v>
      </c>
      <c r="H66" s="351">
        <f>'[3]Table 5C2 - LA Virtual Admy'!D67</f>
        <v>3984.4869401858409</v>
      </c>
      <c r="I66" s="350">
        <f>'[3]Table 5C2 - LA Virtual Admy'!F67</f>
        <v>681.11099999999999</v>
      </c>
      <c r="J66" s="350">
        <f t="shared" si="10"/>
        <v>4665.5979401858413</v>
      </c>
      <c r="K66" s="350">
        <f t="shared" si="11"/>
        <v>0</v>
      </c>
      <c r="L66" s="350">
        <f t="shared" si="12"/>
        <v>0</v>
      </c>
      <c r="M66" s="350">
        <f t="shared" si="13"/>
        <v>0</v>
      </c>
    </row>
    <row r="67" spans="1:13" s="349" customFormat="1" ht="17.25" customHeight="1">
      <c r="A67" s="354">
        <v>64</v>
      </c>
      <c r="B67" s="353" t="s">
        <v>229</v>
      </c>
      <c r="C67" s="352">
        <f>'[1]Table 8 2.1.12 MFP Funded'!U67</f>
        <v>2</v>
      </c>
      <c r="D67" s="352">
        <f>'10.1.12 MFP Funded'!R69</f>
        <v>1</v>
      </c>
      <c r="E67" s="352">
        <f t="shared" si="7"/>
        <v>-1</v>
      </c>
      <c r="F67" s="352">
        <f t="shared" si="8"/>
        <v>0</v>
      </c>
      <c r="G67" s="352">
        <f t="shared" si="9"/>
        <v>-1</v>
      </c>
      <c r="H67" s="351">
        <f>'[3]Table 5C2 - LA Virtual Admy'!D68</f>
        <v>5299.6253265163632</v>
      </c>
      <c r="I67" s="350">
        <f>'[3]Table 5C2 - LA Virtual Admy'!F68</f>
        <v>533.39400000000001</v>
      </c>
      <c r="J67" s="350">
        <f t="shared" si="10"/>
        <v>5833.0193265163634</v>
      </c>
      <c r="K67" s="350">
        <f t="shared" si="11"/>
        <v>-5833.0193265163634</v>
      </c>
      <c r="L67" s="350">
        <f t="shared" si="12"/>
        <v>0</v>
      </c>
      <c r="M67" s="350">
        <f t="shared" si="13"/>
        <v>-5833.0193265163634</v>
      </c>
    </row>
    <row r="68" spans="1:13" s="349" customFormat="1" ht="17.25" customHeight="1">
      <c r="A68" s="362">
        <v>65</v>
      </c>
      <c r="B68" s="361" t="s">
        <v>228</v>
      </c>
      <c r="C68" s="360">
        <f>'[1]Table 8 2.1.12 MFP Funded'!U68</f>
        <v>5</v>
      </c>
      <c r="D68" s="360">
        <f>'10.1.12 MFP Funded'!R70</f>
        <v>0</v>
      </c>
      <c r="E68" s="360">
        <f t="shared" ref="E68:E72" si="14">D68-C68</f>
        <v>-5</v>
      </c>
      <c r="F68" s="360">
        <f t="shared" ref="F68:F72" si="15">IF(E68&gt;0,E68,0)</f>
        <v>0</v>
      </c>
      <c r="G68" s="360">
        <f t="shared" si="9"/>
        <v>-5</v>
      </c>
      <c r="H68" s="359">
        <f>'[3]Table 5C2 - LA Virtual Admy'!D69</f>
        <v>4125.5648109696658</v>
      </c>
      <c r="I68" s="358">
        <f>'[3]Table 5C2 - LA Virtual Admy'!F69</f>
        <v>746.20799999999997</v>
      </c>
      <c r="J68" s="358">
        <f t="shared" ref="J68:J72" si="16">H68+I68</f>
        <v>4871.7728109696654</v>
      </c>
      <c r="K68" s="358">
        <f t="shared" ref="K68:K72" si="17">E68*J68</f>
        <v>-24358.864054848327</v>
      </c>
      <c r="L68" s="358">
        <f t="shared" ref="L68:L72" si="18">IF(K68&gt;0,K68,0)</f>
        <v>0</v>
      </c>
      <c r="M68" s="358">
        <f t="shared" si="13"/>
        <v>-24358.864054848327</v>
      </c>
    </row>
    <row r="69" spans="1:13" s="349" customFormat="1" ht="17.25" customHeight="1">
      <c r="A69" s="354">
        <v>66</v>
      </c>
      <c r="B69" s="353" t="s">
        <v>227</v>
      </c>
      <c r="C69" s="357">
        <f>'[1]Table 8 2.1.12 MFP Funded'!U69</f>
        <v>4</v>
      </c>
      <c r="D69" s="357">
        <f>'10.1.12 MFP Funded'!R71</f>
        <v>1</v>
      </c>
      <c r="E69" s="357">
        <f t="shared" si="14"/>
        <v>-3</v>
      </c>
      <c r="F69" s="357">
        <f t="shared" si="15"/>
        <v>0</v>
      </c>
      <c r="G69" s="357">
        <f t="shared" si="9"/>
        <v>-3</v>
      </c>
      <c r="H69" s="356">
        <f>'[3]Table 5C2 - LA Virtual Admy'!D70</f>
        <v>5636.2306373483716</v>
      </c>
      <c r="I69" s="355">
        <f>'[3]Table 5C2 - LA Virtual Admy'!F70</f>
        <v>657.05399999999997</v>
      </c>
      <c r="J69" s="355">
        <f t="shared" si="16"/>
        <v>6293.2846373483717</v>
      </c>
      <c r="K69" s="355">
        <f t="shared" si="17"/>
        <v>-18879.853912045117</v>
      </c>
      <c r="L69" s="355">
        <f t="shared" si="18"/>
        <v>0</v>
      </c>
      <c r="M69" s="355">
        <f t="shared" si="13"/>
        <v>-18879.853912045117</v>
      </c>
    </row>
    <row r="70" spans="1:13" s="349" customFormat="1" ht="17.25" customHeight="1">
      <c r="A70" s="354">
        <v>67</v>
      </c>
      <c r="B70" s="353" t="s">
        <v>226</v>
      </c>
      <c r="C70" s="352">
        <f>'[1]Table 8 2.1.12 MFP Funded'!U70</f>
        <v>2</v>
      </c>
      <c r="D70" s="352">
        <f>'10.1.12 MFP Funded'!R72</f>
        <v>2</v>
      </c>
      <c r="E70" s="352">
        <f t="shared" si="14"/>
        <v>0</v>
      </c>
      <c r="F70" s="352">
        <f t="shared" si="15"/>
        <v>0</v>
      </c>
      <c r="G70" s="352">
        <f t="shared" si="9"/>
        <v>0</v>
      </c>
      <c r="H70" s="351">
        <f>'[3]Table 5C2 - LA Virtual Admy'!D71</f>
        <v>4553.4175826239371</v>
      </c>
      <c r="I70" s="350">
        <f>'[3]Table 5C2 - LA Virtual Admy'!F71</f>
        <v>644.04899999999998</v>
      </c>
      <c r="J70" s="350">
        <f t="shared" si="16"/>
        <v>5197.466582623937</v>
      </c>
      <c r="K70" s="350">
        <f t="shared" si="17"/>
        <v>0</v>
      </c>
      <c r="L70" s="350">
        <f t="shared" si="18"/>
        <v>0</v>
      </c>
      <c r="M70" s="350">
        <f t="shared" si="13"/>
        <v>0</v>
      </c>
    </row>
    <row r="71" spans="1:13" s="349" customFormat="1" ht="17.25" customHeight="1">
      <c r="A71" s="354">
        <v>68</v>
      </c>
      <c r="B71" s="353" t="s">
        <v>225</v>
      </c>
      <c r="C71" s="352">
        <f>'[1]Table 8 2.1.12 MFP Funded'!U71</f>
        <v>4</v>
      </c>
      <c r="D71" s="352">
        <f>'10.1.12 MFP Funded'!R73</f>
        <v>4</v>
      </c>
      <c r="E71" s="352">
        <f t="shared" si="14"/>
        <v>0</v>
      </c>
      <c r="F71" s="352">
        <f t="shared" si="15"/>
        <v>0</v>
      </c>
      <c r="G71" s="352">
        <f t="shared" si="9"/>
        <v>0</v>
      </c>
      <c r="H71" s="351">
        <f>'[3]Table 5C2 - LA Virtual Admy'!D72</f>
        <v>5276.9534302186757</v>
      </c>
      <c r="I71" s="350">
        <f>'[3]Table 5C2 - LA Virtual Admy'!F72</f>
        <v>718.83</v>
      </c>
      <c r="J71" s="350">
        <f t="shared" si="16"/>
        <v>5995.7834302186757</v>
      </c>
      <c r="K71" s="350">
        <f t="shared" si="17"/>
        <v>0</v>
      </c>
      <c r="L71" s="350">
        <f t="shared" si="18"/>
        <v>0</v>
      </c>
      <c r="M71" s="350">
        <f t="shared" si="13"/>
        <v>0</v>
      </c>
    </row>
    <row r="72" spans="1:13" s="349" customFormat="1" ht="17.25" customHeight="1">
      <c r="A72" s="354">
        <v>69</v>
      </c>
      <c r="B72" s="353" t="s">
        <v>224</v>
      </c>
      <c r="C72" s="352">
        <f>'[1]Table 8 2.1.12 MFP Funded'!U72</f>
        <v>10</v>
      </c>
      <c r="D72" s="352">
        <f>'10.1.12 MFP Funded'!R74</f>
        <v>6</v>
      </c>
      <c r="E72" s="352">
        <f t="shared" si="14"/>
        <v>-4</v>
      </c>
      <c r="F72" s="352">
        <f t="shared" si="15"/>
        <v>0</v>
      </c>
      <c r="G72" s="352">
        <f t="shared" si="9"/>
        <v>-4</v>
      </c>
      <c r="H72" s="351">
        <f>'[3]Table 5C2 - LA Virtual Admy'!D73</f>
        <v>4968.7146656811774</v>
      </c>
      <c r="I72" s="350">
        <f>'[3]Table 5C2 - LA Virtual Admy'!F73</f>
        <v>635.10299999999995</v>
      </c>
      <c r="J72" s="350">
        <f t="shared" si="16"/>
        <v>5603.8176656811775</v>
      </c>
      <c r="K72" s="350">
        <f t="shared" si="17"/>
        <v>-22415.27066272471</v>
      </c>
      <c r="L72" s="350">
        <f t="shared" si="18"/>
        <v>0</v>
      </c>
      <c r="M72" s="350">
        <f t="shared" si="13"/>
        <v>-22415.27066272471</v>
      </c>
    </row>
    <row r="73" spans="1:13" s="343" customFormat="1" ht="24" customHeight="1">
      <c r="A73" s="348"/>
      <c r="B73" s="347" t="s">
        <v>303</v>
      </c>
      <c r="C73" s="346">
        <f>SUM(C4:C72)</f>
        <v>1242</v>
      </c>
      <c r="D73" s="346">
        <f>SUM(D4:D72)</f>
        <v>1362</v>
      </c>
      <c r="E73" s="346">
        <f>SUM(E4:E72)</f>
        <v>120</v>
      </c>
      <c r="F73" s="346">
        <f>SUM(F4:F72)</f>
        <v>207</v>
      </c>
      <c r="G73" s="346">
        <f>SUM(G4:G72)</f>
        <v>-87</v>
      </c>
      <c r="H73" s="345"/>
      <c r="I73" s="344"/>
      <c r="J73" s="344"/>
      <c r="K73" s="344">
        <f>SUM(K4:K72)</f>
        <v>607419.04684863891</v>
      </c>
      <c r="L73" s="344">
        <f>SUM(L4:L72)</f>
        <v>1005544.6268043015</v>
      </c>
      <c r="M73" s="344">
        <f>SUM(M4:M72)</f>
        <v>-398125.5799556626</v>
      </c>
    </row>
    <row r="74" spans="1:13" ht="12.75" customHeight="1">
      <c r="B74" s="342"/>
      <c r="C74" s="340"/>
      <c r="D74" s="340"/>
      <c r="E74" s="340"/>
      <c r="F74" s="340"/>
      <c r="G74" s="340"/>
      <c r="H74" s="341"/>
      <c r="I74" s="340"/>
    </row>
    <row r="75" spans="1:13" ht="25.5" customHeight="1">
      <c r="C75" s="813"/>
      <c r="D75" s="813"/>
      <c r="E75" s="813"/>
      <c r="F75" s="813"/>
      <c r="G75" s="813"/>
      <c r="H75" s="813"/>
      <c r="I75" s="813"/>
    </row>
    <row r="76" spans="1:13" s="337" customFormat="1" ht="33.75" customHeight="1">
      <c r="C76" s="339"/>
      <c r="D76" s="339"/>
      <c r="E76" s="339"/>
      <c r="F76" s="339"/>
      <c r="G76" s="339"/>
      <c r="H76" s="338"/>
      <c r="I76" s="338"/>
    </row>
    <row r="77" spans="1:13" s="337" customFormat="1" ht="62.25" customHeight="1">
      <c r="C77" s="814"/>
      <c r="D77" s="814"/>
      <c r="E77" s="814"/>
      <c r="F77" s="814"/>
      <c r="G77" s="814"/>
      <c r="H77" s="814"/>
      <c r="I77" s="814"/>
    </row>
    <row r="78" spans="1:13" ht="28.5" customHeight="1">
      <c r="C78" s="336"/>
      <c r="D78" s="336"/>
      <c r="E78" s="336"/>
      <c r="F78" s="336"/>
      <c r="G78" s="336"/>
    </row>
    <row r="79" spans="1:13" ht="28.5" customHeight="1">
      <c r="B79" s="335"/>
    </row>
  </sheetData>
  <mergeCells count="15">
    <mergeCell ref="L1:L2"/>
    <mergeCell ref="M1:M2"/>
    <mergeCell ref="C75:I75"/>
    <mergeCell ref="C77:I77"/>
    <mergeCell ref="A1:A2"/>
    <mergeCell ref="B1:B2"/>
    <mergeCell ref="H1:H2"/>
    <mergeCell ref="J1:J2"/>
    <mergeCell ref="K1:K2"/>
    <mergeCell ref="I1:I2"/>
    <mergeCell ref="C1:C2"/>
    <mergeCell ref="D1:D2"/>
    <mergeCell ref="E1:E2"/>
    <mergeCell ref="F1:F2"/>
    <mergeCell ref="G1:G2"/>
  </mergeCells>
  <printOptions horizontalCentered="1"/>
  <pageMargins left="0.2" right="0.32" top="0.86" bottom="0.25" header="0.24" footer="0.25"/>
  <pageSetup paperSize="5" scale="42" firstPageNumber="66" orientation="portrait" useFirstPageNumber="1" r:id="rId1"/>
  <headerFooter alignWithMargins="0">
    <oddHeader>&amp;L&amp;"Arial,Bold"&amp;20Revised FY2012-13 Budget Letter: October 1 Mid-year Adjustment for Students</oddHeader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90" zoomScaleNormal="85" zoomScaleSheetLayoutView="90" workbookViewId="0">
      <pane xSplit="2" ySplit="2" topLeftCell="C46" activePane="bottomRight" state="frozen"/>
      <selection activeCell="A2" sqref="A2:B4"/>
      <selection pane="topRight" activeCell="A2" sqref="A2:B4"/>
      <selection pane="bottomLeft" activeCell="A2" sqref="A2:B4"/>
      <selection pane="bottomRight" activeCell="B1" sqref="B1:B2"/>
    </sheetView>
  </sheetViews>
  <sheetFormatPr defaultRowHeight="60.75" customHeight="1"/>
  <cols>
    <col min="1" max="1" width="3.42578125" style="333" bestFit="1" customWidth="1"/>
    <col min="2" max="2" width="40.5703125" style="333" customWidth="1"/>
    <col min="3" max="3" width="13.5703125" style="333" customWidth="1"/>
    <col min="4" max="4" width="12.7109375" style="333" bestFit="1" customWidth="1"/>
    <col min="5" max="5" width="14.7109375" style="333" customWidth="1"/>
    <col min="6" max="6" width="11.7109375" style="333" bestFit="1" customWidth="1"/>
    <col min="7" max="7" width="12.85546875" style="333" bestFit="1" customWidth="1"/>
    <col min="8" max="8" width="14" style="333" bestFit="1" customWidth="1"/>
    <col min="9" max="9" width="16.28515625" style="334" customWidth="1"/>
    <col min="10" max="10" width="14.85546875" style="333" customWidth="1"/>
    <col min="11" max="11" width="15.85546875" style="333" bestFit="1" customWidth="1"/>
    <col min="12" max="12" width="15.42578125" style="333" bestFit="1" customWidth="1"/>
    <col min="13" max="13" width="16.28515625" style="333" bestFit="1" customWidth="1"/>
    <col min="14" max="16384" width="9.140625" style="333"/>
  </cols>
  <sheetData>
    <row r="1" spans="1:13" ht="60.75" customHeight="1">
      <c r="A1" s="815" t="s">
        <v>306</v>
      </c>
      <c r="B1" s="815" t="s">
        <v>309</v>
      </c>
      <c r="C1" s="782" t="s">
        <v>220</v>
      </c>
      <c r="D1" s="782" t="s">
        <v>219</v>
      </c>
      <c r="E1" s="793" t="s">
        <v>218</v>
      </c>
      <c r="F1" s="793" t="s">
        <v>217</v>
      </c>
      <c r="G1" s="793" t="s">
        <v>216</v>
      </c>
      <c r="H1" s="817" t="s">
        <v>686</v>
      </c>
      <c r="I1" s="819" t="s">
        <v>308</v>
      </c>
      <c r="J1" s="780" t="s">
        <v>213</v>
      </c>
      <c r="K1" s="771" t="s">
        <v>212</v>
      </c>
      <c r="L1" s="771" t="s">
        <v>211</v>
      </c>
      <c r="M1" s="771" t="s">
        <v>210</v>
      </c>
    </row>
    <row r="2" spans="1:13" ht="111" customHeight="1">
      <c r="A2" s="816"/>
      <c r="B2" s="816"/>
      <c r="C2" s="796"/>
      <c r="D2" s="796"/>
      <c r="E2" s="794"/>
      <c r="F2" s="794"/>
      <c r="G2" s="794"/>
      <c r="H2" s="818"/>
      <c r="I2" s="819"/>
      <c r="J2" s="792"/>
      <c r="K2" s="784"/>
      <c r="L2" s="784"/>
      <c r="M2" s="784"/>
    </row>
    <row r="3" spans="1:13" s="363" customFormat="1" ht="16.5" customHeight="1">
      <c r="A3" s="369"/>
      <c r="B3" s="369"/>
      <c r="C3" s="368"/>
      <c r="D3" s="368"/>
      <c r="E3" s="367"/>
      <c r="F3" s="367"/>
      <c r="G3" s="367"/>
      <c r="H3" s="366"/>
      <c r="I3" s="366"/>
      <c r="J3" s="365"/>
      <c r="K3" s="364"/>
      <c r="L3" s="364"/>
      <c r="M3" s="364"/>
    </row>
    <row r="4" spans="1:13" s="349" customFormat="1" ht="16.5" customHeight="1">
      <c r="A4" s="354">
        <v>1</v>
      </c>
      <c r="B4" s="353" t="s">
        <v>292</v>
      </c>
      <c r="C4" s="357">
        <f>'[1]Table 8 2.1.12 MFP Funded'!W4</f>
        <v>10</v>
      </c>
      <c r="D4" s="357">
        <f>'10.1.12 MFP Funded'!T6</f>
        <v>34</v>
      </c>
      <c r="E4" s="357">
        <f t="shared" ref="E4:E35" si="0">D4-C4</f>
        <v>24</v>
      </c>
      <c r="F4" s="357">
        <f t="shared" ref="F4:F35" si="1">IF(E4&gt;0,E4,0)</f>
        <v>24</v>
      </c>
      <c r="G4" s="357">
        <f t="shared" ref="G4:G35" si="2">IF(E4&lt;0,E4,0)</f>
        <v>0</v>
      </c>
      <c r="H4" s="356">
        <f>'[3]Table 5C3 - LA Connections EBR'!D5</f>
        <v>4174.127736063685</v>
      </c>
      <c r="I4" s="355">
        <f>'[3]Table 5C3 - LA Connections EBR'!F5</f>
        <v>699.73200000000008</v>
      </c>
      <c r="J4" s="355">
        <f t="shared" ref="J4:J35" si="3">H4+I4</f>
        <v>4873.859736063685</v>
      </c>
      <c r="K4" s="355">
        <f t="shared" ref="K4:K35" si="4">E4*J4</f>
        <v>116972.63366552844</v>
      </c>
      <c r="L4" s="355">
        <f t="shared" ref="L4:L35" si="5">IF(K4&gt;0,K4,0)</f>
        <v>116972.63366552844</v>
      </c>
      <c r="M4" s="355">
        <f t="shared" ref="M4:M35" si="6">IF(K4&lt;0,K4,0)</f>
        <v>0</v>
      </c>
    </row>
    <row r="5" spans="1:13" s="349" customFormat="1" ht="16.5" customHeight="1">
      <c r="A5" s="354">
        <v>2</v>
      </c>
      <c r="B5" s="353" t="s">
        <v>291</v>
      </c>
      <c r="C5" s="352">
        <f>'[1]Table 8 2.1.12 MFP Funded'!W5</f>
        <v>2</v>
      </c>
      <c r="D5" s="352">
        <f>'10.1.12 MFP Funded'!T7</f>
        <v>7</v>
      </c>
      <c r="E5" s="352">
        <f t="shared" si="0"/>
        <v>5</v>
      </c>
      <c r="F5" s="352">
        <f t="shared" si="1"/>
        <v>5</v>
      </c>
      <c r="G5" s="352">
        <f t="shared" si="2"/>
        <v>0</v>
      </c>
      <c r="H5" s="351">
        <f>'[3]Table 5C3 - LA Connections EBR'!D6</f>
        <v>5534.5913337839593</v>
      </c>
      <c r="I5" s="350">
        <f>'[3]Table 5C3 - LA Connections EBR'!F6</f>
        <v>758.08800000000008</v>
      </c>
      <c r="J5" s="350">
        <f t="shared" si="3"/>
        <v>6292.679333783959</v>
      </c>
      <c r="K5" s="350">
        <f t="shared" si="4"/>
        <v>31463.396668919795</v>
      </c>
      <c r="L5" s="350">
        <f t="shared" si="5"/>
        <v>31463.396668919795</v>
      </c>
      <c r="M5" s="350">
        <f t="shared" si="6"/>
        <v>0</v>
      </c>
    </row>
    <row r="6" spans="1:13" s="349" customFormat="1" ht="16.5" customHeight="1">
      <c r="A6" s="354">
        <v>3</v>
      </c>
      <c r="B6" s="353" t="s">
        <v>290</v>
      </c>
      <c r="C6" s="352">
        <f>'[1]Table 8 2.1.12 MFP Funded'!W6</f>
        <v>11</v>
      </c>
      <c r="D6" s="352">
        <f>'10.1.12 MFP Funded'!T8</f>
        <v>26</v>
      </c>
      <c r="E6" s="352">
        <f t="shared" si="0"/>
        <v>15</v>
      </c>
      <c r="F6" s="352">
        <f t="shared" si="1"/>
        <v>15</v>
      </c>
      <c r="G6" s="352">
        <f t="shared" si="2"/>
        <v>0</v>
      </c>
      <c r="H6" s="351">
        <f>'[3]Table 5C3 - LA Connections EBR'!D7</f>
        <v>3906.8460970882102</v>
      </c>
      <c r="I6" s="350">
        <f>'[3]Table 5C3 - LA Connections EBR'!F7</f>
        <v>537.15600000000006</v>
      </c>
      <c r="J6" s="350">
        <f t="shared" si="3"/>
        <v>4444.0020970882106</v>
      </c>
      <c r="K6" s="350">
        <f t="shared" si="4"/>
        <v>66660.031456323166</v>
      </c>
      <c r="L6" s="350">
        <f t="shared" si="5"/>
        <v>66660.031456323166</v>
      </c>
      <c r="M6" s="350">
        <f t="shared" si="6"/>
        <v>0</v>
      </c>
    </row>
    <row r="7" spans="1:13" s="349" customFormat="1" ht="16.5" customHeight="1">
      <c r="A7" s="354">
        <v>4</v>
      </c>
      <c r="B7" s="353" t="s">
        <v>289</v>
      </c>
      <c r="C7" s="352">
        <f>'[1]Table 8 2.1.12 MFP Funded'!W7</f>
        <v>5</v>
      </c>
      <c r="D7" s="352">
        <f>'10.1.12 MFP Funded'!T9</f>
        <v>10</v>
      </c>
      <c r="E7" s="352">
        <f t="shared" si="0"/>
        <v>5</v>
      </c>
      <c r="F7" s="352">
        <f t="shared" si="1"/>
        <v>5</v>
      </c>
      <c r="G7" s="352">
        <f t="shared" si="2"/>
        <v>0</v>
      </c>
      <c r="H7" s="351">
        <f>'[3]Table 5C3 - LA Connections EBR'!D8</f>
        <v>5469.6337648363824</v>
      </c>
      <c r="I7" s="350">
        <f>'[3]Table 5C3 - LA Connections EBR'!F8</f>
        <v>527.18399999999997</v>
      </c>
      <c r="J7" s="350">
        <f t="shared" si="3"/>
        <v>5996.8177648363826</v>
      </c>
      <c r="K7" s="350">
        <f t="shared" si="4"/>
        <v>29984.088824181912</v>
      </c>
      <c r="L7" s="350">
        <f t="shared" si="5"/>
        <v>29984.088824181912</v>
      </c>
      <c r="M7" s="350">
        <f t="shared" si="6"/>
        <v>0</v>
      </c>
    </row>
    <row r="8" spans="1:13" s="349" customFormat="1" ht="16.5" customHeight="1">
      <c r="A8" s="362">
        <v>5</v>
      </c>
      <c r="B8" s="361" t="s">
        <v>288</v>
      </c>
      <c r="C8" s="360">
        <f>'[1]Table 8 2.1.12 MFP Funded'!W8</f>
        <v>4</v>
      </c>
      <c r="D8" s="360">
        <f>'10.1.12 MFP Funded'!T10</f>
        <v>24</v>
      </c>
      <c r="E8" s="360">
        <f t="shared" si="0"/>
        <v>20</v>
      </c>
      <c r="F8" s="360">
        <f t="shared" si="1"/>
        <v>20</v>
      </c>
      <c r="G8" s="360">
        <f t="shared" si="2"/>
        <v>0</v>
      </c>
      <c r="H8" s="359">
        <f>'[3]Table 5C3 - LA Connections EBR'!D9</f>
        <v>4390.2985530323031</v>
      </c>
      <c r="I8" s="358">
        <f>'[3]Table 5C3 - LA Connections EBR'!F9</f>
        <v>500.31899999999996</v>
      </c>
      <c r="J8" s="358">
        <f t="shared" si="3"/>
        <v>4890.6175530323035</v>
      </c>
      <c r="K8" s="358">
        <f t="shared" si="4"/>
        <v>97812.351060646062</v>
      </c>
      <c r="L8" s="358">
        <f t="shared" si="5"/>
        <v>97812.351060646062</v>
      </c>
      <c r="M8" s="358">
        <f t="shared" si="6"/>
        <v>0</v>
      </c>
    </row>
    <row r="9" spans="1:13" s="349" customFormat="1" ht="16.5" customHeight="1">
      <c r="A9" s="354">
        <v>6</v>
      </c>
      <c r="B9" s="353" t="s">
        <v>287</v>
      </c>
      <c r="C9" s="357">
        <f>'[1]Table 8 2.1.12 MFP Funded'!W9</f>
        <v>4</v>
      </c>
      <c r="D9" s="357">
        <f>'10.1.12 MFP Funded'!T11</f>
        <v>8</v>
      </c>
      <c r="E9" s="357">
        <f t="shared" si="0"/>
        <v>4</v>
      </c>
      <c r="F9" s="357">
        <f t="shared" si="1"/>
        <v>4</v>
      </c>
      <c r="G9" s="357">
        <f t="shared" si="2"/>
        <v>0</v>
      </c>
      <c r="H9" s="356">
        <f>'[3]Table 5C3 - LA Connections EBR'!D10</f>
        <v>4995.1711115445605</v>
      </c>
      <c r="I9" s="355">
        <f>'[3]Table 5C3 - LA Connections EBR'!F10</f>
        <v>490.9319999999999</v>
      </c>
      <c r="J9" s="355">
        <f t="shared" si="3"/>
        <v>5486.1031115445603</v>
      </c>
      <c r="K9" s="355">
        <f t="shared" si="4"/>
        <v>21944.412446178241</v>
      </c>
      <c r="L9" s="355">
        <f t="shared" si="5"/>
        <v>21944.412446178241</v>
      </c>
      <c r="M9" s="355">
        <f t="shared" si="6"/>
        <v>0</v>
      </c>
    </row>
    <row r="10" spans="1:13" s="349" customFormat="1" ht="16.5" customHeight="1">
      <c r="A10" s="354">
        <v>7</v>
      </c>
      <c r="B10" s="353" t="s">
        <v>286</v>
      </c>
      <c r="C10" s="352">
        <f>'[1]Table 8 2.1.12 MFP Funded'!W10</f>
        <v>6</v>
      </c>
      <c r="D10" s="352">
        <f>'10.1.12 MFP Funded'!T12</f>
        <v>20</v>
      </c>
      <c r="E10" s="352">
        <f t="shared" si="0"/>
        <v>14</v>
      </c>
      <c r="F10" s="352">
        <f t="shared" si="1"/>
        <v>14</v>
      </c>
      <c r="G10" s="352">
        <f t="shared" si="2"/>
        <v>0</v>
      </c>
      <c r="H10" s="351">
        <f>'[3]Table 5C3 - LA Connections EBR'!D11</f>
        <v>1395.481244364292</v>
      </c>
      <c r="I10" s="350">
        <f>'[3]Table 5C3 - LA Connections EBR'!F11</f>
        <v>681.22799999999984</v>
      </c>
      <c r="J10" s="350">
        <f t="shared" si="3"/>
        <v>2076.7092443642919</v>
      </c>
      <c r="K10" s="350">
        <f t="shared" si="4"/>
        <v>29073.929421100085</v>
      </c>
      <c r="L10" s="350">
        <f t="shared" si="5"/>
        <v>29073.929421100085</v>
      </c>
      <c r="M10" s="350">
        <f t="shared" si="6"/>
        <v>0</v>
      </c>
    </row>
    <row r="11" spans="1:13" s="349" customFormat="1" ht="16.5" customHeight="1">
      <c r="A11" s="354">
        <v>8</v>
      </c>
      <c r="B11" s="353" t="s">
        <v>285</v>
      </c>
      <c r="C11" s="352">
        <f>'[1]Table 8 2.1.12 MFP Funded'!W11</f>
        <v>22</v>
      </c>
      <c r="D11" s="352">
        <f>'10.1.12 MFP Funded'!T13</f>
        <v>71</v>
      </c>
      <c r="E11" s="352">
        <f t="shared" si="0"/>
        <v>49</v>
      </c>
      <c r="F11" s="352">
        <f t="shared" si="1"/>
        <v>49</v>
      </c>
      <c r="G11" s="352">
        <f t="shared" si="2"/>
        <v>0</v>
      </c>
      <c r="H11" s="351">
        <f>'[3]Table 5C3 - LA Connections EBR'!D12</f>
        <v>3649.271352782549</v>
      </c>
      <c r="I11" s="350">
        <f>'[3]Table 5C3 - LA Connections EBR'!F12</f>
        <v>653.18399999999997</v>
      </c>
      <c r="J11" s="350">
        <f t="shared" si="3"/>
        <v>4302.4553527825492</v>
      </c>
      <c r="K11" s="350">
        <f t="shared" si="4"/>
        <v>210820.31228634491</v>
      </c>
      <c r="L11" s="350">
        <f t="shared" si="5"/>
        <v>210820.31228634491</v>
      </c>
      <c r="M11" s="350">
        <f t="shared" si="6"/>
        <v>0</v>
      </c>
    </row>
    <row r="12" spans="1:13" s="349" customFormat="1" ht="16.5" customHeight="1">
      <c r="A12" s="354">
        <v>9</v>
      </c>
      <c r="B12" s="353" t="s">
        <v>284</v>
      </c>
      <c r="C12" s="352">
        <f>'[1]Table 8 2.1.12 MFP Funded'!W12</f>
        <v>38</v>
      </c>
      <c r="D12" s="352">
        <f>'10.1.12 MFP Funded'!T14</f>
        <v>52</v>
      </c>
      <c r="E12" s="352">
        <f t="shared" si="0"/>
        <v>14</v>
      </c>
      <c r="F12" s="352">
        <f t="shared" si="1"/>
        <v>14</v>
      </c>
      <c r="G12" s="352">
        <f t="shared" si="2"/>
        <v>0</v>
      </c>
      <c r="H12" s="351">
        <f>'[3]Table 5C3 - LA Connections EBR'!D13</f>
        <v>3858.4089252133217</v>
      </c>
      <c r="I12" s="350">
        <f>'[3]Table 5C3 - LA Connections EBR'!F13</f>
        <v>670.28399999999999</v>
      </c>
      <c r="J12" s="350">
        <f t="shared" si="3"/>
        <v>4528.6929252133214</v>
      </c>
      <c r="K12" s="350">
        <f t="shared" si="4"/>
        <v>63401.700952986503</v>
      </c>
      <c r="L12" s="350">
        <f t="shared" si="5"/>
        <v>63401.700952986503</v>
      </c>
      <c r="M12" s="350">
        <f t="shared" si="6"/>
        <v>0</v>
      </c>
    </row>
    <row r="13" spans="1:13" s="349" customFormat="1" ht="16.5" customHeight="1">
      <c r="A13" s="362">
        <v>10</v>
      </c>
      <c r="B13" s="361" t="s">
        <v>283</v>
      </c>
      <c r="C13" s="360">
        <f>'[1]Table 8 2.1.12 MFP Funded'!W13</f>
        <v>24</v>
      </c>
      <c r="D13" s="360">
        <f>'10.1.12 MFP Funded'!T15</f>
        <v>53</v>
      </c>
      <c r="E13" s="360">
        <f t="shared" si="0"/>
        <v>29</v>
      </c>
      <c r="F13" s="360">
        <f t="shared" si="1"/>
        <v>29</v>
      </c>
      <c r="G13" s="360">
        <f t="shared" si="2"/>
        <v>0</v>
      </c>
      <c r="H13" s="359">
        <f>'[3]Table 5C3 - LA Connections EBR'!D14</f>
        <v>3888.1604468632572</v>
      </c>
      <c r="I13" s="358">
        <f>'[3]Table 5C3 - LA Connections EBR'!F14</f>
        <v>547.2360000000001</v>
      </c>
      <c r="J13" s="358">
        <f t="shared" si="3"/>
        <v>4435.3964468632576</v>
      </c>
      <c r="K13" s="358">
        <f t="shared" si="4"/>
        <v>128626.49695903447</v>
      </c>
      <c r="L13" s="358">
        <f t="shared" si="5"/>
        <v>128626.49695903447</v>
      </c>
      <c r="M13" s="358">
        <f t="shared" si="6"/>
        <v>0</v>
      </c>
    </row>
    <row r="14" spans="1:13" s="349" customFormat="1" ht="16.5" customHeight="1">
      <c r="A14" s="354">
        <v>11</v>
      </c>
      <c r="B14" s="353" t="s">
        <v>282</v>
      </c>
      <c r="C14" s="357">
        <f>'[1]Table 8 2.1.12 MFP Funded'!W14</f>
        <v>0</v>
      </c>
      <c r="D14" s="357">
        <f>'10.1.12 MFP Funded'!T16</f>
        <v>1</v>
      </c>
      <c r="E14" s="357">
        <f t="shared" si="0"/>
        <v>1</v>
      </c>
      <c r="F14" s="357">
        <f t="shared" si="1"/>
        <v>1</v>
      </c>
      <c r="G14" s="357">
        <f t="shared" si="2"/>
        <v>0</v>
      </c>
      <c r="H14" s="356">
        <f>'[3]Table 5C3 - LA Connections EBR'!D15</f>
        <v>6079.4053058377149</v>
      </c>
      <c r="I14" s="355">
        <f>'[3]Table 5C3 - LA Connections EBR'!F15</f>
        <v>635.89499999999998</v>
      </c>
      <c r="J14" s="355">
        <f t="shared" si="3"/>
        <v>6715.3003058377144</v>
      </c>
      <c r="K14" s="355">
        <f t="shared" si="4"/>
        <v>6715.3003058377144</v>
      </c>
      <c r="L14" s="355">
        <f t="shared" si="5"/>
        <v>6715.3003058377144</v>
      </c>
      <c r="M14" s="355">
        <f t="shared" si="6"/>
        <v>0</v>
      </c>
    </row>
    <row r="15" spans="1:13" s="349" customFormat="1" ht="16.5" customHeight="1">
      <c r="A15" s="354">
        <v>12</v>
      </c>
      <c r="B15" s="353" t="s">
        <v>281</v>
      </c>
      <c r="C15" s="352">
        <f>'[1]Table 8 2.1.12 MFP Funded'!W15</f>
        <v>2</v>
      </c>
      <c r="D15" s="352">
        <f>'10.1.12 MFP Funded'!T17</f>
        <v>0</v>
      </c>
      <c r="E15" s="352">
        <f t="shared" si="0"/>
        <v>-2</v>
      </c>
      <c r="F15" s="352">
        <f t="shared" si="1"/>
        <v>0</v>
      </c>
      <c r="G15" s="352">
        <f t="shared" si="2"/>
        <v>-2</v>
      </c>
      <c r="H15" s="351">
        <f>'[3]Table 5C3 - LA Connections EBR'!D16</f>
        <v>1627.188612244898</v>
      </c>
      <c r="I15" s="350">
        <f>'[3]Table 5C3 - LA Connections EBR'!F16</f>
        <v>956.97899999999993</v>
      </c>
      <c r="J15" s="350">
        <f t="shared" si="3"/>
        <v>2584.167612244898</v>
      </c>
      <c r="K15" s="350">
        <f t="shared" si="4"/>
        <v>-5168.335224489796</v>
      </c>
      <c r="L15" s="350">
        <f t="shared" si="5"/>
        <v>0</v>
      </c>
      <c r="M15" s="350">
        <f t="shared" si="6"/>
        <v>-5168.335224489796</v>
      </c>
    </row>
    <row r="16" spans="1:13" s="349" customFormat="1" ht="16.5" customHeight="1">
      <c r="A16" s="354">
        <v>13</v>
      </c>
      <c r="B16" s="353" t="s">
        <v>280</v>
      </c>
      <c r="C16" s="352">
        <f>'[1]Table 8 2.1.12 MFP Funded'!W16</f>
        <v>5</v>
      </c>
      <c r="D16" s="352">
        <f>'10.1.12 MFP Funded'!T18</f>
        <v>4</v>
      </c>
      <c r="E16" s="352">
        <f t="shared" si="0"/>
        <v>-1</v>
      </c>
      <c r="F16" s="352">
        <f t="shared" si="1"/>
        <v>0</v>
      </c>
      <c r="G16" s="352">
        <f t="shared" si="2"/>
        <v>-1</v>
      </c>
      <c r="H16" s="351">
        <f>'[3]Table 5C3 - LA Connections EBR'!D17</f>
        <v>5529.1600185701118</v>
      </c>
      <c r="I16" s="350">
        <f>'[3]Table 5C3 - LA Connections EBR'!F17</f>
        <v>674.48700000000008</v>
      </c>
      <c r="J16" s="350">
        <f t="shared" si="3"/>
        <v>6203.6470185701119</v>
      </c>
      <c r="K16" s="350">
        <f t="shared" si="4"/>
        <v>-6203.6470185701119</v>
      </c>
      <c r="L16" s="350">
        <f t="shared" si="5"/>
        <v>0</v>
      </c>
      <c r="M16" s="350">
        <f t="shared" si="6"/>
        <v>-6203.6470185701119</v>
      </c>
    </row>
    <row r="17" spans="1:13" s="349" customFormat="1" ht="16.5" customHeight="1">
      <c r="A17" s="354">
        <v>14</v>
      </c>
      <c r="B17" s="353" t="s">
        <v>279</v>
      </c>
      <c r="C17" s="352">
        <f>'[1]Table 8 2.1.12 MFP Funded'!W17</f>
        <v>7</v>
      </c>
      <c r="D17" s="352">
        <f>'10.1.12 MFP Funded'!T19</f>
        <v>13</v>
      </c>
      <c r="E17" s="352">
        <f t="shared" si="0"/>
        <v>6</v>
      </c>
      <c r="F17" s="352">
        <f t="shared" si="1"/>
        <v>6</v>
      </c>
      <c r="G17" s="352">
        <f t="shared" si="2"/>
        <v>0</v>
      </c>
      <c r="H17" s="351">
        <f>'[3]Table 5C3 - LA Connections EBR'!D18</f>
        <v>4774.1048259775289</v>
      </c>
      <c r="I17" s="350">
        <f>'[3]Table 5C3 - LA Connections EBR'!F18</f>
        <v>728.98199999999997</v>
      </c>
      <c r="J17" s="350">
        <f t="shared" si="3"/>
        <v>5503.0868259775289</v>
      </c>
      <c r="K17" s="350">
        <f t="shared" si="4"/>
        <v>33018.52095586517</v>
      </c>
      <c r="L17" s="350">
        <f t="shared" si="5"/>
        <v>33018.52095586517</v>
      </c>
      <c r="M17" s="350">
        <f t="shared" si="6"/>
        <v>0</v>
      </c>
    </row>
    <row r="18" spans="1:13" s="349" customFormat="1" ht="16.5" customHeight="1">
      <c r="A18" s="362">
        <v>15</v>
      </c>
      <c r="B18" s="361" t="s">
        <v>278</v>
      </c>
      <c r="C18" s="360">
        <f>'[1]Table 8 2.1.12 MFP Funded'!W18</f>
        <v>2</v>
      </c>
      <c r="D18" s="360">
        <f>'10.1.12 MFP Funded'!T20</f>
        <v>1</v>
      </c>
      <c r="E18" s="360">
        <f t="shared" si="0"/>
        <v>-1</v>
      </c>
      <c r="F18" s="360">
        <f t="shared" si="1"/>
        <v>0</v>
      </c>
      <c r="G18" s="360">
        <f t="shared" si="2"/>
        <v>-1</v>
      </c>
      <c r="H18" s="359">
        <f>'[3]Table 5C3 - LA Connections EBR'!D19</f>
        <v>4896.5930033627801</v>
      </c>
      <c r="I18" s="358">
        <f>'[3]Table 5C3 - LA Connections EBR'!F19</f>
        <v>498.41999999999996</v>
      </c>
      <c r="J18" s="358">
        <f t="shared" si="3"/>
        <v>5395.0130033627802</v>
      </c>
      <c r="K18" s="358">
        <f t="shared" si="4"/>
        <v>-5395.0130033627802</v>
      </c>
      <c r="L18" s="358">
        <f t="shared" si="5"/>
        <v>0</v>
      </c>
      <c r="M18" s="358">
        <f t="shared" si="6"/>
        <v>-5395.0130033627802</v>
      </c>
    </row>
    <row r="19" spans="1:13" s="349" customFormat="1" ht="16.5" customHeight="1">
      <c r="A19" s="354">
        <v>16</v>
      </c>
      <c r="B19" s="353" t="s">
        <v>277</v>
      </c>
      <c r="C19" s="357">
        <f>'[1]Table 8 2.1.12 MFP Funded'!W19</f>
        <v>1</v>
      </c>
      <c r="D19" s="357">
        <f>'10.1.12 MFP Funded'!T21</f>
        <v>6</v>
      </c>
      <c r="E19" s="357">
        <f t="shared" si="0"/>
        <v>5</v>
      </c>
      <c r="F19" s="357">
        <f t="shared" si="1"/>
        <v>5</v>
      </c>
      <c r="G19" s="357">
        <f t="shared" si="2"/>
        <v>0</v>
      </c>
      <c r="H19" s="356">
        <f>'[3]Table 5C3 - LA Connections EBR'!D20</f>
        <v>1357.3892782536036</v>
      </c>
      <c r="I19" s="355">
        <f>'[3]Table 5C3 - LA Connections EBR'!F20</f>
        <v>618.05700000000002</v>
      </c>
      <c r="J19" s="355">
        <f t="shared" si="3"/>
        <v>1975.4462782536036</v>
      </c>
      <c r="K19" s="355">
        <f t="shared" si="4"/>
        <v>9877.2313912680183</v>
      </c>
      <c r="L19" s="355">
        <f t="shared" si="5"/>
        <v>9877.2313912680183</v>
      </c>
      <c r="M19" s="355">
        <f t="shared" si="6"/>
        <v>0</v>
      </c>
    </row>
    <row r="20" spans="1:13" s="349" customFormat="1" ht="16.5" customHeight="1">
      <c r="A20" s="354">
        <v>17</v>
      </c>
      <c r="B20" s="353" t="s">
        <v>276</v>
      </c>
      <c r="C20" s="352">
        <f>'[1]Table 8 2.1.12 MFP Funded'!W20</f>
        <v>40</v>
      </c>
      <c r="D20" s="352">
        <f>'10.1.12 MFP Funded'!T22</f>
        <v>104</v>
      </c>
      <c r="E20" s="352">
        <f t="shared" si="0"/>
        <v>64</v>
      </c>
      <c r="F20" s="352">
        <f t="shared" si="1"/>
        <v>64</v>
      </c>
      <c r="G20" s="352">
        <f t="shared" si="2"/>
        <v>0</v>
      </c>
      <c r="H20" s="351">
        <f>'[3]Table 5C3 - LA Connections EBR'!D21</f>
        <v>3056.1520356966321</v>
      </c>
      <c r="I20" s="350">
        <f>'[3]Table 5C3 - LA Connections EBR'!F21</f>
        <v>721.32986175126121</v>
      </c>
      <c r="J20" s="350">
        <f t="shared" si="3"/>
        <v>3777.4818974478931</v>
      </c>
      <c r="K20" s="350">
        <f t="shared" si="4"/>
        <v>241758.84143666516</v>
      </c>
      <c r="L20" s="350">
        <f t="shared" si="5"/>
        <v>241758.84143666516</v>
      </c>
      <c r="M20" s="350">
        <f t="shared" si="6"/>
        <v>0</v>
      </c>
    </row>
    <row r="21" spans="1:13" s="349" customFormat="1" ht="16.5" customHeight="1">
      <c r="A21" s="354">
        <v>18</v>
      </c>
      <c r="B21" s="353" t="s">
        <v>275</v>
      </c>
      <c r="C21" s="352">
        <f>'[1]Table 8 2.1.12 MFP Funded'!W21</f>
        <v>0</v>
      </c>
      <c r="D21" s="352">
        <f>'10.1.12 MFP Funded'!T23</f>
        <v>0</v>
      </c>
      <c r="E21" s="352">
        <f t="shared" si="0"/>
        <v>0</v>
      </c>
      <c r="F21" s="352">
        <f t="shared" si="1"/>
        <v>0</v>
      </c>
      <c r="G21" s="352">
        <f t="shared" si="2"/>
        <v>0</v>
      </c>
      <c r="H21" s="351">
        <f>'[3]Table 5C3 - LA Connections EBR'!D22</f>
        <v>5230.7258932102213</v>
      </c>
      <c r="I21" s="350">
        <f>'[3]Table 5C3 - LA Connections EBR'!F22</f>
        <v>761.3549999999999</v>
      </c>
      <c r="J21" s="350">
        <f t="shared" si="3"/>
        <v>5992.0808932102209</v>
      </c>
      <c r="K21" s="350">
        <f t="shared" si="4"/>
        <v>0</v>
      </c>
      <c r="L21" s="350">
        <f t="shared" si="5"/>
        <v>0</v>
      </c>
      <c r="M21" s="350">
        <f t="shared" si="6"/>
        <v>0</v>
      </c>
    </row>
    <row r="22" spans="1:13" s="349" customFormat="1" ht="16.5" customHeight="1">
      <c r="A22" s="354">
        <v>19</v>
      </c>
      <c r="B22" s="353" t="s">
        <v>274</v>
      </c>
      <c r="C22" s="352">
        <f>'[1]Table 8 2.1.12 MFP Funded'!W22</f>
        <v>1</v>
      </c>
      <c r="D22" s="352">
        <f>'10.1.12 MFP Funded'!T24</f>
        <v>1</v>
      </c>
      <c r="E22" s="352">
        <f t="shared" si="0"/>
        <v>0</v>
      </c>
      <c r="F22" s="352">
        <f t="shared" si="1"/>
        <v>0</v>
      </c>
      <c r="G22" s="352">
        <f t="shared" si="2"/>
        <v>0</v>
      </c>
      <c r="H22" s="351">
        <f>'[3]Table 5C3 - LA Connections EBR'!D23</f>
        <v>4681.59188879257</v>
      </c>
      <c r="I22" s="350">
        <f>'[3]Table 5C3 - LA Connections EBR'!F23</f>
        <v>814.88699999999994</v>
      </c>
      <c r="J22" s="350">
        <f t="shared" si="3"/>
        <v>5496.4788887925697</v>
      </c>
      <c r="K22" s="350">
        <f t="shared" si="4"/>
        <v>0</v>
      </c>
      <c r="L22" s="350">
        <f t="shared" si="5"/>
        <v>0</v>
      </c>
      <c r="M22" s="350">
        <f t="shared" si="6"/>
        <v>0</v>
      </c>
    </row>
    <row r="23" spans="1:13" s="349" customFormat="1" ht="16.5" customHeight="1">
      <c r="A23" s="362">
        <v>20</v>
      </c>
      <c r="B23" s="361" t="s">
        <v>273</v>
      </c>
      <c r="C23" s="360">
        <f>'[1]Table 8 2.1.12 MFP Funded'!W23</f>
        <v>1</v>
      </c>
      <c r="D23" s="360">
        <f>'10.1.12 MFP Funded'!T25</f>
        <v>10</v>
      </c>
      <c r="E23" s="360">
        <f t="shared" si="0"/>
        <v>9</v>
      </c>
      <c r="F23" s="360">
        <f t="shared" si="1"/>
        <v>9</v>
      </c>
      <c r="G23" s="360">
        <f t="shared" si="2"/>
        <v>0</v>
      </c>
      <c r="H23" s="359">
        <f>'[3]Table 5C3 - LA Connections EBR'!D24</f>
        <v>4901.9459468598861</v>
      </c>
      <c r="I23" s="358">
        <f>'[3]Table 5C3 - LA Connections EBR'!F24</f>
        <v>527.553</v>
      </c>
      <c r="J23" s="358">
        <f t="shared" si="3"/>
        <v>5429.498946859886</v>
      </c>
      <c r="K23" s="358">
        <f t="shared" si="4"/>
        <v>48865.490521738975</v>
      </c>
      <c r="L23" s="358">
        <f t="shared" si="5"/>
        <v>48865.490521738975</v>
      </c>
      <c r="M23" s="358">
        <f t="shared" si="6"/>
        <v>0</v>
      </c>
    </row>
    <row r="24" spans="1:13" s="349" customFormat="1" ht="16.5" customHeight="1">
      <c r="A24" s="354">
        <v>21</v>
      </c>
      <c r="B24" s="353" t="s">
        <v>272</v>
      </c>
      <c r="C24" s="357">
        <f>'[1]Table 8 2.1.12 MFP Funded'!W24</f>
        <v>9</v>
      </c>
      <c r="D24" s="357">
        <f>'10.1.12 MFP Funded'!T26</f>
        <v>10</v>
      </c>
      <c r="E24" s="357">
        <f t="shared" si="0"/>
        <v>1</v>
      </c>
      <c r="F24" s="357">
        <f t="shared" si="1"/>
        <v>1</v>
      </c>
      <c r="G24" s="357">
        <f t="shared" si="2"/>
        <v>0</v>
      </c>
      <c r="H24" s="356">
        <f>'[3]Table 5C3 - LA Connections EBR'!D25</f>
        <v>5185.7818678665762</v>
      </c>
      <c r="I24" s="355">
        <f>'[3]Table 5C3 - LA Connections EBR'!F25</f>
        <v>549.31500000000005</v>
      </c>
      <c r="J24" s="355">
        <f t="shared" si="3"/>
        <v>5735.0968678665758</v>
      </c>
      <c r="K24" s="355">
        <f t="shared" si="4"/>
        <v>5735.0968678665758</v>
      </c>
      <c r="L24" s="355">
        <f t="shared" si="5"/>
        <v>5735.0968678665758</v>
      </c>
      <c r="M24" s="355">
        <f t="shared" si="6"/>
        <v>0</v>
      </c>
    </row>
    <row r="25" spans="1:13" s="349" customFormat="1" ht="16.5" customHeight="1">
      <c r="A25" s="354">
        <v>22</v>
      </c>
      <c r="B25" s="353" t="s">
        <v>271</v>
      </c>
      <c r="C25" s="352">
        <f>'[1]Table 8 2.1.12 MFP Funded'!W25</f>
        <v>8</v>
      </c>
      <c r="D25" s="352">
        <f>'10.1.12 MFP Funded'!T27</f>
        <v>9</v>
      </c>
      <c r="E25" s="352">
        <f t="shared" si="0"/>
        <v>1</v>
      </c>
      <c r="F25" s="352">
        <f t="shared" si="1"/>
        <v>1</v>
      </c>
      <c r="G25" s="352">
        <f t="shared" si="2"/>
        <v>0</v>
      </c>
      <c r="H25" s="351">
        <f>'[3]Table 5C3 - LA Connections EBR'!D26</f>
        <v>5591.3339263484895</v>
      </c>
      <c r="I25" s="350">
        <f>'[3]Table 5C3 - LA Connections EBR'!F26</f>
        <v>446.72400000000005</v>
      </c>
      <c r="J25" s="350">
        <f t="shared" si="3"/>
        <v>6038.0579263484897</v>
      </c>
      <c r="K25" s="350">
        <f t="shared" si="4"/>
        <v>6038.0579263484897</v>
      </c>
      <c r="L25" s="350">
        <f t="shared" si="5"/>
        <v>6038.0579263484897</v>
      </c>
      <c r="M25" s="350">
        <f t="shared" si="6"/>
        <v>0</v>
      </c>
    </row>
    <row r="26" spans="1:13" s="349" customFormat="1" ht="16.5" customHeight="1">
      <c r="A26" s="354">
        <v>23</v>
      </c>
      <c r="B26" s="353" t="s">
        <v>270</v>
      </c>
      <c r="C26" s="352">
        <f>'[1]Table 8 2.1.12 MFP Funded'!W26</f>
        <v>11</v>
      </c>
      <c r="D26" s="352">
        <f>'10.1.12 MFP Funded'!T28</f>
        <v>31</v>
      </c>
      <c r="E26" s="352">
        <f t="shared" si="0"/>
        <v>20</v>
      </c>
      <c r="F26" s="352">
        <f t="shared" si="1"/>
        <v>20</v>
      </c>
      <c r="G26" s="352">
        <f t="shared" si="2"/>
        <v>0</v>
      </c>
      <c r="H26" s="351">
        <f>'[3]Table 5C3 - LA Connections EBR'!D27</f>
        <v>4342.0567352432536</v>
      </c>
      <c r="I26" s="350">
        <f>'[3]Table 5C3 - LA Connections EBR'!F27</f>
        <v>619.72200000000009</v>
      </c>
      <c r="J26" s="350">
        <f t="shared" si="3"/>
        <v>4961.7787352432533</v>
      </c>
      <c r="K26" s="350">
        <f t="shared" si="4"/>
        <v>99235.574704865066</v>
      </c>
      <c r="L26" s="350">
        <f t="shared" si="5"/>
        <v>99235.574704865066</v>
      </c>
      <c r="M26" s="350">
        <f t="shared" si="6"/>
        <v>0</v>
      </c>
    </row>
    <row r="27" spans="1:13" s="349" customFormat="1" ht="16.5" customHeight="1">
      <c r="A27" s="354">
        <v>24</v>
      </c>
      <c r="B27" s="353" t="s">
        <v>269</v>
      </c>
      <c r="C27" s="352">
        <f>'[1]Table 8 2.1.12 MFP Funded'!W27</f>
        <v>1</v>
      </c>
      <c r="D27" s="352">
        <f>'10.1.12 MFP Funded'!T29</f>
        <v>4</v>
      </c>
      <c r="E27" s="352">
        <f t="shared" si="0"/>
        <v>3</v>
      </c>
      <c r="F27" s="352">
        <f t="shared" si="1"/>
        <v>3</v>
      </c>
      <c r="G27" s="352">
        <f t="shared" si="2"/>
        <v>0</v>
      </c>
      <c r="H27" s="351">
        <f>'[3]Table 5C3 - LA Connections EBR'!D28</f>
        <v>2389.0593603220755</v>
      </c>
      <c r="I27" s="350">
        <f>'[3]Table 5C3 - LA Connections EBR'!F28</f>
        <v>768.82499999999993</v>
      </c>
      <c r="J27" s="350">
        <f t="shared" si="3"/>
        <v>3157.8843603220753</v>
      </c>
      <c r="K27" s="350">
        <f t="shared" si="4"/>
        <v>9473.6530809662254</v>
      </c>
      <c r="L27" s="350">
        <f t="shared" si="5"/>
        <v>9473.6530809662254</v>
      </c>
      <c r="M27" s="350">
        <f t="shared" si="6"/>
        <v>0</v>
      </c>
    </row>
    <row r="28" spans="1:13" s="349" customFormat="1" ht="16.5" customHeight="1">
      <c r="A28" s="362">
        <v>25</v>
      </c>
      <c r="B28" s="361" t="s">
        <v>268</v>
      </c>
      <c r="C28" s="360">
        <f>'[1]Table 8 2.1.12 MFP Funded'!W28</f>
        <v>0</v>
      </c>
      <c r="D28" s="360">
        <f>'10.1.12 MFP Funded'!T30</f>
        <v>7</v>
      </c>
      <c r="E28" s="360">
        <f t="shared" si="0"/>
        <v>7</v>
      </c>
      <c r="F28" s="360">
        <f t="shared" si="1"/>
        <v>7</v>
      </c>
      <c r="G28" s="360">
        <f t="shared" si="2"/>
        <v>0</v>
      </c>
      <c r="H28" s="359">
        <f>'[3]Table 5C3 - LA Connections EBR'!D29</f>
        <v>3488.9946391541243</v>
      </c>
      <c r="I28" s="358">
        <f>'[3]Table 5C3 - LA Connections EBR'!F29</f>
        <v>588.35700000000008</v>
      </c>
      <c r="J28" s="358">
        <f t="shared" si="3"/>
        <v>4077.3516391541243</v>
      </c>
      <c r="K28" s="358">
        <f t="shared" si="4"/>
        <v>28541.461474078871</v>
      </c>
      <c r="L28" s="358">
        <f t="shared" si="5"/>
        <v>28541.461474078871</v>
      </c>
      <c r="M28" s="358">
        <f t="shared" si="6"/>
        <v>0</v>
      </c>
    </row>
    <row r="29" spans="1:13" s="349" customFormat="1" ht="16.5" customHeight="1">
      <c r="A29" s="354">
        <v>26</v>
      </c>
      <c r="B29" s="353" t="s">
        <v>267</v>
      </c>
      <c r="C29" s="357">
        <f>'[1]Table 8 2.1.12 MFP Funded'!W29</f>
        <v>39</v>
      </c>
      <c r="D29" s="357">
        <f>'10.1.12 MFP Funded'!T31</f>
        <v>106</v>
      </c>
      <c r="E29" s="357">
        <f t="shared" si="0"/>
        <v>67</v>
      </c>
      <c r="F29" s="357">
        <f t="shared" si="1"/>
        <v>67</v>
      </c>
      <c r="G29" s="357">
        <f t="shared" si="2"/>
        <v>0</v>
      </c>
      <c r="H29" s="356">
        <f>'[3]Table 5C3 - LA Connections EBR'!D30</f>
        <v>2817.8178319924173</v>
      </c>
      <c r="I29" s="355">
        <f>'[3]Table 5C3 - LA Connections EBR'!F30</f>
        <v>753.14700000000005</v>
      </c>
      <c r="J29" s="355">
        <f t="shared" si="3"/>
        <v>3570.9648319924172</v>
      </c>
      <c r="K29" s="355">
        <f t="shared" si="4"/>
        <v>239254.64374349196</v>
      </c>
      <c r="L29" s="355">
        <f t="shared" si="5"/>
        <v>239254.64374349196</v>
      </c>
      <c r="M29" s="355">
        <f t="shared" si="6"/>
        <v>0</v>
      </c>
    </row>
    <row r="30" spans="1:13" s="349" customFormat="1" ht="16.5" customHeight="1">
      <c r="A30" s="354">
        <v>27</v>
      </c>
      <c r="B30" s="353" t="s">
        <v>266</v>
      </c>
      <c r="C30" s="352">
        <f>'[1]Table 8 2.1.12 MFP Funded'!W30</f>
        <v>3</v>
      </c>
      <c r="D30" s="352">
        <f>'10.1.12 MFP Funded'!T32</f>
        <v>4</v>
      </c>
      <c r="E30" s="352">
        <f t="shared" si="0"/>
        <v>1</v>
      </c>
      <c r="F30" s="352">
        <f t="shared" si="1"/>
        <v>1</v>
      </c>
      <c r="G30" s="352">
        <f t="shared" si="2"/>
        <v>0</v>
      </c>
      <c r="H30" s="351">
        <f>'[3]Table 5C3 - LA Connections EBR'!D31</f>
        <v>5105.9788139123302</v>
      </c>
      <c r="I30" s="350">
        <f>'[3]Table 5C3 - LA Connections EBR'!F31</f>
        <v>623.75400000000002</v>
      </c>
      <c r="J30" s="350">
        <f t="shared" si="3"/>
        <v>5729.7328139123301</v>
      </c>
      <c r="K30" s="350">
        <f t="shared" si="4"/>
        <v>5729.7328139123301</v>
      </c>
      <c r="L30" s="350">
        <f t="shared" si="5"/>
        <v>5729.7328139123301</v>
      </c>
      <c r="M30" s="350">
        <f t="shared" si="6"/>
        <v>0</v>
      </c>
    </row>
    <row r="31" spans="1:13" s="349" customFormat="1" ht="16.5" customHeight="1">
      <c r="A31" s="354">
        <v>28</v>
      </c>
      <c r="B31" s="353" t="s">
        <v>265</v>
      </c>
      <c r="C31" s="352">
        <f>'[1]Table 8 2.1.12 MFP Funded'!W31</f>
        <v>23</v>
      </c>
      <c r="D31" s="352">
        <f>'10.1.12 MFP Funded'!T33</f>
        <v>37</v>
      </c>
      <c r="E31" s="352">
        <f t="shared" si="0"/>
        <v>14</v>
      </c>
      <c r="F31" s="352">
        <f t="shared" si="1"/>
        <v>14</v>
      </c>
      <c r="G31" s="352">
        <f t="shared" si="2"/>
        <v>0</v>
      </c>
      <c r="H31" s="351">
        <f>'[3]Table 5C3 - LA Connections EBR'!D32</f>
        <v>2903.1265428383563</v>
      </c>
      <c r="I31" s="350">
        <f>'[3]Table 5C3 - LA Connections EBR'!F32</f>
        <v>624.96</v>
      </c>
      <c r="J31" s="350">
        <f t="shared" si="3"/>
        <v>3528.0865428383563</v>
      </c>
      <c r="K31" s="350">
        <f t="shared" si="4"/>
        <v>49393.211599736991</v>
      </c>
      <c r="L31" s="350">
        <f t="shared" si="5"/>
        <v>49393.211599736991</v>
      </c>
      <c r="M31" s="350">
        <f t="shared" si="6"/>
        <v>0</v>
      </c>
    </row>
    <row r="32" spans="1:13" s="349" customFormat="1" ht="16.5" customHeight="1">
      <c r="A32" s="354">
        <v>29</v>
      </c>
      <c r="B32" s="353" t="s">
        <v>264</v>
      </c>
      <c r="C32" s="352">
        <f>'[1]Table 8 2.1.12 MFP Funded'!W32</f>
        <v>5</v>
      </c>
      <c r="D32" s="352">
        <f>'10.1.12 MFP Funded'!T34</f>
        <v>23</v>
      </c>
      <c r="E32" s="352">
        <f t="shared" si="0"/>
        <v>18</v>
      </c>
      <c r="F32" s="352">
        <f t="shared" si="1"/>
        <v>18</v>
      </c>
      <c r="G32" s="352">
        <f t="shared" si="2"/>
        <v>0</v>
      </c>
      <c r="H32" s="351">
        <f>'[3]Table 5C3 - LA Connections EBR'!D33</f>
        <v>3560.2066933546671</v>
      </c>
      <c r="I32" s="350">
        <f>'[3]Table 5C3 - LA Connections EBR'!F33</f>
        <v>679.45499999999993</v>
      </c>
      <c r="J32" s="350">
        <f t="shared" si="3"/>
        <v>4239.6616933546666</v>
      </c>
      <c r="K32" s="350">
        <f t="shared" si="4"/>
        <v>76313.910480384002</v>
      </c>
      <c r="L32" s="350">
        <f t="shared" si="5"/>
        <v>76313.910480384002</v>
      </c>
      <c r="M32" s="350">
        <f t="shared" si="6"/>
        <v>0</v>
      </c>
    </row>
    <row r="33" spans="1:13" s="349" customFormat="1" ht="16.5" customHeight="1">
      <c r="A33" s="362">
        <v>30</v>
      </c>
      <c r="B33" s="361" t="s">
        <v>263</v>
      </c>
      <c r="C33" s="360">
        <f>'[1]Table 8 2.1.12 MFP Funded'!W33</f>
        <v>3</v>
      </c>
      <c r="D33" s="360">
        <f>'10.1.12 MFP Funded'!T35</f>
        <v>1</v>
      </c>
      <c r="E33" s="360">
        <f t="shared" si="0"/>
        <v>-2</v>
      </c>
      <c r="F33" s="360">
        <f t="shared" si="1"/>
        <v>0</v>
      </c>
      <c r="G33" s="360">
        <f t="shared" si="2"/>
        <v>-2</v>
      </c>
      <c r="H33" s="359">
        <f>'[3]Table 5C3 - LA Connections EBR'!D34</f>
        <v>5048.672531981766</v>
      </c>
      <c r="I33" s="358">
        <f>'[3]Table 5C3 - LA Connections EBR'!F34</f>
        <v>654.45299999999997</v>
      </c>
      <c r="J33" s="358">
        <f t="shared" si="3"/>
        <v>5703.1255319817665</v>
      </c>
      <c r="K33" s="358">
        <f t="shared" si="4"/>
        <v>-11406.251063963533</v>
      </c>
      <c r="L33" s="358">
        <f t="shared" si="5"/>
        <v>0</v>
      </c>
      <c r="M33" s="358">
        <f t="shared" si="6"/>
        <v>-11406.251063963533</v>
      </c>
    </row>
    <row r="34" spans="1:13" s="349" customFormat="1" ht="16.5" customHeight="1">
      <c r="A34" s="354">
        <v>31</v>
      </c>
      <c r="B34" s="353" t="s">
        <v>262</v>
      </c>
      <c r="C34" s="357">
        <f>'[1]Table 8 2.1.12 MFP Funded'!W34</f>
        <v>1</v>
      </c>
      <c r="D34" s="357">
        <f>'10.1.12 MFP Funded'!T36</f>
        <v>5</v>
      </c>
      <c r="E34" s="357">
        <f t="shared" si="0"/>
        <v>4</v>
      </c>
      <c r="F34" s="357">
        <f t="shared" si="1"/>
        <v>4</v>
      </c>
      <c r="G34" s="357">
        <f t="shared" si="2"/>
        <v>0</v>
      </c>
      <c r="H34" s="356">
        <f>'[3]Table 5C3 - LA Connections EBR'!D35</f>
        <v>3756.6843660201857</v>
      </c>
      <c r="I34" s="355">
        <f>'[3]Table 5C3 - LA Connections EBR'!F35</f>
        <v>558.74700000000007</v>
      </c>
      <c r="J34" s="355">
        <f t="shared" si="3"/>
        <v>4315.431366020186</v>
      </c>
      <c r="K34" s="355">
        <f t="shared" si="4"/>
        <v>17261.725464080744</v>
      </c>
      <c r="L34" s="355">
        <f t="shared" si="5"/>
        <v>17261.725464080744</v>
      </c>
      <c r="M34" s="355">
        <f t="shared" si="6"/>
        <v>0</v>
      </c>
    </row>
    <row r="35" spans="1:13" s="349" customFormat="1" ht="16.5" customHeight="1">
      <c r="A35" s="354">
        <v>32</v>
      </c>
      <c r="B35" s="353" t="s">
        <v>261</v>
      </c>
      <c r="C35" s="352">
        <f>'[1]Table 8 2.1.12 MFP Funded'!W35</f>
        <v>36</v>
      </c>
      <c r="D35" s="352">
        <f>'10.1.12 MFP Funded'!T37</f>
        <v>88</v>
      </c>
      <c r="E35" s="352">
        <f t="shared" si="0"/>
        <v>52</v>
      </c>
      <c r="F35" s="352">
        <f t="shared" si="1"/>
        <v>52</v>
      </c>
      <c r="G35" s="352">
        <f t="shared" si="2"/>
        <v>0</v>
      </c>
      <c r="H35" s="351">
        <f>'[3]Table 5C3 - LA Connections EBR'!D36</f>
        <v>4937.54266495303</v>
      </c>
      <c r="I35" s="350">
        <f>'[3]Table 5C3 - LA Connections EBR'!F36</f>
        <v>503.79300000000001</v>
      </c>
      <c r="J35" s="350">
        <f t="shared" si="3"/>
        <v>5441.3356649530297</v>
      </c>
      <c r="K35" s="350">
        <f t="shared" si="4"/>
        <v>282949.45457755757</v>
      </c>
      <c r="L35" s="350">
        <f t="shared" si="5"/>
        <v>282949.45457755757</v>
      </c>
      <c r="M35" s="350">
        <f t="shared" si="6"/>
        <v>0</v>
      </c>
    </row>
    <row r="36" spans="1:13" s="349" customFormat="1" ht="16.5" customHeight="1">
      <c r="A36" s="354">
        <v>33</v>
      </c>
      <c r="B36" s="353" t="s">
        <v>260</v>
      </c>
      <c r="C36" s="352">
        <f>'[1]Table 8 2.1.12 MFP Funded'!W36</f>
        <v>2</v>
      </c>
      <c r="D36" s="352">
        <f>'10.1.12 MFP Funded'!T38</f>
        <v>3</v>
      </c>
      <c r="E36" s="352">
        <f t="shared" ref="E36:E67" si="7">D36-C36</f>
        <v>1</v>
      </c>
      <c r="F36" s="352">
        <f t="shared" ref="F36:F67" si="8">IF(E36&gt;0,E36,0)</f>
        <v>1</v>
      </c>
      <c r="G36" s="352">
        <f t="shared" ref="G36:G72" si="9">IF(E36&lt;0,E36,0)</f>
        <v>0</v>
      </c>
      <c r="H36" s="351">
        <f>'[3]Table 5C3 - LA Connections EBR'!D37</f>
        <v>4854.4624747794223</v>
      </c>
      <c r="I36" s="350">
        <f>'[3]Table 5C3 - LA Connections EBR'!F37</f>
        <v>589.77900000000011</v>
      </c>
      <c r="J36" s="350">
        <f t="shared" ref="J36:J67" si="10">H36+I36</f>
        <v>5444.2414747794228</v>
      </c>
      <c r="K36" s="350">
        <f t="shared" ref="K36:K67" si="11">E36*J36</f>
        <v>5444.2414747794228</v>
      </c>
      <c r="L36" s="350">
        <f t="shared" ref="L36:L67" si="12">IF(K36&gt;0,K36,0)</f>
        <v>5444.2414747794228</v>
      </c>
      <c r="M36" s="350">
        <f t="shared" ref="M36:M72" si="13">IF(K36&lt;0,K36,0)</f>
        <v>0</v>
      </c>
    </row>
    <row r="37" spans="1:13" s="349" customFormat="1" ht="16.5" customHeight="1">
      <c r="A37" s="354">
        <v>34</v>
      </c>
      <c r="B37" s="353" t="s">
        <v>259</v>
      </c>
      <c r="C37" s="352">
        <f>'[1]Table 8 2.1.12 MFP Funded'!W37</f>
        <v>2</v>
      </c>
      <c r="D37" s="352">
        <f>'10.1.12 MFP Funded'!T39</f>
        <v>10</v>
      </c>
      <c r="E37" s="352">
        <f t="shared" si="7"/>
        <v>8</v>
      </c>
      <c r="F37" s="352">
        <f t="shared" si="8"/>
        <v>8</v>
      </c>
      <c r="G37" s="352">
        <f t="shared" si="9"/>
        <v>0</v>
      </c>
      <c r="H37" s="351">
        <f>'[3]Table 5C3 - LA Connections EBR'!D38</f>
        <v>5277.9194526024967</v>
      </c>
      <c r="I37" s="350">
        <f>'[3]Table 5C3 - LA Connections EBR'!F38</f>
        <v>579.69900000000018</v>
      </c>
      <c r="J37" s="350">
        <f t="shared" si="10"/>
        <v>5857.6184526024972</v>
      </c>
      <c r="K37" s="350">
        <f t="shared" si="11"/>
        <v>46860.947620819978</v>
      </c>
      <c r="L37" s="350">
        <f t="shared" si="12"/>
        <v>46860.947620819978</v>
      </c>
      <c r="M37" s="350">
        <f t="shared" si="13"/>
        <v>0</v>
      </c>
    </row>
    <row r="38" spans="1:13" s="349" customFormat="1" ht="16.5" customHeight="1">
      <c r="A38" s="362">
        <v>35</v>
      </c>
      <c r="B38" s="361" t="s">
        <v>258</v>
      </c>
      <c r="C38" s="360">
        <f>'[1]Table 8 2.1.12 MFP Funded'!W38</f>
        <v>10</v>
      </c>
      <c r="D38" s="360">
        <f>'10.1.12 MFP Funded'!T40</f>
        <v>25</v>
      </c>
      <c r="E38" s="360">
        <f t="shared" si="7"/>
        <v>15</v>
      </c>
      <c r="F38" s="360">
        <f t="shared" si="8"/>
        <v>15</v>
      </c>
      <c r="G38" s="360">
        <f t="shared" si="9"/>
        <v>0</v>
      </c>
      <c r="H38" s="359">
        <f>'[3]Table 5C3 - LA Connections EBR'!D39</f>
        <v>4363.9812104131306</v>
      </c>
      <c r="I38" s="358">
        <f>'[3]Table 5C3 - LA Connections EBR'!F39</f>
        <v>484.16400000000004</v>
      </c>
      <c r="J38" s="358">
        <f t="shared" si="10"/>
        <v>4848.1452104131304</v>
      </c>
      <c r="K38" s="358">
        <f t="shared" si="11"/>
        <v>72722.178156196955</v>
      </c>
      <c r="L38" s="358">
        <f t="shared" si="12"/>
        <v>72722.178156196955</v>
      </c>
      <c r="M38" s="358">
        <f t="shared" si="13"/>
        <v>0</v>
      </c>
    </row>
    <row r="39" spans="1:13" s="349" customFormat="1" ht="16.5" customHeight="1">
      <c r="A39" s="354">
        <v>36</v>
      </c>
      <c r="B39" s="353" t="s">
        <v>257</v>
      </c>
      <c r="C39" s="357">
        <f>'[1]Table 8 2.1.12 MFP Funded'!W39</f>
        <v>14</v>
      </c>
      <c r="D39" s="357">
        <f>'10.1.12 MFP Funded'!T41</f>
        <v>42</v>
      </c>
      <c r="E39" s="357">
        <f t="shared" si="7"/>
        <v>28</v>
      </c>
      <c r="F39" s="357">
        <f t="shared" si="8"/>
        <v>28</v>
      </c>
      <c r="G39" s="357">
        <f t="shared" si="9"/>
        <v>0</v>
      </c>
      <c r="H39" s="356">
        <f>'[3]Table 5C3 - LA Connections EBR'!D40</f>
        <v>3098.4792146014224</v>
      </c>
      <c r="I39" s="355">
        <f>'[3]Table 5C3 - LA Connections EBR'!F40</f>
        <v>671.43020547945218</v>
      </c>
      <c r="J39" s="355">
        <f t="shared" si="10"/>
        <v>3769.9094200808745</v>
      </c>
      <c r="K39" s="355">
        <f t="shared" si="11"/>
        <v>105557.46376226448</v>
      </c>
      <c r="L39" s="355">
        <f t="shared" si="12"/>
        <v>105557.46376226448</v>
      </c>
      <c r="M39" s="355">
        <f t="shared" si="13"/>
        <v>0</v>
      </c>
    </row>
    <row r="40" spans="1:13" s="349" customFormat="1" ht="16.5" customHeight="1">
      <c r="A40" s="354">
        <v>37</v>
      </c>
      <c r="B40" s="353" t="s">
        <v>256</v>
      </c>
      <c r="C40" s="352">
        <f>'[1]Table 8 2.1.12 MFP Funded'!W40</f>
        <v>10</v>
      </c>
      <c r="D40" s="352">
        <f>'10.1.12 MFP Funded'!T42</f>
        <v>23</v>
      </c>
      <c r="E40" s="352">
        <f t="shared" si="7"/>
        <v>13</v>
      </c>
      <c r="F40" s="352">
        <f t="shared" si="8"/>
        <v>13</v>
      </c>
      <c r="G40" s="352">
        <f t="shared" si="9"/>
        <v>0</v>
      </c>
      <c r="H40" s="351">
        <f>'[3]Table 5C3 - LA Connections EBR'!D41</f>
        <v>4942.8578908866539</v>
      </c>
      <c r="I40" s="350">
        <f>'[3]Table 5C3 - LA Connections EBR'!F41</f>
        <v>588.24900000000002</v>
      </c>
      <c r="J40" s="350">
        <f t="shared" si="10"/>
        <v>5531.1068908866537</v>
      </c>
      <c r="K40" s="350">
        <f t="shared" si="11"/>
        <v>71904.389581526499</v>
      </c>
      <c r="L40" s="350">
        <f t="shared" si="12"/>
        <v>71904.389581526499</v>
      </c>
      <c r="M40" s="350">
        <f t="shared" si="13"/>
        <v>0</v>
      </c>
    </row>
    <row r="41" spans="1:13" s="349" customFormat="1" ht="16.5" customHeight="1">
      <c r="A41" s="354">
        <v>38</v>
      </c>
      <c r="B41" s="353" t="s">
        <v>255</v>
      </c>
      <c r="C41" s="352">
        <f>'[1]Table 8 2.1.12 MFP Funded'!W41</f>
        <v>0</v>
      </c>
      <c r="D41" s="352">
        <f>'10.1.12 MFP Funded'!T43</f>
        <v>4</v>
      </c>
      <c r="E41" s="352">
        <f t="shared" si="7"/>
        <v>4</v>
      </c>
      <c r="F41" s="352">
        <f t="shared" si="8"/>
        <v>4</v>
      </c>
      <c r="G41" s="352">
        <f t="shared" si="9"/>
        <v>0</v>
      </c>
      <c r="H41" s="351">
        <f>'[3]Table 5C3 - LA Connections EBR'!D42</f>
        <v>2067.229848363927</v>
      </c>
      <c r="I41" s="350">
        <f>'[3]Table 5C3 - LA Connections EBR'!F42</f>
        <v>746.92800000000011</v>
      </c>
      <c r="J41" s="350">
        <f t="shared" si="10"/>
        <v>2814.1578483639269</v>
      </c>
      <c r="K41" s="350">
        <f t="shared" si="11"/>
        <v>11256.631393455707</v>
      </c>
      <c r="L41" s="350">
        <f t="shared" si="12"/>
        <v>11256.631393455707</v>
      </c>
      <c r="M41" s="350">
        <f t="shared" si="13"/>
        <v>0</v>
      </c>
    </row>
    <row r="42" spans="1:13" s="349" customFormat="1" ht="16.5" customHeight="1">
      <c r="A42" s="354">
        <v>39</v>
      </c>
      <c r="B42" s="353" t="s">
        <v>254</v>
      </c>
      <c r="C42" s="352">
        <f>'[1]Table 8 2.1.12 MFP Funded'!W42</f>
        <v>6</v>
      </c>
      <c r="D42" s="352">
        <f>'10.1.12 MFP Funded'!T44</f>
        <v>5</v>
      </c>
      <c r="E42" s="352">
        <f t="shared" si="7"/>
        <v>-1</v>
      </c>
      <c r="F42" s="352">
        <f t="shared" si="8"/>
        <v>0</v>
      </c>
      <c r="G42" s="352">
        <f t="shared" si="9"/>
        <v>-1</v>
      </c>
      <c r="H42" s="351">
        <f>'[3]Table 5C3 - LA Connections EBR'!D43</f>
        <v>3323.3329378454041</v>
      </c>
      <c r="I42" s="350">
        <f>'[3]Table 5C3 - LA Connections EBR'!F43</f>
        <v>701.69015738498797</v>
      </c>
      <c r="J42" s="350">
        <f t="shared" si="10"/>
        <v>4025.0230952303918</v>
      </c>
      <c r="K42" s="350">
        <f t="shared" si="11"/>
        <v>-4025.0230952303918</v>
      </c>
      <c r="L42" s="350">
        <f t="shared" si="12"/>
        <v>0</v>
      </c>
      <c r="M42" s="350">
        <f t="shared" si="13"/>
        <v>-4025.0230952303918</v>
      </c>
    </row>
    <row r="43" spans="1:13" s="349" customFormat="1" ht="16.5" customHeight="1">
      <c r="A43" s="362">
        <v>40</v>
      </c>
      <c r="B43" s="361" t="s">
        <v>253</v>
      </c>
      <c r="C43" s="360">
        <f>'[1]Table 8 2.1.12 MFP Funded'!W43</f>
        <v>24</v>
      </c>
      <c r="D43" s="360">
        <f>'10.1.12 MFP Funded'!T45</f>
        <v>12</v>
      </c>
      <c r="E43" s="360">
        <f t="shared" si="7"/>
        <v>-12</v>
      </c>
      <c r="F43" s="360">
        <f t="shared" si="8"/>
        <v>0</v>
      </c>
      <c r="G43" s="360">
        <f t="shared" si="9"/>
        <v>-12</v>
      </c>
      <c r="H43" s="359">
        <f>'[3]Table 5C3 - LA Connections EBR'!D44</f>
        <v>4407.5779034317629</v>
      </c>
      <c r="I43" s="358">
        <f>'[3]Table 5C3 - LA Connections EBR'!F44</f>
        <v>630.24300000000005</v>
      </c>
      <c r="J43" s="358">
        <f t="shared" si="10"/>
        <v>5037.8209034317633</v>
      </c>
      <c r="K43" s="358">
        <f t="shared" si="11"/>
        <v>-60453.850841181164</v>
      </c>
      <c r="L43" s="358">
        <f t="shared" si="12"/>
        <v>0</v>
      </c>
      <c r="M43" s="358">
        <f t="shared" si="13"/>
        <v>-60453.850841181164</v>
      </c>
    </row>
    <row r="44" spans="1:13" s="349" customFormat="1" ht="16.5" customHeight="1">
      <c r="A44" s="354">
        <v>41</v>
      </c>
      <c r="B44" s="353" t="s">
        <v>252</v>
      </c>
      <c r="C44" s="357">
        <f>'[1]Table 8 2.1.12 MFP Funded'!W44</f>
        <v>1</v>
      </c>
      <c r="D44" s="357">
        <f>'10.1.12 MFP Funded'!T46</f>
        <v>0</v>
      </c>
      <c r="E44" s="357">
        <f t="shared" si="7"/>
        <v>-1</v>
      </c>
      <c r="F44" s="357">
        <f t="shared" si="8"/>
        <v>0</v>
      </c>
      <c r="G44" s="357">
        <f t="shared" si="9"/>
        <v>-1</v>
      </c>
      <c r="H44" s="356">
        <f>'[3]Table 5C3 - LA Connections EBR'!D45</f>
        <v>1451.7439102564103</v>
      </c>
      <c r="I44" s="355">
        <f>'[3]Table 5C3 - LA Connections EBR'!F45</f>
        <v>797.59800000000007</v>
      </c>
      <c r="J44" s="355">
        <f t="shared" si="10"/>
        <v>2249.3419102564103</v>
      </c>
      <c r="K44" s="355">
        <f t="shared" si="11"/>
        <v>-2249.3419102564103</v>
      </c>
      <c r="L44" s="355">
        <f t="shared" si="12"/>
        <v>0</v>
      </c>
      <c r="M44" s="355">
        <f t="shared" si="13"/>
        <v>-2249.3419102564103</v>
      </c>
    </row>
    <row r="45" spans="1:13" s="349" customFormat="1" ht="16.5" customHeight="1">
      <c r="A45" s="354">
        <v>42</v>
      </c>
      <c r="B45" s="353" t="s">
        <v>251</v>
      </c>
      <c r="C45" s="352">
        <f>'[1]Table 8 2.1.12 MFP Funded'!W45</f>
        <v>0</v>
      </c>
      <c r="D45" s="352">
        <f>'10.1.12 MFP Funded'!T47</f>
        <v>0</v>
      </c>
      <c r="E45" s="352">
        <f t="shared" si="7"/>
        <v>0</v>
      </c>
      <c r="F45" s="352">
        <f t="shared" si="8"/>
        <v>0</v>
      </c>
      <c r="G45" s="352">
        <f t="shared" si="9"/>
        <v>0</v>
      </c>
      <c r="H45" s="351">
        <f>'[3]Table 5C3 - LA Connections EBR'!D46</f>
        <v>4733.4453842483845</v>
      </c>
      <c r="I45" s="350">
        <f>'[3]Table 5C3 - LA Connections EBR'!F46</f>
        <v>480.85199999999998</v>
      </c>
      <c r="J45" s="350">
        <f t="shared" si="10"/>
        <v>5214.2973842483843</v>
      </c>
      <c r="K45" s="350">
        <f t="shared" si="11"/>
        <v>0</v>
      </c>
      <c r="L45" s="350">
        <f t="shared" si="12"/>
        <v>0</v>
      </c>
      <c r="M45" s="350">
        <f t="shared" si="13"/>
        <v>0</v>
      </c>
    </row>
    <row r="46" spans="1:13" s="349" customFormat="1" ht="16.5" customHeight="1">
      <c r="A46" s="354">
        <v>43</v>
      </c>
      <c r="B46" s="353" t="s">
        <v>250</v>
      </c>
      <c r="C46" s="352">
        <f>'[1]Table 8 2.1.12 MFP Funded'!W46</f>
        <v>6</v>
      </c>
      <c r="D46" s="352">
        <f>'10.1.12 MFP Funded'!T48</f>
        <v>9</v>
      </c>
      <c r="E46" s="352">
        <f t="shared" si="7"/>
        <v>3</v>
      </c>
      <c r="F46" s="352">
        <f t="shared" si="8"/>
        <v>3</v>
      </c>
      <c r="G46" s="352">
        <f t="shared" si="9"/>
        <v>0</v>
      </c>
      <c r="H46" s="351">
        <f>'[3]Table 5C3 - LA Connections EBR'!D47</f>
        <v>5042.4502871029408</v>
      </c>
      <c r="I46" s="350">
        <f>'[3]Table 5C3 - LA Connections EBR'!F47</f>
        <v>517.14899999999989</v>
      </c>
      <c r="J46" s="350">
        <f t="shared" si="10"/>
        <v>5559.5992871029412</v>
      </c>
      <c r="K46" s="350">
        <f t="shared" si="11"/>
        <v>16678.797861308823</v>
      </c>
      <c r="L46" s="350">
        <f t="shared" si="12"/>
        <v>16678.797861308823</v>
      </c>
      <c r="M46" s="350">
        <f t="shared" si="13"/>
        <v>0</v>
      </c>
    </row>
    <row r="47" spans="1:13" s="349" customFormat="1" ht="16.5" customHeight="1">
      <c r="A47" s="354">
        <v>44</v>
      </c>
      <c r="B47" s="353" t="s">
        <v>249</v>
      </c>
      <c r="C47" s="352">
        <f>'[1]Table 8 2.1.12 MFP Funded'!W47</f>
        <v>4</v>
      </c>
      <c r="D47" s="352">
        <f>'10.1.12 MFP Funded'!T49</f>
        <v>10</v>
      </c>
      <c r="E47" s="352">
        <f t="shared" si="7"/>
        <v>6</v>
      </c>
      <c r="F47" s="352">
        <f t="shared" si="8"/>
        <v>6</v>
      </c>
      <c r="G47" s="352">
        <f t="shared" si="9"/>
        <v>0</v>
      </c>
      <c r="H47" s="351">
        <f>'[3]Table 5C3 - LA Connections EBR'!D48</f>
        <v>3710.7279832530739</v>
      </c>
      <c r="I47" s="350">
        <f>'[3]Table 5C3 - LA Connections EBR'!F48</f>
        <v>596.84400000000005</v>
      </c>
      <c r="J47" s="350">
        <f t="shared" si="10"/>
        <v>4307.571983253074</v>
      </c>
      <c r="K47" s="350">
        <f t="shared" si="11"/>
        <v>25845.431899518444</v>
      </c>
      <c r="L47" s="350">
        <f t="shared" si="12"/>
        <v>25845.431899518444</v>
      </c>
      <c r="M47" s="350">
        <f t="shared" si="13"/>
        <v>0</v>
      </c>
    </row>
    <row r="48" spans="1:13" s="349" customFormat="1" ht="16.5" customHeight="1">
      <c r="A48" s="362">
        <v>45</v>
      </c>
      <c r="B48" s="361" t="s">
        <v>248</v>
      </c>
      <c r="C48" s="360">
        <f>'[1]Table 8 2.1.12 MFP Funded'!W48</f>
        <v>6</v>
      </c>
      <c r="D48" s="360">
        <f>'10.1.12 MFP Funded'!T50</f>
        <v>30</v>
      </c>
      <c r="E48" s="360">
        <f t="shared" si="7"/>
        <v>24</v>
      </c>
      <c r="F48" s="360">
        <f t="shared" si="8"/>
        <v>24</v>
      </c>
      <c r="G48" s="360">
        <f t="shared" si="9"/>
        <v>0</v>
      </c>
      <c r="H48" s="359">
        <f>'[3]Table 5C3 - LA Connections EBR'!D49</f>
        <v>2185.8081907999576</v>
      </c>
      <c r="I48" s="358">
        <f>'[3]Table 5C3 - LA Connections EBR'!F49</f>
        <v>678.56400000000019</v>
      </c>
      <c r="J48" s="358">
        <f t="shared" si="10"/>
        <v>2864.3721907999579</v>
      </c>
      <c r="K48" s="358">
        <f t="shared" si="11"/>
        <v>68744.932579198998</v>
      </c>
      <c r="L48" s="358">
        <f t="shared" si="12"/>
        <v>68744.932579198998</v>
      </c>
      <c r="M48" s="358">
        <f t="shared" si="13"/>
        <v>0</v>
      </c>
    </row>
    <row r="49" spans="1:13" s="349" customFormat="1" ht="16.5" customHeight="1">
      <c r="A49" s="354">
        <v>46</v>
      </c>
      <c r="B49" s="353" t="s">
        <v>247</v>
      </c>
      <c r="C49" s="357">
        <f>'[1]Table 8 2.1.12 MFP Funded'!W49</f>
        <v>0</v>
      </c>
      <c r="D49" s="357">
        <f>'10.1.12 MFP Funded'!T51</f>
        <v>14</v>
      </c>
      <c r="E49" s="357">
        <f t="shared" si="7"/>
        <v>14</v>
      </c>
      <c r="F49" s="357">
        <f t="shared" si="8"/>
        <v>14</v>
      </c>
      <c r="G49" s="357">
        <f t="shared" si="9"/>
        <v>0</v>
      </c>
      <c r="H49" s="356">
        <f>'[3]Table 5C3 - LA Connections EBR'!D50</f>
        <v>5205.2515612025381</v>
      </c>
      <c r="I49" s="355">
        <f>'[3]Table 5C3 - LA Connections EBR'!F50</f>
        <v>655.25400000000002</v>
      </c>
      <c r="J49" s="355">
        <f t="shared" si="10"/>
        <v>5860.505561202538</v>
      </c>
      <c r="K49" s="355">
        <f t="shared" si="11"/>
        <v>82047.077856835531</v>
      </c>
      <c r="L49" s="355">
        <f t="shared" si="12"/>
        <v>82047.077856835531</v>
      </c>
      <c r="M49" s="355">
        <f t="shared" si="13"/>
        <v>0</v>
      </c>
    </row>
    <row r="50" spans="1:13" s="349" customFormat="1" ht="16.5" customHeight="1">
      <c r="A50" s="354">
        <v>47</v>
      </c>
      <c r="B50" s="353" t="s">
        <v>246</v>
      </c>
      <c r="C50" s="352">
        <f>'[1]Table 8 2.1.12 MFP Funded'!W50</f>
        <v>0</v>
      </c>
      <c r="D50" s="352">
        <f>'10.1.12 MFP Funded'!T52</f>
        <v>1</v>
      </c>
      <c r="E50" s="352">
        <f t="shared" si="7"/>
        <v>1</v>
      </c>
      <c r="F50" s="352">
        <f t="shared" si="8"/>
        <v>1</v>
      </c>
      <c r="G50" s="352">
        <f t="shared" si="9"/>
        <v>0</v>
      </c>
      <c r="H50" s="351">
        <f>'[3]Table 5C3 - LA Connections EBR'!D51</f>
        <v>2888.8324220827371</v>
      </c>
      <c r="I50" s="350">
        <f>'[3]Table 5C3 - LA Connections EBR'!F51</f>
        <v>819.68399999999997</v>
      </c>
      <c r="J50" s="350">
        <f t="shared" si="10"/>
        <v>3708.5164220827373</v>
      </c>
      <c r="K50" s="350">
        <f t="shared" si="11"/>
        <v>3708.5164220827373</v>
      </c>
      <c r="L50" s="350">
        <f t="shared" si="12"/>
        <v>3708.5164220827373</v>
      </c>
      <c r="M50" s="350">
        <f t="shared" si="13"/>
        <v>0</v>
      </c>
    </row>
    <row r="51" spans="1:13" s="349" customFormat="1" ht="16.5" customHeight="1">
      <c r="A51" s="354">
        <v>48</v>
      </c>
      <c r="B51" s="353" t="s">
        <v>245</v>
      </c>
      <c r="C51" s="352">
        <f>'[1]Table 8 2.1.12 MFP Funded'!W51</f>
        <v>3</v>
      </c>
      <c r="D51" s="352">
        <f>'10.1.12 MFP Funded'!T53</f>
        <v>2</v>
      </c>
      <c r="E51" s="352">
        <f t="shared" si="7"/>
        <v>-1</v>
      </c>
      <c r="F51" s="352">
        <f t="shared" si="8"/>
        <v>0</v>
      </c>
      <c r="G51" s="352">
        <f t="shared" si="9"/>
        <v>-1</v>
      </c>
      <c r="H51" s="351">
        <f>'[3]Table 5C3 - LA Connections EBR'!D52</f>
        <v>3850.3761095458653</v>
      </c>
      <c r="I51" s="350">
        <f>'[3]Table 5C3 - LA Connections EBR'!F52</f>
        <v>783.96300000000008</v>
      </c>
      <c r="J51" s="350">
        <f t="shared" si="10"/>
        <v>4634.3391095458655</v>
      </c>
      <c r="K51" s="350">
        <f t="shared" si="11"/>
        <v>-4634.3391095458655</v>
      </c>
      <c r="L51" s="350">
        <f t="shared" si="12"/>
        <v>0</v>
      </c>
      <c r="M51" s="350">
        <f t="shared" si="13"/>
        <v>-4634.3391095458655</v>
      </c>
    </row>
    <row r="52" spans="1:13" s="349" customFormat="1" ht="16.5" customHeight="1">
      <c r="A52" s="354">
        <v>49</v>
      </c>
      <c r="B52" s="353" t="s">
        <v>244</v>
      </c>
      <c r="C52" s="352">
        <f>'[1]Table 8 2.1.12 MFP Funded'!W52</f>
        <v>10</v>
      </c>
      <c r="D52" s="352">
        <f>'10.1.12 MFP Funded'!T54</f>
        <v>16</v>
      </c>
      <c r="E52" s="352">
        <f t="shared" si="7"/>
        <v>6</v>
      </c>
      <c r="F52" s="352">
        <f t="shared" si="8"/>
        <v>6</v>
      </c>
      <c r="G52" s="352">
        <f t="shared" si="9"/>
        <v>0</v>
      </c>
      <c r="H52" s="351">
        <f>'[3]Table 5C3 - LA Connections EBR'!D53</f>
        <v>4337.2549677574598</v>
      </c>
      <c r="I52" s="350">
        <f>'[3]Table 5C3 - LA Connections EBR'!F53</f>
        <v>516.99599999999998</v>
      </c>
      <c r="J52" s="350">
        <f t="shared" si="10"/>
        <v>4854.2509677574599</v>
      </c>
      <c r="K52" s="350">
        <f t="shared" si="11"/>
        <v>29125.505806544759</v>
      </c>
      <c r="L52" s="350">
        <f t="shared" si="12"/>
        <v>29125.505806544759</v>
      </c>
      <c r="M52" s="350">
        <f t="shared" si="13"/>
        <v>0</v>
      </c>
    </row>
    <row r="53" spans="1:13" s="349" customFormat="1" ht="16.5" customHeight="1">
      <c r="A53" s="362">
        <v>50</v>
      </c>
      <c r="B53" s="361" t="s">
        <v>243</v>
      </c>
      <c r="C53" s="360">
        <f>'[1]Table 8 2.1.12 MFP Funded'!W53</f>
        <v>15</v>
      </c>
      <c r="D53" s="360">
        <f>'10.1.12 MFP Funded'!T55</f>
        <v>0</v>
      </c>
      <c r="E53" s="360">
        <f t="shared" si="7"/>
        <v>-15</v>
      </c>
      <c r="F53" s="360">
        <f t="shared" si="8"/>
        <v>0</v>
      </c>
      <c r="G53" s="360">
        <f t="shared" si="9"/>
        <v>-15</v>
      </c>
      <c r="H53" s="359">
        <f>'[3]Table 5C3 - LA Connections EBR'!D54</f>
        <v>4570.5043344931864</v>
      </c>
      <c r="I53" s="358">
        <f>'[3]Table 5C3 - LA Connections EBR'!F54</f>
        <v>571.01400000000001</v>
      </c>
      <c r="J53" s="358">
        <f t="shared" si="10"/>
        <v>5141.5183344931866</v>
      </c>
      <c r="K53" s="358">
        <f t="shared" si="11"/>
        <v>-77122.775017397798</v>
      </c>
      <c r="L53" s="358">
        <f t="shared" si="12"/>
        <v>0</v>
      </c>
      <c r="M53" s="358">
        <f t="shared" si="13"/>
        <v>-77122.775017397798</v>
      </c>
    </row>
    <row r="54" spans="1:13" s="349" customFormat="1" ht="16.5" customHeight="1">
      <c r="A54" s="354">
        <v>51</v>
      </c>
      <c r="B54" s="353" t="s">
        <v>242</v>
      </c>
      <c r="C54" s="357">
        <f>'[1]Table 8 2.1.12 MFP Funded'!W54</f>
        <v>5</v>
      </c>
      <c r="D54" s="357">
        <f>'10.1.12 MFP Funded'!T56</f>
        <v>3</v>
      </c>
      <c r="E54" s="357">
        <f t="shared" si="7"/>
        <v>-2</v>
      </c>
      <c r="F54" s="357">
        <f t="shared" si="8"/>
        <v>0</v>
      </c>
      <c r="G54" s="357">
        <f t="shared" si="9"/>
        <v>-2</v>
      </c>
      <c r="H54" s="356">
        <f>'[3]Table 5C3 - LA Connections EBR'!D55</f>
        <v>3895.0873518314788</v>
      </c>
      <c r="I54" s="355">
        <f>'[3]Table 5C3 - LA Connections EBR'!F55</f>
        <v>635.99400000000003</v>
      </c>
      <c r="J54" s="355">
        <f t="shared" si="10"/>
        <v>4531.081351831479</v>
      </c>
      <c r="K54" s="355">
        <f t="shared" si="11"/>
        <v>-9062.1627036629579</v>
      </c>
      <c r="L54" s="355">
        <f t="shared" si="12"/>
        <v>0</v>
      </c>
      <c r="M54" s="355">
        <f t="shared" si="13"/>
        <v>-9062.1627036629579</v>
      </c>
    </row>
    <row r="55" spans="1:13" s="349" customFormat="1" ht="16.5" customHeight="1">
      <c r="A55" s="354">
        <v>52</v>
      </c>
      <c r="B55" s="353" t="s">
        <v>241</v>
      </c>
      <c r="C55" s="352">
        <f>'[1]Table 8 2.1.12 MFP Funded'!W55</f>
        <v>51</v>
      </c>
      <c r="D55" s="352">
        <f>'10.1.12 MFP Funded'!T57</f>
        <v>120</v>
      </c>
      <c r="E55" s="352">
        <f t="shared" si="7"/>
        <v>69</v>
      </c>
      <c r="F55" s="352">
        <f t="shared" si="8"/>
        <v>69</v>
      </c>
      <c r="G55" s="352">
        <f t="shared" si="9"/>
        <v>0</v>
      </c>
      <c r="H55" s="351">
        <f>'[3]Table 5C3 - LA Connections EBR'!D56</f>
        <v>4442.9815583870259</v>
      </c>
      <c r="I55" s="350">
        <f>'[3]Table 5C3 - LA Connections EBR'!F56</f>
        <v>592.53300000000002</v>
      </c>
      <c r="J55" s="350">
        <f t="shared" si="10"/>
        <v>5035.5145583870262</v>
      </c>
      <c r="K55" s="350">
        <f t="shared" si="11"/>
        <v>347450.5045287048</v>
      </c>
      <c r="L55" s="350">
        <f t="shared" si="12"/>
        <v>347450.5045287048</v>
      </c>
      <c r="M55" s="350">
        <f t="shared" si="13"/>
        <v>0</v>
      </c>
    </row>
    <row r="56" spans="1:13" s="349" customFormat="1" ht="16.5" customHeight="1">
      <c r="A56" s="354">
        <v>53</v>
      </c>
      <c r="B56" s="353" t="s">
        <v>240</v>
      </c>
      <c r="C56" s="352">
        <f>'[1]Table 8 2.1.12 MFP Funded'!W56</f>
        <v>22</v>
      </c>
      <c r="D56" s="352">
        <f>'10.1.12 MFP Funded'!T58</f>
        <v>21</v>
      </c>
      <c r="E56" s="352">
        <f t="shared" si="7"/>
        <v>-1</v>
      </c>
      <c r="F56" s="352">
        <f t="shared" si="8"/>
        <v>0</v>
      </c>
      <c r="G56" s="352">
        <f t="shared" si="9"/>
        <v>-1</v>
      </c>
      <c r="H56" s="351">
        <f>'[3]Table 5C3 - LA Connections EBR'!D57</f>
        <v>4320.288674996591</v>
      </c>
      <c r="I56" s="350">
        <f>'[3]Table 5C3 - LA Connections EBR'!F57</f>
        <v>620.76600000000008</v>
      </c>
      <c r="J56" s="350">
        <f t="shared" si="10"/>
        <v>4941.0546749965906</v>
      </c>
      <c r="K56" s="350">
        <f t="shared" si="11"/>
        <v>-4941.0546749965906</v>
      </c>
      <c r="L56" s="350">
        <f t="shared" si="12"/>
        <v>0</v>
      </c>
      <c r="M56" s="350">
        <f t="shared" si="13"/>
        <v>-4941.0546749965906</v>
      </c>
    </row>
    <row r="57" spans="1:13" s="349" customFormat="1" ht="16.5" customHeight="1">
      <c r="A57" s="354">
        <v>54</v>
      </c>
      <c r="B57" s="353" t="s">
        <v>239</v>
      </c>
      <c r="C57" s="352">
        <f>'[1]Table 8 2.1.12 MFP Funded'!W57</f>
        <v>2</v>
      </c>
      <c r="D57" s="352">
        <f>'10.1.12 MFP Funded'!T59</f>
        <v>5</v>
      </c>
      <c r="E57" s="352">
        <f t="shared" si="7"/>
        <v>3</v>
      </c>
      <c r="F57" s="352">
        <f t="shared" si="8"/>
        <v>3</v>
      </c>
      <c r="G57" s="352">
        <f t="shared" si="9"/>
        <v>0</v>
      </c>
      <c r="H57" s="351">
        <f>'[3]Table 5C3 - LA Connections EBR'!D58</f>
        <v>5409.6978024463524</v>
      </c>
      <c r="I57" s="350">
        <f>'[3]Table 5C3 - LA Connections EBR'!F58</f>
        <v>856.30500000000006</v>
      </c>
      <c r="J57" s="350">
        <f t="shared" si="10"/>
        <v>6266.0028024463527</v>
      </c>
      <c r="K57" s="350">
        <f t="shared" si="11"/>
        <v>18798.008407339057</v>
      </c>
      <c r="L57" s="350">
        <f t="shared" si="12"/>
        <v>18798.008407339057</v>
      </c>
      <c r="M57" s="350">
        <f t="shared" si="13"/>
        <v>0</v>
      </c>
    </row>
    <row r="58" spans="1:13" s="349" customFormat="1" ht="16.5" customHeight="1">
      <c r="A58" s="362">
        <v>55</v>
      </c>
      <c r="B58" s="361" t="s">
        <v>238</v>
      </c>
      <c r="C58" s="360">
        <f>'[1]Table 8 2.1.12 MFP Funded'!W58</f>
        <v>13</v>
      </c>
      <c r="D58" s="360">
        <f>'10.1.12 MFP Funded'!T60</f>
        <v>18</v>
      </c>
      <c r="E58" s="360">
        <f t="shared" si="7"/>
        <v>5</v>
      </c>
      <c r="F58" s="360">
        <f t="shared" si="8"/>
        <v>5</v>
      </c>
      <c r="G58" s="360">
        <f t="shared" si="9"/>
        <v>0</v>
      </c>
      <c r="H58" s="359">
        <f>'[3]Table 5C3 - LA Connections EBR'!D59</f>
        <v>3693.3708466172898</v>
      </c>
      <c r="I58" s="358">
        <f>'[3]Table 5C3 - LA Connections EBR'!F59</f>
        <v>715.62599999999998</v>
      </c>
      <c r="J58" s="358">
        <f t="shared" si="10"/>
        <v>4408.9968466172895</v>
      </c>
      <c r="K58" s="358">
        <f t="shared" si="11"/>
        <v>22044.984233086449</v>
      </c>
      <c r="L58" s="358">
        <f t="shared" si="12"/>
        <v>22044.984233086449</v>
      </c>
      <c r="M58" s="358">
        <f t="shared" si="13"/>
        <v>0</v>
      </c>
    </row>
    <row r="59" spans="1:13" s="349" customFormat="1" ht="16.5" customHeight="1">
      <c r="A59" s="354">
        <v>56</v>
      </c>
      <c r="B59" s="353" t="s">
        <v>237</v>
      </c>
      <c r="C59" s="357">
        <f>'[1]Table 8 2.1.12 MFP Funded'!W59</f>
        <v>3</v>
      </c>
      <c r="D59" s="357">
        <f>'10.1.12 MFP Funded'!T61</f>
        <v>1</v>
      </c>
      <c r="E59" s="357">
        <f t="shared" si="7"/>
        <v>-2</v>
      </c>
      <c r="F59" s="357">
        <f t="shared" si="8"/>
        <v>0</v>
      </c>
      <c r="G59" s="357">
        <f t="shared" si="9"/>
        <v>-2</v>
      </c>
      <c r="H59" s="356">
        <f>'[3]Table 5C3 - LA Connections EBR'!D60</f>
        <v>4568.6166302376278</v>
      </c>
      <c r="I59" s="355">
        <f>'[3]Table 5C3 - LA Connections EBR'!F60</f>
        <v>553.19400000000007</v>
      </c>
      <c r="J59" s="355">
        <f t="shared" si="10"/>
        <v>5121.8106302376282</v>
      </c>
      <c r="K59" s="355">
        <f t="shared" si="11"/>
        <v>-10243.621260475256</v>
      </c>
      <c r="L59" s="355">
        <f t="shared" si="12"/>
        <v>0</v>
      </c>
      <c r="M59" s="355">
        <f t="shared" si="13"/>
        <v>-10243.621260475256</v>
      </c>
    </row>
    <row r="60" spans="1:13" s="349" customFormat="1" ht="16.5" customHeight="1">
      <c r="A60" s="354">
        <v>57</v>
      </c>
      <c r="B60" s="353" t="s">
        <v>236</v>
      </c>
      <c r="C60" s="352">
        <f>'[1]Table 8 2.1.12 MFP Funded'!W60</f>
        <v>7</v>
      </c>
      <c r="D60" s="352">
        <f>'10.1.12 MFP Funded'!T62</f>
        <v>6</v>
      </c>
      <c r="E60" s="352">
        <f t="shared" si="7"/>
        <v>-1</v>
      </c>
      <c r="F60" s="352">
        <f t="shared" si="8"/>
        <v>0</v>
      </c>
      <c r="G60" s="352">
        <f t="shared" si="9"/>
        <v>-1</v>
      </c>
      <c r="H60" s="351">
        <f>'[3]Table 5C3 - LA Connections EBR'!D61</f>
        <v>3968.1637389559141</v>
      </c>
      <c r="I60" s="350">
        <f>'[3]Table 5C3 - LA Connections EBR'!F61</f>
        <v>688.05899999999997</v>
      </c>
      <c r="J60" s="350">
        <f t="shared" si="10"/>
        <v>4656.2227389559139</v>
      </c>
      <c r="K60" s="350">
        <f t="shared" si="11"/>
        <v>-4656.2227389559139</v>
      </c>
      <c r="L60" s="350">
        <f t="shared" si="12"/>
        <v>0</v>
      </c>
      <c r="M60" s="350">
        <f t="shared" si="13"/>
        <v>-4656.2227389559139</v>
      </c>
    </row>
    <row r="61" spans="1:13" s="349" customFormat="1" ht="16.5" customHeight="1">
      <c r="A61" s="354">
        <v>58</v>
      </c>
      <c r="B61" s="353" t="s">
        <v>235</v>
      </c>
      <c r="C61" s="352">
        <f>'[1]Table 8 2.1.12 MFP Funded'!W61</f>
        <v>12</v>
      </c>
      <c r="D61" s="352">
        <f>'10.1.12 MFP Funded'!T63</f>
        <v>25</v>
      </c>
      <c r="E61" s="352">
        <f t="shared" si="7"/>
        <v>13</v>
      </c>
      <c r="F61" s="352">
        <f t="shared" si="8"/>
        <v>13</v>
      </c>
      <c r="G61" s="352">
        <f t="shared" si="9"/>
        <v>0</v>
      </c>
      <c r="H61" s="351">
        <f>'[3]Table 5C3 - LA Connections EBR'!D62</f>
        <v>4807.3061399477938</v>
      </c>
      <c r="I61" s="350">
        <f>'[3]Table 5C3 - LA Connections EBR'!F62</f>
        <v>627.33600000000001</v>
      </c>
      <c r="J61" s="350">
        <f t="shared" si="10"/>
        <v>5434.642139947794</v>
      </c>
      <c r="K61" s="350">
        <f t="shared" si="11"/>
        <v>70650.347819321323</v>
      </c>
      <c r="L61" s="350">
        <f t="shared" si="12"/>
        <v>70650.347819321323</v>
      </c>
      <c r="M61" s="350">
        <f t="shared" si="13"/>
        <v>0</v>
      </c>
    </row>
    <row r="62" spans="1:13" s="349" customFormat="1" ht="16.5" customHeight="1">
      <c r="A62" s="354">
        <v>59</v>
      </c>
      <c r="B62" s="353" t="s">
        <v>234</v>
      </c>
      <c r="C62" s="352">
        <f>'[1]Table 8 2.1.12 MFP Funded'!W62</f>
        <v>8</v>
      </c>
      <c r="D62" s="352">
        <f>'10.1.12 MFP Funded'!T64</f>
        <v>7</v>
      </c>
      <c r="E62" s="352">
        <f t="shared" si="7"/>
        <v>-1</v>
      </c>
      <c r="F62" s="352">
        <f t="shared" si="8"/>
        <v>0</v>
      </c>
      <c r="G62" s="352">
        <f t="shared" si="9"/>
        <v>-1</v>
      </c>
      <c r="H62" s="351">
        <f>'[3]Table 5C3 - LA Connections EBR'!D63</f>
        <v>5707.9525614877339</v>
      </c>
      <c r="I62" s="350">
        <f>'[3]Table 5C3 - LA Connections EBR'!F63</f>
        <v>620.56799999999998</v>
      </c>
      <c r="J62" s="350">
        <f t="shared" si="10"/>
        <v>6328.5205614877341</v>
      </c>
      <c r="K62" s="350">
        <f t="shared" si="11"/>
        <v>-6328.5205614877341</v>
      </c>
      <c r="L62" s="350">
        <f t="shared" si="12"/>
        <v>0</v>
      </c>
      <c r="M62" s="350">
        <f t="shared" si="13"/>
        <v>-6328.5205614877341</v>
      </c>
    </row>
    <row r="63" spans="1:13" s="349" customFormat="1" ht="16.5" customHeight="1">
      <c r="A63" s="362">
        <v>60</v>
      </c>
      <c r="B63" s="361" t="s">
        <v>233</v>
      </c>
      <c r="C63" s="360">
        <f>'[1]Table 8 2.1.12 MFP Funded'!W63</f>
        <v>16</v>
      </c>
      <c r="D63" s="360">
        <f>'10.1.12 MFP Funded'!T65</f>
        <v>2</v>
      </c>
      <c r="E63" s="360">
        <f t="shared" si="7"/>
        <v>-14</v>
      </c>
      <c r="F63" s="360">
        <f t="shared" si="8"/>
        <v>0</v>
      </c>
      <c r="G63" s="360">
        <f t="shared" si="9"/>
        <v>-14</v>
      </c>
      <c r="H63" s="359">
        <f>'[3]Table 5C3 - LA Connections EBR'!D64</f>
        <v>4353.1047236135073</v>
      </c>
      <c r="I63" s="358">
        <f>'[3]Table 5C3 - LA Connections EBR'!F64</f>
        <v>534.63599999999997</v>
      </c>
      <c r="J63" s="358">
        <f t="shared" si="10"/>
        <v>4887.7407236135077</v>
      </c>
      <c r="K63" s="358">
        <f t="shared" si="11"/>
        <v>-68428.370130589115</v>
      </c>
      <c r="L63" s="358">
        <f t="shared" si="12"/>
        <v>0</v>
      </c>
      <c r="M63" s="358">
        <f t="shared" si="13"/>
        <v>-68428.370130589115</v>
      </c>
    </row>
    <row r="64" spans="1:13" s="349" customFormat="1" ht="16.5" customHeight="1">
      <c r="A64" s="354">
        <v>61</v>
      </c>
      <c r="B64" s="353" t="s">
        <v>232</v>
      </c>
      <c r="C64" s="357">
        <f>'[1]Table 8 2.1.12 MFP Funded'!W64</f>
        <v>0</v>
      </c>
      <c r="D64" s="357">
        <f>'10.1.12 MFP Funded'!T66</f>
        <v>12</v>
      </c>
      <c r="E64" s="357">
        <f t="shared" si="7"/>
        <v>12</v>
      </c>
      <c r="F64" s="357">
        <f t="shared" si="8"/>
        <v>12</v>
      </c>
      <c r="G64" s="357">
        <f t="shared" si="9"/>
        <v>0</v>
      </c>
      <c r="H64" s="356">
        <f>'[3]Table 5C3 - LA Connections EBR'!D65</f>
        <v>2761.672879240713</v>
      </c>
      <c r="I64" s="355">
        <f>'[3]Table 5C3 - LA Connections EBR'!F65</f>
        <v>750.33899999999994</v>
      </c>
      <c r="J64" s="355">
        <f t="shared" si="10"/>
        <v>3512.0118792407129</v>
      </c>
      <c r="K64" s="355">
        <f t="shared" si="11"/>
        <v>42144.142550888559</v>
      </c>
      <c r="L64" s="355">
        <f t="shared" si="12"/>
        <v>42144.142550888559</v>
      </c>
      <c r="M64" s="355">
        <f t="shared" si="13"/>
        <v>0</v>
      </c>
    </row>
    <row r="65" spans="1:13" s="349" customFormat="1" ht="16.5" customHeight="1">
      <c r="A65" s="354">
        <v>62</v>
      </c>
      <c r="B65" s="353" t="s">
        <v>231</v>
      </c>
      <c r="C65" s="352">
        <f>'[1]Table 8 2.1.12 MFP Funded'!W65</f>
        <v>2</v>
      </c>
      <c r="D65" s="352">
        <f>'10.1.12 MFP Funded'!T67</f>
        <v>1</v>
      </c>
      <c r="E65" s="352">
        <f t="shared" si="7"/>
        <v>-1</v>
      </c>
      <c r="F65" s="352">
        <f t="shared" si="8"/>
        <v>0</v>
      </c>
      <c r="G65" s="352">
        <f t="shared" si="9"/>
        <v>-1</v>
      </c>
      <c r="H65" s="351">
        <f>'[3]Table 5C3 - LA Connections EBR'!D66</f>
        <v>5019.3253912491427</v>
      </c>
      <c r="I65" s="350">
        <f>'[3]Table 5C3 - LA Connections EBR'!F66</f>
        <v>464.47200000000004</v>
      </c>
      <c r="J65" s="350">
        <f t="shared" si="10"/>
        <v>5483.7973912491425</v>
      </c>
      <c r="K65" s="350">
        <f t="shared" si="11"/>
        <v>-5483.7973912491425</v>
      </c>
      <c r="L65" s="350">
        <f t="shared" si="12"/>
        <v>0</v>
      </c>
      <c r="M65" s="350">
        <f t="shared" si="13"/>
        <v>-5483.7973912491425</v>
      </c>
    </row>
    <row r="66" spans="1:13" s="349" customFormat="1" ht="16.5" customHeight="1">
      <c r="A66" s="354">
        <v>63</v>
      </c>
      <c r="B66" s="353" t="s">
        <v>230</v>
      </c>
      <c r="C66" s="352">
        <f>'[1]Table 8 2.1.12 MFP Funded'!W66</f>
        <v>6</v>
      </c>
      <c r="D66" s="352">
        <f>'10.1.12 MFP Funded'!T68</f>
        <v>0</v>
      </c>
      <c r="E66" s="352">
        <f t="shared" si="7"/>
        <v>-6</v>
      </c>
      <c r="F66" s="352">
        <f t="shared" si="8"/>
        <v>0</v>
      </c>
      <c r="G66" s="352">
        <f t="shared" si="9"/>
        <v>-6</v>
      </c>
      <c r="H66" s="351">
        <f>'[3]Table 5C3 - LA Connections EBR'!D67</f>
        <v>3984.4869401858409</v>
      </c>
      <c r="I66" s="350">
        <f>'[3]Table 5C3 - LA Connections EBR'!F67</f>
        <v>681.11099999999999</v>
      </c>
      <c r="J66" s="350">
        <f t="shared" si="10"/>
        <v>4665.5979401858413</v>
      </c>
      <c r="K66" s="350">
        <f t="shared" si="11"/>
        <v>-27993.587641115046</v>
      </c>
      <c r="L66" s="350">
        <f t="shared" si="12"/>
        <v>0</v>
      </c>
      <c r="M66" s="350">
        <f t="shared" si="13"/>
        <v>-27993.587641115046</v>
      </c>
    </row>
    <row r="67" spans="1:13" s="349" customFormat="1" ht="16.5" customHeight="1">
      <c r="A67" s="354">
        <v>64</v>
      </c>
      <c r="B67" s="353" t="s">
        <v>229</v>
      </c>
      <c r="C67" s="352">
        <f>'[1]Table 8 2.1.12 MFP Funded'!W67</f>
        <v>1</v>
      </c>
      <c r="D67" s="352">
        <f>'10.1.12 MFP Funded'!T69</f>
        <v>3</v>
      </c>
      <c r="E67" s="352">
        <f t="shared" si="7"/>
        <v>2</v>
      </c>
      <c r="F67" s="352">
        <f t="shared" si="8"/>
        <v>2</v>
      </c>
      <c r="G67" s="352">
        <f t="shared" si="9"/>
        <v>0</v>
      </c>
      <c r="H67" s="351">
        <f>'[3]Table 5C3 - LA Connections EBR'!D68</f>
        <v>5299.6253265163632</v>
      </c>
      <c r="I67" s="350">
        <f>'[3]Table 5C3 - LA Connections EBR'!F68</f>
        <v>533.39400000000001</v>
      </c>
      <c r="J67" s="350">
        <f t="shared" si="10"/>
        <v>5833.0193265163634</v>
      </c>
      <c r="K67" s="350">
        <f t="shared" si="11"/>
        <v>11666.038653032727</v>
      </c>
      <c r="L67" s="350">
        <f t="shared" si="12"/>
        <v>11666.038653032727</v>
      </c>
      <c r="M67" s="350">
        <f t="shared" si="13"/>
        <v>0</v>
      </c>
    </row>
    <row r="68" spans="1:13" s="349" customFormat="1" ht="16.5" customHeight="1">
      <c r="A68" s="362">
        <v>65</v>
      </c>
      <c r="B68" s="361" t="s">
        <v>228</v>
      </c>
      <c r="C68" s="360">
        <f>'[1]Table 8 2.1.12 MFP Funded'!W68</f>
        <v>2</v>
      </c>
      <c r="D68" s="360">
        <f>'10.1.12 MFP Funded'!T70</f>
        <v>0</v>
      </c>
      <c r="E68" s="360">
        <f t="shared" ref="E68:E72" si="14">D68-C68</f>
        <v>-2</v>
      </c>
      <c r="F68" s="360">
        <f t="shared" ref="F68:F72" si="15">IF(E68&gt;0,E68,0)</f>
        <v>0</v>
      </c>
      <c r="G68" s="360">
        <f t="shared" si="9"/>
        <v>-2</v>
      </c>
      <c r="H68" s="359">
        <f>'[3]Table 5C3 - LA Connections EBR'!D69</f>
        <v>4125.5648109696658</v>
      </c>
      <c r="I68" s="358">
        <f>'[3]Table 5C3 - LA Connections EBR'!F69</f>
        <v>746.20799999999997</v>
      </c>
      <c r="J68" s="358">
        <f t="shared" ref="J68:J72" si="16">H68+I68</f>
        <v>4871.7728109696654</v>
      </c>
      <c r="K68" s="358">
        <f t="shared" ref="K68:K72" si="17">E68*J68</f>
        <v>-9743.5456219393309</v>
      </c>
      <c r="L68" s="358">
        <f t="shared" ref="L68:L72" si="18">IF(K68&gt;0,K68,0)</f>
        <v>0</v>
      </c>
      <c r="M68" s="358">
        <f t="shared" si="13"/>
        <v>-9743.5456219393309</v>
      </c>
    </row>
    <row r="69" spans="1:13" s="349" customFormat="1" ht="16.5" customHeight="1">
      <c r="A69" s="354">
        <v>66</v>
      </c>
      <c r="B69" s="353" t="s">
        <v>227</v>
      </c>
      <c r="C69" s="357">
        <f>'[1]Table 8 2.1.12 MFP Funded'!W69</f>
        <v>1</v>
      </c>
      <c r="D69" s="357">
        <f>'10.1.12 MFP Funded'!T71</f>
        <v>0</v>
      </c>
      <c r="E69" s="357">
        <f t="shared" si="14"/>
        <v>-1</v>
      </c>
      <c r="F69" s="357">
        <f t="shared" si="15"/>
        <v>0</v>
      </c>
      <c r="G69" s="357">
        <f t="shared" si="9"/>
        <v>-1</v>
      </c>
      <c r="H69" s="356">
        <f>'[3]Table 5C3 - LA Connections EBR'!D70</f>
        <v>5636.2306373483716</v>
      </c>
      <c r="I69" s="355">
        <f>'[3]Table 5C3 - LA Connections EBR'!F70</f>
        <v>657.05399999999997</v>
      </c>
      <c r="J69" s="355">
        <f t="shared" si="16"/>
        <v>6293.2846373483717</v>
      </c>
      <c r="K69" s="355">
        <f t="shared" si="17"/>
        <v>-6293.2846373483717</v>
      </c>
      <c r="L69" s="355">
        <f t="shared" si="18"/>
        <v>0</v>
      </c>
      <c r="M69" s="355">
        <f t="shared" si="13"/>
        <v>-6293.2846373483717</v>
      </c>
    </row>
    <row r="70" spans="1:13" s="349" customFormat="1" ht="16.5" customHeight="1">
      <c r="A70" s="354">
        <v>67</v>
      </c>
      <c r="B70" s="353" t="s">
        <v>226</v>
      </c>
      <c r="C70" s="352">
        <f>'[1]Table 8 2.1.12 MFP Funded'!W70</f>
        <v>4</v>
      </c>
      <c r="D70" s="352">
        <f>'10.1.12 MFP Funded'!T72</f>
        <v>0</v>
      </c>
      <c r="E70" s="352">
        <f t="shared" si="14"/>
        <v>-4</v>
      </c>
      <c r="F70" s="352">
        <f t="shared" si="15"/>
        <v>0</v>
      </c>
      <c r="G70" s="352">
        <f t="shared" si="9"/>
        <v>-4</v>
      </c>
      <c r="H70" s="351">
        <f>'[3]Table 5C3 - LA Connections EBR'!D71</f>
        <v>4553.4175826239371</v>
      </c>
      <c r="I70" s="350">
        <f>'[3]Table 5C3 - LA Connections EBR'!F71</f>
        <v>644.04899999999998</v>
      </c>
      <c r="J70" s="350">
        <f t="shared" si="16"/>
        <v>5197.466582623937</v>
      </c>
      <c r="K70" s="350">
        <f t="shared" si="17"/>
        <v>-20789.866330495748</v>
      </c>
      <c r="L70" s="350">
        <f t="shared" si="18"/>
        <v>0</v>
      </c>
      <c r="M70" s="350">
        <f t="shared" si="13"/>
        <v>-20789.866330495748</v>
      </c>
    </row>
    <row r="71" spans="1:13" s="349" customFormat="1" ht="16.5" customHeight="1">
      <c r="A71" s="354">
        <v>68</v>
      </c>
      <c r="B71" s="353" t="s">
        <v>225</v>
      </c>
      <c r="C71" s="352">
        <f>'[1]Table 8 2.1.12 MFP Funded'!W71</f>
        <v>1</v>
      </c>
      <c r="D71" s="352">
        <f>'10.1.12 MFP Funded'!T73</f>
        <v>0</v>
      </c>
      <c r="E71" s="352">
        <f t="shared" si="14"/>
        <v>-1</v>
      </c>
      <c r="F71" s="352">
        <f t="shared" si="15"/>
        <v>0</v>
      </c>
      <c r="G71" s="352">
        <f t="shared" si="9"/>
        <v>-1</v>
      </c>
      <c r="H71" s="351">
        <f>'[3]Table 5C3 - LA Connections EBR'!D72</f>
        <v>5276.9534302186757</v>
      </c>
      <c r="I71" s="350">
        <f>'[3]Table 5C3 - LA Connections EBR'!F72</f>
        <v>718.83</v>
      </c>
      <c r="J71" s="350">
        <f t="shared" si="16"/>
        <v>5995.7834302186757</v>
      </c>
      <c r="K71" s="350">
        <f t="shared" si="17"/>
        <v>-5995.7834302186757</v>
      </c>
      <c r="L71" s="350">
        <f t="shared" si="18"/>
        <v>0</v>
      </c>
      <c r="M71" s="350">
        <f t="shared" si="13"/>
        <v>-5995.7834302186757</v>
      </c>
    </row>
    <row r="72" spans="1:13" s="349" customFormat="1" ht="16.5" customHeight="1">
      <c r="A72" s="354">
        <v>69</v>
      </c>
      <c r="B72" s="353" t="s">
        <v>224</v>
      </c>
      <c r="C72" s="352">
        <f>'[1]Table 8 2.1.12 MFP Funded'!W72</f>
        <v>1</v>
      </c>
      <c r="D72" s="352">
        <f>'10.1.12 MFP Funded'!T74</f>
        <v>0</v>
      </c>
      <c r="E72" s="352">
        <f t="shared" si="14"/>
        <v>-1</v>
      </c>
      <c r="F72" s="352">
        <f t="shared" si="15"/>
        <v>0</v>
      </c>
      <c r="G72" s="352">
        <f t="shared" si="9"/>
        <v>-1</v>
      </c>
      <c r="H72" s="351">
        <f>'[3]Table 5C3 - LA Connections EBR'!D73</f>
        <v>4968.7146656811774</v>
      </c>
      <c r="I72" s="350">
        <f>'[3]Table 5C3 - LA Connections EBR'!F73</f>
        <v>635.10299999999995</v>
      </c>
      <c r="J72" s="350">
        <f t="shared" si="16"/>
        <v>5603.8176656811775</v>
      </c>
      <c r="K72" s="350">
        <f t="shared" si="17"/>
        <v>-5603.8176656811775</v>
      </c>
      <c r="L72" s="350">
        <f t="shared" si="18"/>
        <v>0</v>
      </c>
      <c r="M72" s="350">
        <f t="shared" si="13"/>
        <v>-5603.8176656811775</v>
      </c>
    </row>
    <row r="73" spans="1:13" s="343" customFormat="1" ht="16.5" customHeight="1">
      <c r="A73" s="348"/>
      <c r="B73" s="347" t="s">
        <v>307</v>
      </c>
      <c r="C73" s="346">
        <f>SUM(C4:C72)</f>
        <v>594</v>
      </c>
      <c r="D73" s="346">
        <f>SUM(D4:D72)</f>
        <v>1200</v>
      </c>
      <c r="E73" s="346">
        <f>SUM(E4:E72)</f>
        <v>606</v>
      </c>
      <c r="F73" s="346">
        <f>SUM(F4:F72)</f>
        <v>679</v>
      </c>
      <c r="G73" s="346">
        <f>SUM(G4:G72)</f>
        <v>-73</v>
      </c>
      <c r="H73" s="345"/>
      <c r="I73" s="344"/>
      <c r="J73" s="344"/>
      <c r="K73" s="344">
        <f>SUM(K4:K72)</f>
        <v>2647349.1906205984</v>
      </c>
      <c r="L73" s="344">
        <f>SUM(L4:L72)</f>
        <v>3009571.4016928128</v>
      </c>
      <c r="M73" s="344">
        <f>SUM(M4:M72)</f>
        <v>-362222.21107221302</v>
      </c>
    </row>
    <row r="74" spans="1:13" ht="13.5" customHeight="1">
      <c r="B74" s="342"/>
      <c r="C74" s="340"/>
      <c r="D74" s="340"/>
      <c r="E74" s="340"/>
      <c r="F74" s="340"/>
      <c r="G74" s="340"/>
      <c r="H74" s="341"/>
      <c r="I74" s="340"/>
    </row>
    <row r="75" spans="1:13" ht="17.25" customHeight="1">
      <c r="C75" s="813"/>
      <c r="D75" s="813"/>
      <c r="E75" s="813"/>
      <c r="F75" s="813"/>
      <c r="G75" s="813"/>
      <c r="H75" s="813"/>
      <c r="I75" s="813"/>
    </row>
    <row r="76" spans="1:13" s="337" customFormat="1" ht="60.75" customHeight="1">
      <c r="C76" s="339"/>
      <c r="D76" s="339"/>
      <c r="E76" s="339"/>
      <c r="F76" s="339"/>
      <c r="G76" s="339"/>
      <c r="H76" s="338"/>
      <c r="I76" s="338"/>
    </row>
    <row r="77" spans="1:13" s="337" customFormat="1" ht="60.75" customHeight="1">
      <c r="C77" s="814"/>
      <c r="D77" s="814"/>
      <c r="E77" s="814"/>
      <c r="F77" s="814"/>
      <c r="G77" s="814"/>
      <c r="H77" s="814"/>
      <c r="I77" s="814"/>
    </row>
    <row r="78" spans="1:13" ht="60.75" customHeight="1">
      <c r="C78" s="336"/>
      <c r="D78" s="336"/>
      <c r="E78" s="336"/>
      <c r="F78" s="336"/>
      <c r="G78" s="336"/>
    </row>
    <row r="79" spans="1:13" ht="60.75" customHeight="1">
      <c r="B79" s="335"/>
    </row>
  </sheetData>
  <mergeCells count="15">
    <mergeCell ref="L1:L2"/>
    <mergeCell ref="M1:M2"/>
    <mergeCell ref="C75:I75"/>
    <mergeCell ref="C77:I77"/>
    <mergeCell ref="A1:A2"/>
    <mergeCell ref="B1:B2"/>
    <mergeCell ref="H1:H2"/>
    <mergeCell ref="J1:J2"/>
    <mergeCell ref="K1:K2"/>
    <mergeCell ref="I1:I2"/>
    <mergeCell ref="C1:C2"/>
    <mergeCell ref="D1:D2"/>
    <mergeCell ref="E1:E2"/>
    <mergeCell ref="F1:F2"/>
    <mergeCell ref="G1:G2"/>
  </mergeCells>
  <printOptions horizontalCentered="1"/>
  <pageMargins left="0.2" right="0.25" top="0.86" bottom="0.25" header="0.24" footer="0.25"/>
  <pageSetup paperSize="5" scale="46" firstPageNumber="69" orientation="portrait" useFirstPageNumber="1" r:id="rId1"/>
  <headerFooter alignWithMargins="0">
    <oddHeader>&amp;L&amp;"Arial,Bold"&amp;20Revised FY2012-13 MFP Budget Letter: October 1 Mid-year Adjustment for Students</oddHeader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7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12.5703125" defaultRowHeight="12.75"/>
  <cols>
    <col min="1" max="1" width="3" style="370" bestFit="1" customWidth="1"/>
    <col min="2" max="2" width="17.85546875" style="370" bestFit="1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85546875" style="371" customWidth="1"/>
    <col min="8" max="8" width="15.28515625" style="371" customWidth="1"/>
    <col min="9" max="9" width="12.5703125" style="371" bestFit="1" customWidth="1"/>
    <col min="10" max="10" width="12.5703125" style="370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324</v>
      </c>
      <c r="B2" s="821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6.7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02" customFormat="1" ht="47.25" customHeight="1">
      <c r="A6" s="302"/>
      <c r="B6" s="301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 ht="12.75" customHeight="1">
      <c r="A7" s="272">
        <v>1</v>
      </c>
      <c r="B7" s="271" t="s">
        <v>292</v>
      </c>
      <c r="C7" s="300">
        <f>'[1]Table 8 2.1.12 MFP Funded'!K4</f>
        <v>0</v>
      </c>
      <c r="D7" s="299">
        <f>'10.1.12 MFP Funded'!G6</f>
        <v>0</v>
      </c>
      <c r="E7" s="284">
        <f t="shared" ref="E7:E38" si="1">D7-C7</f>
        <v>0</v>
      </c>
      <c r="F7" s="284">
        <f t="shared" ref="F7:F38" si="2">IF(E7&gt;0,E7,0)</f>
        <v>0</v>
      </c>
      <c r="G7" s="284">
        <f t="shared" ref="G7:G38" si="3">IF(E7&lt;0,E7,0)</f>
        <v>0</v>
      </c>
      <c r="H7" s="283"/>
      <c r="I7" s="399">
        <v>716.29552188552179</v>
      </c>
      <c r="J7" s="282">
        <f t="shared" ref="J7:J38" si="4">H7+I7</f>
        <v>716.29552188552179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298">
        <f>'[1]Table 8 2.1.12 MFP Funded'!K5</f>
        <v>0</v>
      </c>
      <c r="D8" s="297">
        <f>'10.1.12 MFP Funded'!G7</f>
        <v>0</v>
      </c>
      <c r="E8" s="296">
        <f t="shared" si="1"/>
        <v>0</v>
      </c>
      <c r="F8" s="296">
        <f t="shared" si="2"/>
        <v>0</v>
      </c>
      <c r="G8" s="296">
        <f t="shared" si="3"/>
        <v>0</v>
      </c>
      <c r="H8" s="295"/>
      <c r="I8" s="401">
        <v>716.29552188552179</v>
      </c>
      <c r="J8" s="294">
        <f t="shared" si="4"/>
        <v>716.29552188552179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 ht="12.75" customHeight="1">
      <c r="A9" s="264">
        <v>3</v>
      </c>
      <c r="B9" s="263" t="s">
        <v>290</v>
      </c>
      <c r="C9" s="298">
        <f>'[1]Table 8 2.1.12 MFP Funded'!K6</f>
        <v>0</v>
      </c>
      <c r="D9" s="297">
        <f>'10.1.12 MFP Funded'!G8</f>
        <v>0</v>
      </c>
      <c r="E9" s="296">
        <f t="shared" si="1"/>
        <v>0</v>
      </c>
      <c r="F9" s="296">
        <f t="shared" si="2"/>
        <v>0</v>
      </c>
      <c r="G9" s="296">
        <f t="shared" si="3"/>
        <v>0</v>
      </c>
      <c r="H9" s="295"/>
      <c r="I9" s="401">
        <v>716.29552188552179</v>
      </c>
      <c r="J9" s="294">
        <f t="shared" si="4"/>
        <v>716.29552188552179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 ht="12.75" customHeight="1">
      <c r="A10" s="264">
        <v>4</v>
      </c>
      <c r="B10" s="263" t="s">
        <v>289</v>
      </c>
      <c r="C10" s="298">
        <f>'[1]Table 8 2.1.12 MFP Funded'!K7</f>
        <v>0</v>
      </c>
      <c r="D10" s="297">
        <f>'10.1.12 MFP Funded'!G9</f>
        <v>0</v>
      </c>
      <c r="E10" s="296">
        <f t="shared" si="1"/>
        <v>0</v>
      </c>
      <c r="F10" s="296">
        <f t="shared" si="2"/>
        <v>0</v>
      </c>
      <c r="G10" s="296">
        <f t="shared" si="3"/>
        <v>0</v>
      </c>
      <c r="H10" s="295"/>
      <c r="I10" s="401">
        <v>716.29552188552179</v>
      </c>
      <c r="J10" s="294">
        <f t="shared" si="4"/>
        <v>716.29552188552179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 ht="12.75" customHeight="1">
      <c r="A11" s="280">
        <v>5</v>
      </c>
      <c r="B11" s="279" t="s">
        <v>288</v>
      </c>
      <c r="C11" s="292">
        <f>'[1]Table 8 2.1.12 MFP Funded'!K8</f>
        <v>0</v>
      </c>
      <c r="D11" s="291">
        <f>'10.1.12 MFP Funded'!G10</f>
        <v>0</v>
      </c>
      <c r="E11" s="290">
        <f t="shared" si="1"/>
        <v>0</v>
      </c>
      <c r="F11" s="290">
        <f t="shared" si="2"/>
        <v>0</v>
      </c>
      <c r="G11" s="290">
        <f t="shared" si="3"/>
        <v>0</v>
      </c>
      <c r="H11" s="289"/>
      <c r="I11" s="400">
        <v>716.29552188552179</v>
      </c>
      <c r="J11" s="288">
        <f t="shared" si="4"/>
        <v>716.29552188552179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 ht="12.75" customHeight="1">
      <c r="A12" s="272">
        <v>6</v>
      </c>
      <c r="B12" s="271" t="s">
        <v>287</v>
      </c>
      <c r="C12" s="286">
        <f>'[1]Table 8 2.1.12 MFP Funded'!K9</f>
        <v>0</v>
      </c>
      <c r="D12" s="285">
        <f>'10.1.12 MFP Funded'!G11</f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3"/>
      <c r="I12" s="399">
        <v>716.29552188552179</v>
      </c>
      <c r="J12" s="282">
        <f t="shared" si="4"/>
        <v>716.29552188552179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 ht="12.75" customHeight="1">
      <c r="A13" s="264">
        <v>7</v>
      </c>
      <c r="B13" s="263" t="s">
        <v>286</v>
      </c>
      <c r="C13" s="298">
        <f>'[1]Table 8 2.1.12 MFP Funded'!K10</f>
        <v>0</v>
      </c>
      <c r="D13" s="297">
        <f>'10.1.12 MFP Funded'!G12</f>
        <v>0</v>
      </c>
      <c r="E13" s="296">
        <f t="shared" si="1"/>
        <v>0</v>
      </c>
      <c r="F13" s="296">
        <f t="shared" si="2"/>
        <v>0</v>
      </c>
      <c r="G13" s="296">
        <f t="shared" si="3"/>
        <v>0</v>
      </c>
      <c r="H13" s="295"/>
      <c r="I13" s="401">
        <v>716.29552188552179</v>
      </c>
      <c r="J13" s="294">
        <f t="shared" si="4"/>
        <v>716.29552188552179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298">
        <f>'[1]Table 8 2.1.12 MFP Funded'!K11</f>
        <v>0</v>
      </c>
      <c r="D14" s="297">
        <f>'10.1.12 MFP Funded'!G13</f>
        <v>0</v>
      </c>
      <c r="E14" s="296">
        <f t="shared" si="1"/>
        <v>0</v>
      </c>
      <c r="F14" s="296">
        <f t="shared" si="2"/>
        <v>0</v>
      </c>
      <c r="G14" s="296">
        <f t="shared" si="3"/>
        <v>0</v>
      </c>
      <c r="H14" s="295"/>
      <c r="I14" s="401">
        <v>716.29552188552179</v>
      </c>
      <c r="J14" s="294">
        <f t="shared" si="4"/>
        <v>716.29552188552179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 ht="12.75" customHeight="1">
      <c r="A15" s="264">
        <v>9</v>
      </c>
      <c r="B15" s="263" t="s">
        <v>284</v>
      </c>
      <c r="C15" s="298">
        <f>'[1]Table 8 2.1.12 MFP Funded'!K12</f>
        <v>0</v>
      </c>
      <c r="D15" s="297">
        <f>'10.1.12 MFP Funded'!G14</f>
        <v>0</v>
      </c>
      <c r="E15" s="296">
        <f t="shared" si="1"/>
        <v>0</v>
      </c>
      <c r="F15" s="296">
        <f t="shared" si="2"/>
        <v>0</v>
      </c>
      <c r="G15" s="296">
        <f t="shared" si="3"/>
        <v>0</v>
      </c>
      <c r="H15" s="295"/>
      <c r="I15" s="401">
        <v>716.29552188552179</v>
      </c>
      <c r="J15" s="294">
        <f t="shared" si="4"/>
        <v>716.29552188552179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292">
        <f>'[1]Table 8 2.1.12 MFP Funded'!K13</f>
        <v>0</v>
      </c>
      <c r="D16" s="291">
        <f>'10.1.12 MFP Funded'!G15</f>
        <v>0</v>
      </c>
      <c r="E16" s="290">
        <f t="shared" si="1"/>
        <v>0</v>
      </c>
      <c r="F16" s="290">
        <f t="shared" si="2"/>
        <v>0</v>
      </c>
      <c r="G16" s="290">
        <f t="shared" si="3"/>
        <v>0</v>
      </c>
      <c r="H16" s="289"/>
      <c r="I16" s="400">
        <v>716.29552188552179</v>
      </c>
      <c r="J16" s="288">
        <f t="shared" si="4"/>
        <v>716.29552188552179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 ht="12.75" customHeight="1">
      <c r="A17" s="272">
        <v>11</v>
      </c>
      <c r="B17" s="271" t="s">
        <v>282</v>
      </c>
      <c r="C17" s="286">
        <f>'[1]Table 8 2.1.12 MFP Funded'!K14</f>
        <v>2</v>
      </c>
      <c r="D17" s="285">
        <f>'10.1.12 MFP Funded'!G16</f>
        <v>0</v>
      </c>
      <c r="E17" s="284">
        <f t="shared" si="1"/>
        <v>-2</v>
      </c>
      <c r="F17" s="284">
        <f t="shared" si="2"/>
        <v>0</v>
      </c>
      <c r="G17" s="284">
        <f t="shared" si="3"/>
        <v>-2</v>
      </c>
      <c r="H17" s="283"/>
      <c r="I17" s="399">
        <v>716.29552188552179</v>
      </c>
      <c r="J17" s="282">
        <f t="shared" si="4"/>
        <v>716.29552188552179</v>
      </c>
      <c r="K17" s="281">
        <f t="shared" si="5"/>
        <v>-1432.5910437710436</v>
      </c>
      <c r="L17" s="281">
        <f t="shared" si="6"/>
        <v>0</v>
      </c>
      <c r="M17" s="281">
        <f t="shared" si="7"/>
        <v>-1432.5910437710436</v>
      </c>
    </row>
    <row r="18" spans="1:13">
      <c r="A18" s="264">
        <v>12</v>
      </c>
      <c r="B18" s="263" t="s">
        <v>281</v>
      </c>
      <c r="C18" s="298">
        <f>'[1]Table 8 2.1.12 MFP Funded'!K15</f>
        <v>0</v>
      </c>
      <c r="D18" s="297">
        <f>'10.1.12 MFP Funded'!G17</f>
        <v>0</v>
      </c>
      <c r="E18" s="296">
        <f t="shared" si="1"/>
        <v>0</v>
      </c>
      <c r="F18" s="296">
        <f t="shared" si="2"/>
        <v>0</v>
      </c>
      <c r="G18" s="296">
        <f t="shared" si="3"/>
        <v>0</v>
      </c>
      <c r="H18" s="295"/>
      <c r="I18" s="401">
        <v>716.29552188552179</v>
      </c>
      <c r="J18" s="294">
        <f t="shared" si="4"/>
        <v>716.29552188552179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 ht="12.75" customHeight="1">
      <c r="A19" s="264">
        <v>13</v>
      </c>
      <c r="B19" s="263" t="s">
        <v>280</v>
      </c>
      <c r="C19" s="298">
        <f>'[1]Table 8 2.1.12 MFP Funded'!K16</f>
        <v>0</v>
      </c>
      <c r="D19" s="297">
        <f>'10.1.12 MFP Funded'!G18</f>
        <v>0</v>
      </c>
      <c r="E19" s="296">
        <f t="shared" si="1"/>
        <v>0</v>
      </c>
      <c r="F19" s="296">
        <f t="shared" si="2"/>
        <v>0</v>
      </c>
      <c r="G19" s="296">
        <f t="shared" si="3"/>
        <v>0</v>
      </c>
      <c r="H19" s="295"/>
      <c r="I19" s="401">
        <v>716.29552188552179</v>
      </c>
      <c r="J19" s="294">
        <f t="shared" si="4"/>
        <v>716.29552188552179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 ht="12.75" customHeight="1">
      <c r="A20" s="264">
        <v>14</v>
      </c>
      <c r="B20" s="263" t="s">
        <v>279</v>
      </c>
      <c r="C20" s="298">
        <f>'[1]Table 8 2.1.12 MFP Funded'!K17</f>
        <v>0</v>
      </c>
      <c r="D20" s="297">
        <f>'10.1.12 MFP Funded'!G19</f>
        <v>0</v>
      </c>
      <c r="E20" s="296">
        <f t="shared" si="1"/>
        <v>0</v>
      </c>
      <c r="F20" s="296">
        <f t="shared" si="2"/>
        <v>0</v>
      </c>
      <c r="G20" s="296">
        <f t="shared" si="3"/>
        <v>0</v>
      </c>
      <c r="H20" s="295"/>
      <c r="I20" s="401">
        <v>716.29552188552179</v>
      </c>
      <c r="J20" s="294">
        <f t="shared" si="4"/>
        <v>716.29552188552179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 ht="12.75" customHeight="1">
      <c r="A21" s="280">
        <v>15</v>
      </c>
      <c r="B21" s="279" t="s">
        <v>278</v>
      </c>
      <c r="C21" s="292">
        <f>'[1]Table 8 2.1.12 MFP Funded'!K18</f>
        <v>0</v>
      </c>
      <c r="D21" s="291">
        <f>'10.1.12 MFP Funded'!G20</f>
        <v>0</v>
      </c>
      <c r="E21" s="290">
        <f t="shared" si="1"/>
        <v>0</v>
      </c>
      <c r="F21" s="290">
        <f t="shared" si="2"/>
        <v>0</v>
      </c>
      <c r="G21" s="290">
        <f t="shared" si="3"/>
        <v>0</v>
      </c>
      <c r="H21" s="289"/>
      <c r="I21" s="400">
        <v>716.29552188552179</v>
      </c>
      <c r="J21" s="288">
        <f t="shared" si="4"/>
        <v>716.29552188552179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286">
        <f>'[1]Table 8 2.1.12 MFP Funded'!K19</f>
        <v>0</v>
      </c>
      <c r="D22" s="285">
        <f>'10.1.12 MFP Funded'!G21</f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3"/>
      <c r="I22" s="399">
        <v>716.29552188552179</v>
      </c>
      <c r="J22" s="282">
        <f t="shared" si="4"/>
        <v>716.29552188552179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 ht="12.75" customHeight="1">
      <c r="A23" s="264">
        <v>17</v>
      </c>
      <c r="B23" s="263" t="s">
        <v>276</v>
      </c>
      <c r="C23" s="298">
        <f>'[1]Table 8 2.1.12 MFP Funded'!K20</f>
        <v>0</v>
      </c>
      <c r="D23" s="297">
        <f>'10.1.12 MFP Funded'!G22</f>
        <v>0</v>
      </c>
      <c r="E23" s="296">
        <f t="shared" si="1"/>
        <v>0</v>
      </c>
      <c r="F23" s="296">
        <f t="shared" si="2"/>
        <v>0</v>
      </c>
      <c r="G23" s="296">
        <f t="shared" si="3"/>
        <v>0</v>
      </c>
      <c r="H23" s="295"/>
      <c r="I23" s="401">
        <v>716.29552188552179</v>
      </c>
      <c r="J23" s="294">
        <f t="shared" si="4"/>
        <v>716.29552188552179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298">
        <f>'[1]Table 8 2.1.12 MFP Funded'!K21</f>
        <v>0</v>
      </c>
      <c r="D24" s="297">
        <f>'10.1.12 MFP Funded'!G23</f>
        <v>0</v>
      </c>
      <c r="E24" s="296">
        <f t="shared" si="1"/>
        <v>0</v>
      </c>
      <c r="F24" s="296">
        <f t="shared" si="2"/>
        <v>0</v>
      </c>
      <c r="G24" s="296">
        <f t="shared" si="3"/>
        <v>0</v>
      </c>
      <c r="H24" s="295"/>
      <c r="I24" s="401">
        <v>716.29552188552179</v>
      </c>
      <c r="J24" s="294">
        <f t="shared" si="4"/>
        <v>716.29552188552179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 ht="12.75" customHeight="1">
      <c r="A25" s="264">
        <v>19</v>
      </c>
      <c r="B25" s="263" t="s">
        <v>274</v>
      </c>
      <c r="C25" s="298">
        <f>'[1]Table 8 2.1.12 MFP Funded'!K22</f>
        <v>0</v>
      </c>
      <c r="D25" s="297">
        <f>'10.1.12 MFP Funded'!G24</f>
        <v>0</v>
      </c>
      <c r="E25" s="296">
        <f t="shared" si="1"/>
        <v>0</v>
      </c>
      <c r="F25" s="296">
        <f t="shared" si="2"/>
        <v>0</v>
      </c>
      <c r="G25" s="296">
        <f t="shared" si="3"/>
        <v>0</v>
      </c>
      <c r="H25" s="295"/>
      <c r="I25" s="401">
        <v>716.29552188552179</v>
      </c>
      <c r="J25" s="294">
        <f t="shared" si="4"/>
        <v>716.29552188552179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292">
        <f>'[1]Table 8 2.1.12 MFP Funded'!K23</f>
        <v>0</v>
      </c>
      <c r="D26" s="291">
        <f>'10.1.12 MFP Funded'!G25</f>
        <v>0</v>
      </c>
      <c r="E26" s="290">
        <f t="shared" si="1"/>
        <v>0</v>
      </c>
      <c r="F26" s="290">
        <f t="shared" si="2"/>
        <v>0</v>
      </c>
      <c r="G26" s="290">
        <f t="shared" si="3"/>
        <v>0</v>
      </c>
      <c r="H26" s="289"/>
      <c r="I26" s="400">
        <v>716.29552188552179</v>
      </c>
      <c r="J26" s="288">
        <f t="shared" si="4"/>
        <v>716.29552188552179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 ht="12.75" customHeight="1">
      <c r="A27" s="272">
        <v>21</v>
      </c>
      <c r="B27" s="271" t="s">
        <v>272</v>
      </c>
      <c r="C27" s="286">
        <f>'[1]Table 8 2.1.12 MFP Funded'!K24</f>
        <v>0</v>
      </c>
      <c r="D27" s="285">
        <f>'10.1.12 MFP Funded'!G26</f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3"/>
      <c r="I27" s="399">
        <v>716.29552188552179</v>
      </c>
      <c r="J27" s="282">
        <f t="shared" si="4"/>
        <v>716.29552188552179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298">
        <f>'[1]Table 8 2.1.12 MFP Funded'!K25</f>
        <v>0</v>
      </c>
      <c r="D28" s="297">
        <f>'10.1.12 MFP Funded'!G27</f>
        <v>0</v>
      </c>
      <c r="E28" s="296">
        <f t="shared" si="1"/>
        <v>0</v>
      </c>
      <c r="F28" s="296">
        <f t="shared" si="2"/>
        <v>0</v>
      </c>
      <c r="G28" s="296">
        <f t="shared" si="3"/>
        <v>0</v>
      </c>
      <c r="H28" s="295"/>
      <c r="I28" s="401">
        <v>716.29552188552179</v>
      </c>
      <c r="J28" s="294">
        <f t="shared" si="4"/>
        <v>716.29552188552179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 ht="12.75" customHeight="1">
      <c r="A29" s="264">
        <v>23</v>
      </c>
      <c r="B29" s="263" t="s">
        <v>270</v>
      </c>
      <c r="C29" s="298">
        <f>'[1]Table 8 2.1.12 MFP Funded'!K26</f>
        <v>0</v>
      </c>
      <c r="D29" s="297">
        <f>'10.1.12 MFP Funded'!G28</f>
        <v>0</v>
      </c>
      <c r="E29" s="296">
        <f t="shared" si="1"/>
        <v>0</v>
      </c>
      <c r="F29" s="296">
        <f t="shared" si="2"/>
        <v>0</v>
      </c>
      <c r="G29" s="296">
        <f t="shared" si="3"/>
        <v>0</v>
      </c>
      <c r="H29" s="295"/>
      <c r="I29" s="401">
        <v>716.29552188552179</v>
      </c>
      <c r="J29" s="294">
        <f t="shared" si="4"/>
        <v>716.29552188552179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298">
        <f>'[1]Table 8 2.1.12 MFP Funded'!K27</f>
        <v>0</v>
      </c>
      <c r="D30" s="297">
        <f>'10.1.12 MFP Funded'!G29</f>
        <v>0</v>
      </c>
      <c r="E30" s="296">
        <f t="shared" si="1"/>
        <v>0</v>
      </c>
      <c r="F30" s="296">
        <f t="shared" si="2"/>
        <v>0</v>
      </c>
      <c r="G30" s="296">
        <f t="shared" si="3"/>
        <v>0</v>
      </c>
      <c r="H30" s="295"/>
      <c r="I30" s="401">
        <v>716.29552188552179</v>
      </c>
      <c r="J30" s="294">
        <f t="shared" si="4"/>
        <v>716.29552188552179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 ht="12.75" customHeight="1">
      <c r="A31" s="280">
        <v>25</v>
      </c>
      <c r="B31" s="279" t="s">
        <v>268</v>
      </c>
      <c r="C31" s="292">
        <f>'[1]Table 8 2.1.12 MFP Funded'!K28</f>
        <v>0</v>
      </c>
      <c r="D31" s="291">
        <f>'10.1.12 MFP Funded'!G30</f>
        <v>0</v>
      </c>
      <c r="E31" s="290">
        <f t="shared" si="1"/>
        <v>0</v>
      </c>
      <c r="F31" s="290">
        <f t="shared" si="2"/>
        <v>0</v>
      </c>
      <c r="G31" s="290">
        <f t="shared" si="3"/>
        <v>0</v>
      </c>
      <c r="H31" s="289"/>
      <c r="I31" s="400">
        <v>716.29552188552179</v>
      </c>
      <c r="J31" s="288">
        <f t="shared" si="4"/>
        <v>716.29552188552179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286">
        <f>'[1]Table 8 2.1.12 MFP Funded'!K29</f>
        <v>0</v>
      </c>
      <c r="D32" s="285">
        <f>'10.1.12 MFP Funded'!G31</f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3"/>
      <c r="I32" s="399">
        <v>716.29552188552179</v>
      </c>
      <c r="J32" s="282">
        <f t="shared" si="4"/>
        <v>716.29552188552179</v>
      </c>
      <c r="K32" s="281">
        <f t="shared" si="5"/>
        <v>0</v>
      </c>
      <c r="L32" s="281">
        <f t="shared" si="6"/>
        <v>0</v>
      </c>
      <c r="M32" s="281">
        <f t="shared" si="7"/>
        <v>0</v>
      </c>
    </row>
    <row r="33" spans="1:13" ht="12.75" customHeight="1">
      <c r="A33" s="264">
        <v>27</v>
      </c>
      <c r="B33" s="263" t="s">
        <v>266</v>
      </c>
      <c r="C33" s="262">
        <f>'[1]Table 8 2.1.12 MFP Funded'!K30</f>
        <v>0</v>
      </c>
      <c r="D33" s="261">
        <f>'10.1.12 MFP Funded'!G32</f>
        <v>0</v>
      </c>
      <c r="E33" s="260">
        <f t="shared" si="1"/>
        <v>0</v>
      </c>
      <c r="F33" s="260">
        <f t="shared" si="2"/>
        <v>0</v>
      </c>
      <c r="G33" s="260">
        <f t="shared" si="3"/>
        <v>0</v>
      </c>
      <c r="H33" s="259"/>
      <c r="I33" s="396">
        <v>716.29552188552179</v>
      </c>
      <c r="J33" s="258">
        <f t="shared" si="4"/>
        <v>716.29552188552179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262">
        <f>'[1]Table 8 2.1.12 MFP Funded'!K31</f>
        <v>0</v>
      </c>
      <c r="D34" s="261">
        <f>'10.1.12 MFP Funded'!G33</f>
        <v>0</v>
      </c>
      <c r="E34" s="260">
        <f t="shared" si="1"/>
        <v>0</v>
      </c>
      <c r="F34" s="260">
        <f t="shared" si="2"/>
        <v>0</v>
      </c>
      <c r="G34" s="260">
        <f t="shared" si="3"/>
        <v>0</v>
      </c>
      <c r="H34" s="259"/>
      <c r="I34" s="396">
        <v>716.29552188552179</v>
      </c>
      <c r="J34" s="258">
        <f t="shared" si="4"/>
        <v>716.29552188552179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 ht="12.75" customHeight="1">
      <c r="A35" s="264">
        <v>29</v>
      </c>
      <c r="B35" s="263" t="s">
        <v>264</v>
      </c>
      <c r="C35" s="262">
        <f>'[1]Table 8 2.1.12 MFP Funded'!K32</f>
        <v>0</v>
      </c>
      <c r="D35" s="261">
        <f>'10.1.12 MFP Funded'!G34</f>
        <v>0</v>
      </c>
      <c r="E35" s="260">
        <f t="shared" si="1"/>
        <v>0</v>
      </c>
      <c r="F35" s="260">
        <f t="shared" si="2"/>
        <v>0</v>
      </c>
      <c r="G35" s="260">
        <f t="shared" si="3"/>
        <v>0</v>
      </c>
      <c r="H35" s="259"/>
      <c r="I35" s="396">
        <v>716.29552188552179</v>
      </c>
      <c r="J35" s="258">
        <f t="shared" si="4"/>
        <v>716.29552188552179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278">
        <f>'[1]Table 8 2.1.12 MFP Funded'!K33</f>
        <v>0</v>
      </c>
      <c r="D36" s="277">
        <f>'10.1.12 MFP Funded'!G35</f>
        <v>0</v>
      </c>
      <c r="E36" s="276">
        <f t="shared" si="1"/>
        <v>0</v>
      </c>
      <c r="F36" s="276">
        <f t="shared" si="2"/>
        <v>0</v>
      </c>
      <c r="G36" s="276">
        <f t="shared" si="3"/>
        <v>0</v>
      </c>
      <c r="H36" s="275"/>
      <c r="I36" s="398">
        <v>716.29552188552179</v>
      </c>
      <c r="J36" s="274">
        <f t="shared" si="4"/>
        <v>716.29552188552179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 ht="12.75" customHeight="1">
      <c r="A37" s="272">
        <v>31</v>
      </c>
      <c r="B37" s="271" t="s">
        <v>262</v>
      </c>
      <c r="C37" s="270">
        <f>'[1]Table 8 2.1.12 MFP Funded'!K34</f>
        <v>0</v>
      </c>
      <c r="D37" s="269">
        <f>'10.1.12 MFP Funded'!G36</f>
        <v>0</v>
      </c>
      <c r="E37" s="268">
        <f t="shared" si="1"/>
        <v>0</v>
      </c>
      <c r="F37" s="268">
        <f t="shared" si="2"/>
        <v>0</v>
      </c>
      <c r="G37" s="268">
        <f t="shared" si="3"/>
        <v>0</v>
      </c>
      <c r="H37" s="267"/>
      <c r="I37" s="397">
        <v>716.29552188552179</v>
      </c>
      <c r="J37" s="266">
        <f t="shared" si="4"/>
        <v>716.29552188552179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262">
        <f>'[1]Table 8 2.1.12 MFP Funded'!K35</f>
        <v>0</v>
      </c>
      <c r="D38" s="261">
        <f>'10.1.12 MFP Funded'!G37</f>
        <v>0</v>
      </c>
      <c r="E38" s="260">
        <f t="shared" si="1"/>
        <v>0</v>
      </c>
      <c r="F38" s="260">
        <f t="shared" si="2"/>
        <v>0</v>
      </c>
      <c r="G38" s="260">
        <f t="shared" si="3"/>
        <v>0</v>
      </c>
      <c r="H38" s="259"/>
      <c r="I38" s="396">
        <v>716.29552188552179</v>
      </c>
      <c r="J38" s="258">
        <f t="shared" si="4"/>
        <v>716.29552188552179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 ht="12.75" customHeight="1">
      <c r="A39" s="264">
        <v>33</v>
      </c>
      <c r="B39" s="263" t="s">
        <v>260</v>
      </c>
      <c r="C39" s="262">
        <f>'[1]Table 8 2.1.12 MFP Funded'!K36</f>
        <v>0</v>
      </c>
      <c r="D39" s="261">
        <f>'10.1.12 MFP Funded'!G38</f>
        <v>0</v>
      </c>
      <c r="E39" s="260">
        <f t="shared" ref="E39:E70" si="8">D39-C39</f>
        <v>0</v>
      </c>
      <c r="F39" s="260">
        <f t="shared" ref="F39:F70" si="9">IF(E39&gt;0,E39,0)</f>
        <v>0</v>
      </c>
      <c r="G39" s="260">
        <f t="shared" ref="G39:G75" si="10">IF(E39&lt;0,E39,0)</f>
        <v>0</v>
      </c>
      <c r="H39" s="259"/>
      <c r="I39" s="396">
        <v>716.29552188552179</v>
      </c>
      <c r="J39" s="258">
        <f t="shared" ref="J39:J70" si="11">H39+I39</f>
        <v>716.29552188552179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262">
        <f>'[1]Table 8 2.1.12 MFP Funded'!K37</f>
        <v>8</v>
      </c>
      <c r="D40" s="261">
        <f>'10.1.12 MFP Funded'!G39</f>
        <v>8</v>
      </c>
      <c r="E40" s="260">
        <f t="shared" si="8"/>
        <v>0</v>
      </c>
      <c r="F40" s="260">
        <f t="shared" si="9"/>
        <v>0</v>
      </c>
      <c r="G40" s="260">
        <f t="shared" si="10"/>
        <v>0</v>
      </c>
      <c r="H40" s="259"/>
      <c r="I40" s="396">
        <v>716.29552188552179</v>
      </c>
      <c r="J40" s="258">
        <f t="shared" si="11"/>
        <v>716.29552188552179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 ht="12.75" customHeight="1">
      <c r="A41" s="280">
        <v>35</v>
      </c>
      <c r="B41" s="279" t="s">
        <v>258</v>
      </c>
      <c r="C41" s="278">
        <f>'[1]Table 8 2.1.12 MFP Funded'!K38</f>
        <v>0</v>
      </c>
      <c r="D41" s="277">
        <f>'10.1.12 MFP Funded'!G40</f>
        <v>0</v>
      </c>
      <c r="E41" s="276">
        <f t="shared" si="8"/>
        <v>0</v>
      </c>
      <c r="F41" s="276">
        <f t="shared" si="9"/>
        <v>0</v>
      </c>
      <c r="G41" s="276">
        <f t="shared" si="10"/>
        <v>0</v>
      </c>
      <c r="H41" s="275"/>
      <c r="I41" s="398">
        <v>716.29552188552179</v>
      </c>
      <c r="J41" s="274">
        <f t="shared" si="11"/>
        <v>716.29552188552179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270">
        <f>'[1]Table 8 2.1.12 MFP Funded'!K39</f>
        <v>0</v>
      </c>
      <c r="D42" s="269">
        <f>'10.1.12 MFP Funded'!G41</f>
        <v>0</v>
      </c>
      <c r="E42" s="268">
        <f t="shared" si="8"/>
        <v>0</v>
      </c>
      <c r="F42" s="268">
        <f t="shared" si="9"/>
        <v>0</v>
      </c>
      <c r="G42" s="268">
        <f t="shared" si="10"/>
        <v>0</v>
      </c>
      <c r="H42" s="267"/>
      <c r="I42" s="397">
        <v>716.29552188552179</v>
      </c>
      <c r="J42" s="266">
        <f t="shared" si="11"/>
        <v>716.29552188552179</v>
      </c>
      <c r="K42" s="265">
        <f t="shared" si="12"/>
        <v>0</v>
      </c>
      <c r="L42" s="265">
        <f t="shared" si="13"/>
        <v>0</v>
      </c>
      <c r="M42" s="265">
        <f t="shared" si="14"/>
        <v>0</v>
      </c>
    </row>
    <row r="43" spans="1:13" ht="12.75" customHeight="1">
      <c r="A43" s="264">
        <v>37</v>
      </c>
      <c r="B43" s="263" t="s">
        <v>256</v>
      </c>
      <c r="C43" s="262">
        <f>'[1]Table 8 2.1.12 MFP Funded'!K40</f>
        <v>141</v>
      </c>
      <c r="D43" s="261">
        <f>'10.1.12 MFP Funded'!G42</f>
        <v>132</v>
      </c>
      <c r="E43" s="260">
        <f t="shared" si="8"/>
        <v>-9</v>
      </c>
      <c r="F43" s="260">
        <f t="shared" si="9"/>
        <v>0</v>
      </c>
      <c r="G43" s="260">
        <f t="shared" si="10"/>
        <v>-9</v>
      </c>
      <c r="H43" s="259"/>
      <c r="I43" s="396">
        <v>716.29552188552179</v>
      </c>
      <c r="J43" s="258">
        <f t="shared" si="11"/>
        <v>716.29552188552179</v>
      </c>
      <c r="K43" s="257">
        <f t="shared" si="12"/>
        <v>-6446.6596969696966</v>
      </c>
      <c r="L43" s="257">
        <f t="shared" si="13"/>
        <v>0</v>
      </c>
      <c r="M43" s="257">
        <f t="shared" si="14"/>
        <v>-6446.6596969696966</v>
      </c>
    </row>
    <row r="44" spans="1:13">
      <c r="A44" s="264">
        <v>38</v>
      </c>
      <c r="B44" s="263" t="s">
        <v>255</v>
      </c>
      <c r="C44" s="262">
        <f>'[1]Table 8 2.1.12 MFP Funded'!K41</f>
        <v>0</v>
      </c>
      <c r="D44" s="261">
        <f>'10.1.12 MFP Funded'!G43</f>
        <v>0</v>
      </c>
      <c r="E44" s="260">
        <f t="shared" si="8"/>
        <v>0</v>
      </c>
      <c r="F44" s="260">
        <f t="shared" si="9"/>
        <v>0</v>
      </c>
      <c r="G44" s="260">
        <f t="shared" si="10"/>
        <v>0</v>
      </c>
      <c r="H44" s="259"/>
      <c r="I44" s="396">
        <v>716.29552188552179</v>
      </c>
      <c r="J44" s="258">
        <f t="shared" si="11"/>
        <v>716.29552188552179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 ht="12.75" customHeight="1">
      <c r="A45" s="264">
        <v>39</v>
      </c>
      <c r="B45" s="263" t="s">
        <v>254</v>
      </c>
      <c r="C45" s="262">
        <f>'[1]Table 8 2.1.12 MFP Funded'!K42</f>
        <v>0</v>
      </c>
      <c r="D45" s="261">
        <f>'10.1.12 MFP Funded'!G44</f>
        <v>0</v>
      </c>
      <c r="E45" s="260">
        <f t="shared" si="8"/>
        <v>0</v>
      </c>
      <c r="F45" s="260">
        <f t="shared" si="9"/>
        <v>0</v>
      </c>
      <c r="G45" s="260">
        <f t="shared" si="10"/>
        <v>0</v>
      </c>
      <c r="H45" s="259"/>
      <c r="I45" s="396">
        <v>716.29552188552179</v>
      </c>
      <c r="J45" s="258">
        <f t="shared" si="11"/>
        <v>716.29552188552179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278">
        <f>'[1]Table 8 2.1.12 MFP Funded'!K43</f>
        <v>0</v>
      </c>
      <c r="D46" s="277">
        <f>'10.1.12 MFP Funded'!G45</f>
        <v>0</v>
      </c>
      <c r="E46" s="276">
        <f t="shared" si="8"/>
        <v>0</v>
      </c>
      <c r="F46" s="276">
        <f t="shared" si="9"/>
        <v>0</v>
      </c>
      <c r="G46" s="276">
        <f t="shared" si="10"/>
        <v>0</v>
      </c>
      <c r="H46" s="275"/>
      <c r="I46" s="398">
        <v>716.29552188552179</v>
      </c>
      <c r="J46" s="274">
        <f t="shared" si="11"/>
        <v>716.29552188552179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 ht="12.75" customHeight="1">
      <c r="A47" s="272">
        <v>41</v>
      </c>
      <c r="B47" s="271" t="s">
        <v>252</v>
      </c>
      <c r="C47" s="270">
        <f>'[1]Table 8 2.1.12 MFP Funded'!K44</f>
        <v>0</v>
      </c>
      <c r="D47" s="269">
        <f>'10.1.12 MFP Funded'!G46</f>
        <v>0</v>
      </c>
      <c r="E47" s="268">
        <f t="shared" si="8"/>
        <v>0</v>
      </c>
      <c r="F47" s="268">
        <f t="shared" si="9"/>
        <v>0</v>
      </c>
      <c r="G47" s="268">
        <f t="shared" si="10"/>
        <v>0</v>
      </c>
      <c r="H47" s="267"/>
      <c r="I47" s="397">
        <v>716.29552188552179</v>
      </c>
      <c r="J47" s="266">
        <f t="shared" si="11"/>
        <v>716.29552188552179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262">
        <f>'[1]Table 8 2.1.12 MFP Funded'!K45</f>
        <v>2</v>
      </c>
      <c r="D48" s="261">
        <f>'10.1.12 MFP Funded'!G47</f>
        <v>5</v>
      </c>
      <c r="E48" s="260">
        <f t="shared" si="8"/>
        <v>3</v>
      </c>
      <c r="F48" s="260">
        <f t="shared" si="9"/>
        <v>3</v>
      </c>
      <c r="G48" s="260">
        <f t="shared" si="10"/>
        <v>0</v>
      </c>
      <c r="H48" s="259"/>
      <c r="I48" s="396">
        <v>716.29552188552179</v>
      </c>
      <c r="J48" s="258">
        <f t="shared" si="11"/>
        <v>716.29552188552179</v>
      </c>
      <c r="K48" s="257">
        <f t="shared" si="12"/>
        <v>2148.8865656565654</v>
      </c>
      <c r="L48" s="257">
        <f t="shared" si="13"/>
        <v>2148.8865656565654</v>
      </c>
      <c r="M48" s="257">
        <f t="shared" si="14"/>
        <v>0</v>
      </c>
    </row>
    <row r="49" spans="1:13" ht="12.75" customHeight="1">
      <c r="A49" s="264">
        <v>43</v>
      </c>
      <c r="B49" s="263" t="s">
        <v>250</v>
      </c>
      <c r="C49" s="262">
        <f>'[1]Table 8 2.1.12 MFP Funded'!K46</f>
        <v>0</v>
      </c>
      <c r="D49" s="261">
        <f>'10.1.12 MFP Funded'!G48</f>
        <v>0</v>
      </c>
      <c r="E49" s="260">
        <f t="shared" si="8"/>
        <v>0</v>
      </c>
      <c r="F49" s="260">
        <f t="shared" si="9"/>
        <v>0</v>
      </c>
      <c r="G49" s="260">
        <f t="shared" si="10"/>
        <v>0</v>
      </c>
      <c r="H49" s="259"/>
      <c r="I49" s="396">
        <v>716.29552188552179</v>
      </c>
      <c r="J49" s="258">
        <f t="shared" si="11"/>
        <v>716.29552188552179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262">
        <f>'[1]Table 8 2.1.12 MFP Funded'!K47</f>
        <v>0</v>
      </c>
      <c r="D50" s="261">
        <f>'10.1.12 MFP Funded'!G49</f>
        <v>0</v>
      </c>
      <c r="E50" s="260">
        <f t="shared" si="8"/>
        <v>0</v>
      </c>
      <c r="F50" s="260">
        <f t="shared" si="9"/>
        <v>0</v>
      </c>
      <c r="G50" s="260">
        <f t="shared" si="10"/>
        <v>0</v>
      </c>
      <c r="H50" s="259"/>
      <c r="I50" s="396">
        <v>716.29552188552179</v>
      </c>
      <c r="J50" s="258">
        <f t="shared" si="11"/>
        <v>716.29552188552179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 ht="12.75" customHeight="1">
      <c r="A51" s="280">
        <v>45</v>
      </c>
      <c r="B51" s="279" t="s">
        <v>248</v>
      </c>
      <c r="C51" s="278">
        <f>'[1]Table 8 2.1.12 MFP Funded'!K48</f>
        <v>0</v>
      </c>
      <c r="D51" s="277">
        <f>'10.1.12 MFP Funded'!G50</f>
        <v>0</v>
      </c>
      <c r="E51" s="276">
        <f t="shared" si="8"/>
        <v>0</v>
      </c>
      <c r="F51" s="276">
        <f t="shared" si="9"/>
        <v>0</v>
      </c>
      <c r="G51" s="276">
        <f t="shared" si="10"/>
        <v>0</v>
      </c>
      <c r="H51" s="275"/>
      <c r="I51" s="398">
        <v>716.29552188552179</v>
      </c>
      <c r="J51" s="274">
        <f t="shared" si="11"/>
        <v>716.29552188552179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270">
        <f>'[1]Table 8 2.1.12 MFP Funded'!K49</f>
        <v>0</v>
      </c>
      <c r="D52" s="269">
        <f>'10.1.12 MFP Funded'!G51</f>
        <v>0</v>
      </c>
      <c r="E52" s="268">
        <f t="shared" si="8"/>
        <v>0</v>
      </c>
      <c r="F52" s="268">
        <f t="shared" si="9"/>
        <v>0</v>
      </c>
      <c r="G52" s="268">
        <f t="shared" si="10"/>
        <v>0</v>
      </c>
      <c r="H52" s="267"/>
      <c r="I52" s="397">
        <v>716.29552188552179</v>
      </c>
      <c r="J52" s="266">
        <f t="shared" si="11"/>
        <v>716.29552188552179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 ht="12.75" customHeight="1">
      <c r="A53" s="264">
        <v>47</v>
      </c>
      <c r="B53" s="263" t="s">
        <v>246</v>
      </c>
      <c r="C53" s="262">
        <f>'[1]Table 8 2.1.12 MFP Funded'!K50</f>
        <v>0</v>
      </c>
      <c r="D53" s="261">
        <f>'10.1.12 MFP Funded'!G52</f>
        <v>0</v>
      </c>
      <c r="E53" s="260">
        <f t="shared" si="8"/>
        <v>0</v>
      </c>
      <c r="F53" s="260">
        <f t="shared" si="9"/>
        <v>0</v>
      </c>
      <c r="G53" s="260">
        <f t="shared" si="10"/>
        <v>0</v>
      </c>
      <c r="H53" s="259"/>
      <c r="I53" s="396">
        <v>716.29552188552179</v>
      </c>
      <c r="J53" s="258">
        <f t="shared" si="11"/>
        <v>716.29552188552179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262">
        <f>'[1]Table 8 2.1.12 MFP Funded'!K51</f>
        <v>0</v>
      </c>
      <c r="D54" s="261">
        <f>'10.1.12 MFP Funded'!G53</f>
        <v>0</v>
      </c>
      <c r="E54" s="260">
        <f t="shared" si="8"/>
        <v>0</v>
      </c>
      <c r="F54" s="260">
        <f t="shared" si="9"/>
        <v>0</v>
      </c>
      <c r="G54" s="260">
        <f t="shared" si="10"/>
        <v>0</v>
      </c>
      <c r="H54" s="259"/>
      <c r="I54" s="396">
        <v>716.29552188552179</v>
      </c>
      <c r="J54" s="258">
        <f t="shared" si="11"/>
        <v>716.29552188552179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 ht="12.75" customHeight="1">
      <c r="A55" s="264">
        <v>49</v>
      </c>
      <c r="B55" s="263" t="s">
        <v>244</v>
      </c>
      <c r="C55" s="262">
        <f>'[1]Table 8 2.1.12 MFP Funded'!K52</f>
        <v>0</v>
      </c>
      <c r="D55" s="261">
        <f>'10.1.12 MFP Funded'!G54</f>
        <v>0</v>
      </c>
      <c r="E55" s="260">
        <f t="shared" si="8"/>
        <v>0</v>
      </c>
      <c r="F55" s="260">
        <f t="shared" si="9"/>
        <v>0</v>
      </c>
      <c r="G55" s="260">
        <f t="shared" si="10"/>
        <v>0</v>
      </c>
      <c r="H55" s="259"/>
      <c r="I55" s="396">
        <v>716.29552188552179</v>
      </c>
      <c r="J55" s="258">
        <f t="shared" si="11"/>
        <v>716.29552188552179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278">
        <f>'[1]Table 8 2.1.12 MFP Funded'!K53</f>
        <v>0</v>
      </c>
      <c r="D56" s="277">
        <f>'10.1.12 MFP Funded'!G55</f>
        <v>0</v>
      </c>
      <c r="E56" s="276">
        <f t="shared" si="8"/>
        <v>0</v>
      </c>
      <c r="F56" s="276">
        <f t="shared" si="9"/>
        <v>0</v>
      </c>
      <c r="G56" s="276">
        <f t="shared" si="10"/>
        <v>0</v>
      </c>
      <c r="H56" s="275"/>
      <c r="I56" s="398">
        <v>716.29552188552179</v>
      </c>
      <c r="J56" s="274">
        <f t="shared" si="11"/>
        <v>716.29552188552179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 ht="12.75" customHeight="1">
      <c r="A57" s="272">
        <v>51</v>
      </c>
      <c r="B57" s="271" t="s">
        <v>242</v>
      </c>
      <c r="C57" s="270">
        <f>'[1]Table 8 2.1.12 MFP Funded'!K54</f>
        <v>0</v>
      </c>
      <c r="D57" s="269">
        <f>'10.1.12 MFP Funded'!G56</f>
        <v>0</v>
      </c>
      <c r="E57" s="268">
        <f t="shared" si="8"/>
        <v>0</v>
      </c>
      <c r="F57" s="268">
        <f t="shared" si="9"/>
        <v>0</v>
      </c>
      <c r="G57" s="268">
        <f t="shared" si="10"/>
        <v>0</v>
      </c>
      <c r="H57" s="267"/>
      <c r="I57" s="397">
        <v>716.29552188552179</v>
      </c>
      <c r="J57" s="266">
        <f t="shared" si="11"/>
        <v>716.29552188552179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262">
        <f>'[1]Table 8 2.1.12 MFP Funded'!K55</f>
        <v>0</v>
      </c>
      <c r="D58" s="261">
        <f>'10.1.12 MFP Funded'!G57</f>
        <v>0</v>
      </c>
      <c r="E58" s="260">
        <f t="shared" si="8"/>
        <v>0</v>
      </c>
      <c r="F58" s="260">
        <f t="shared" si="9"/>
        <v>0</v>
      </c>
      <c r="G58" s="260">
        <f t="shared" si="10"/>
        <v>0</v>
      </c>
      <c r="H58" s="259"/>
      <c r="I58" s="396">
        <v>716.29552188552179</v>
      </c>
      <c r="J58" s="258">
        <f t="shared" si="11"/>
        <v>716.29552188552179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 ht="12.75" customHeight="1">
      <c r="A59" s="264">
        <v>53</v>
      </c>
      <c r="B59" s="263" t="s">
        <v>240</v>
      </c>
      <c r="C59" s="262">
        <f>'[1]Table 8 2.1.12 MFP Funded'!K56</f>
        <v>0</v>
      </c>
      <c r="D59" s="261">
        <f>'10.1.12 MFP Funded'!G58</f>
        <v>0</v>
      </c>
      <c r="E59" s="260">
        <f t="shared" si="8"/>
        <v>0</v>
      </c>
      <c r="F59" s="260">
        <f t="shared" si="9"/>
        <v>0</v>
      </c>
      <c r="G59" s="260">
        <f t="shared" si="10"/>
        <v>0</v>
      </c>
      <c r="H59" s="259"/>
      <c r="I59" s="396">
        <v>716.29552188552179</v>
      </c>
      <c r="J59" s="258">
        <f t="shared" si="11"/>
        <v>716.29552188552179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262">
        <f>'[1]Table 8 2.1.12 MFP Funded'!K57</f>
        <v>0</v>
      </c>
      <c r="D60" s="261">
        <f>'10.1.12 MFP Funded'!G59</f>
        <v>0</v>
      </c>
      <c r="E60" s="260">
        <f t="shared" si="8"/>
        <v>0</v>
      </c>
      <c r="F60" s="260">
        <f t="shared" si="9"/>
        <v>0</v>
      </c>
      <c r="G60" s="260">
        <f t="shared" si="10"/>
        <v>0</v>
      </c>
      <c r="H60" s="259"/>
      <c r="I60" s="396">
        <v>716.29552188552179</v>
      </c>
      <c r="J60" s="258">
        <f t="shared" si="11"/>
        <v>716.29552188552179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 ht="12.75" customHeight="1">
      <c r="A61" s="280">
        <v>55</v>
      </c>
      <c r="B61" s="279" t="s">
        <v>238</v>
      </c>
      <c r="C61" s="278">
        <f>'[1]Table 8 2.1.12 MFP Funded'!K58</f>
        <v>0</v>
      </c>
      <c r="D61" s="277">
        <f>'10.1.12 MFP Funded'!G60</f>
        <v>0</v>
      </c>
      <c r="E61" s="276">
        <f t="shared" si="8"/>
        <v>0</v>
      </c>
      <c r="F61" s="276">
        <f t="shared" si="9"/>
        <v>0</v>
      </c>
      <c r="G61" s="276">
        <f t="shared" si="10"/>
        <v>0</v>
      </c>
      <c r="H61" s="275"/>
      <c r="I61" s="398">
        <v>716.29552188552179</v>
      </c>
      <c r="J61" s="274">
        <f t="shared" si="11"/>
        <v>716.29552188552179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270">
        <f>'[1]Table 8 2.1.12 MFP Funded'!K59</f>
        <v>0</v>
      </c>
      <c r="D62" s="269">
        <f>'10.1.12 MFP Funded'!G61</f>
        <v>0</v>
      </c>
      <c r="E62" s="268">
        <f t="shared" si="8"/>
        <v>0</v>
      </c>
      <c r="F62" s="268">
        <f t="shared" si="9"/>
        <v>0</v>
      </c>
      <c r="G62" s="268">
        <f t="shared" si="10"/>
        <v>0</v>
      </c>
      <c r="H62" s="267"/>
      <c r="I62" s="397">
        <v>716.29552188552179</v>
      </c>
      <c r="J62" s="266">
        <f t="shared" si="11"/>
        <v>716.29552188552179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 ht="12.75" customHeight="1">
      <c r="A63" s="264">
        <v>57</v>
      </c>
      <c r="B63" s="263" t="s">
        <v>236</v>
      </c>
      <c r="C63" s="262">
        <f>'[1]Table 8 2.1.12 MFP Funded'!K60</f>
        <v>0</v>
      </c>
      <c r="D63" s="261">
        <f>'10.1.12 MFP Funded'!G62</f>
        <v>0</v>
      </c>
      <c r="E63" s="260">
        <f t="shared" si="8"/>
        <v>0</v>
      </c>
      <c r="F63" s="260">
        <f t="shared" si="9"/>
        <v>0</v>
      </c>
      <c r="G63" s="260">
        <f t="shared" si="10"/>
        <v>0</v>
      </c>
      <c r="H63" s="259"/>
      <c r="I63" s="396">
        <v>716.29552188552179</v>
      </c>
      <c r="J63" s="258">
        <f t="shared" si="11"/>
        <v>716.29552188552179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262">
        <f>'[1]Table 8 2.1.12 MFP Funded'!K61</f>
        <v>0</v>
      </c>
      <c r="D64" s="261">
        <f>'10.1.12 MFP Funded'!G63</f>
        <v>0</v>
      </c>
      <c r="E64" s="260">
        <f t="shared" si="8"/>
        <v>0</v>
      </c>
      <c r="F64" s="260">
        <f t="shared" si="9"/>
        <v>0</v>
      </c>
      <c r="G64" s="260">
        <f t="shared" si="10"/>
        <v>0</v>
      </c>
      <c r="H64" s="259"/>
      <c r="I64" s="396">
        <v>716.29552188552179</v>
      </c>
      <c r="J64" s="258">
        <f t="shared" si="11"/>
        <v>716.29552188552179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 ht="12.75" customHeight="1">
      <c r="A65" s="264">
        <v>59</v>
      </c>
      <c r="B65" s="263" t="s">
        <v>234</v>
      </c>
      <c r="C65" s="262">
        <f>'[1]Table 8 2.1.12 MFP Funded'!K62</f>
        <v>0</v>
      </c>
      <c r="D65" s="261">
        <f>'10.1.12 MFP Funded'!G64</f>
        <v>0</v>
      </c>
      <c r="E65" s="260">
        <f t="shared" si="8"/>
        <v>0</v>
      </c>
      <c r="F65" s="260">
        <f t="shared" si="9"/>
        <v>0</v>
      </c>
      <c r="G65" s="260">
        <f t="shared" si="10"/>
        <v>0</v>
      </c>
      <c r="H65" s="259"/>
      <c r="I65" s="396">
        <v>716.29552188552179</v>
      </c>
      <c r="J65" s="258">
        <f t="shared" si="11"/>
        <v>716.29552188552179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278">
        <f>'[1]Table 8 2.1.12 MFP Funded'!K63</f>
        <v>0</v>
      </c>
      <c r="D66" s="277">
        <f>'10.1.12 MFP Funded'!G65</f>
        <v>0</v>
      </c>
      <c r="E66" s="276">
        <f t="shared" si="8"/>
        <v>0</v>
      </c>
      <c r="F66" s="276">
        <f t="shared" si="9"/>
        <v>0</v>
      </c>
      <c r="G66" s="276">
        <f t="shared" si="10"/>
        <v>0</v>
      </c>
      <c r="H66" s="275"/>
      <c r="I66" s="398">
        <v>716.29552188552179</v>
      </c>
      <c r="J66" s="274">
        <f t="shared" si="11"/>
        <v>716.29552188552179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 ht="12.75" customHeight="1">
      <c r="A67" s="272">
        <v>61</v>
      </c>
      <c r="B67" s="271" t="s">
        <v>232</v>
      </c>
      <c r="C67" s="270">
        <f>'[1]Table 8 2.1.12 MFP Funded'!K64</f>
        <v>0</v>
      </c>
      <c r="D67" s="269">
        <f>'10.1.12 MFP Funded'!G66</f>
        <v>0</v>
      </c>
      <c r="E67" s="268">
        <f t="shared" si="8"/>
        <v>0</v>
      </c>
      <c r="F67" s="268">
        <f t="shared" si="9"/>
        <v>0</v>
      </c>
      <c r="G67" s="268">
        <f t="shared" si="10"/>
        <v>0</v>
      </c>
      <c r="H67" s="267"/>
      <c r="I67" s="397">
        <v>716.29552188552179</v>
      </c>
      <c r="J67" s="266">
        <f t="shared" si="11"/>
        <v>716.29552188552179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262">
        <f>'[1]Table 8 2.1.12 MFP Funded'!K65</f>
        <v>0</v>
      </c>
      <c r="D68" s="261">
        <f>'10.1.12 MFP Funded'!G67</f>
        <v>0</v>
      </c>
      <c r="E68" s="260">
        <f t="shared" si="8"/>
        <v>0</v>
      </c>
      <c r="F68" s="260">
        <f t="shared" si="9"/>
        <v>0</v>
      </c>
      <c r="G68" s="260">
        <f t="shared" si="10"/>
        <v>0</v>
      </c>
      <c r="H68" s="259"/>
      <c r="I68" s="396">
        <v>716.29552188552179</v>
      </c>
      <c r="J68" s="258">
        <f t="shared" si="11"/>
        <v>716.29552188552179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 ht="12.75" customHeight="1">
      <c r="A69" s="264">
        <v>63</v>
      </c>
      <c r="B69" s="263" t="s">
        <v>230</v>
      </c>
      <c r="C69" s="262">
        <f>'[1]Table 8 2.1.12 MFP Funded'!K66</f>
        <v>0</v>
      </c>
      <c r="D69" s="261">
        <f>'10.1.12 MFP Funded'!G68</f>
        <v>0</v>
      </c>
      <c r="E69" s="260">
        <f t="shared" si="8"/>
        <v>0</v>
      </c>
      <c r="F69" s="260">
        <f t="shared" si="9"/>
        <v>0</v>
      </c>
      <c r="G69" s="260">
        <f t="shared" si="10"/>
        <v>0</v>
      </c>
      <c r="H69" s="259"/>
      <c r="I69" s="396">
        <v>716.29552188552179</v>
      </c>
      <c r="J69" s="258">
        <f t="shared" si="11"/>
        <v>716.29552188552179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262">
        <f>'[1]Table 8 2.1.12 MFP Funded'!K67</f>
        <v>0</v>
      </c>
      <c r="D70" s="261">
        <f>'10.1.12 MFP Funded'!G69</f>
        <v>0</v>
      </c>
      <c r="E70" s="260">
        <f t="shared" si="8"/>
        <v>0</v>
      </c>
      <c r="F70" s="260">
        <f t="shared" si="9"/>
        <v>0</v>
      </c>
      <c r="G70" s="260">
        <f t="shared" si="10"/>
        <v>0</v>
      </c>
      <c r="H70" s="259"/>
      <c r="I70" s="396">
        <v>716.29552188552179</v>
      </c>
      <c r="J70" s="258">
        <f t="shared" si="11"/>
        <v>716.29552188552179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 ht="12.75" customHeight="1">
      <c r="A71" s="280">
        <v>65</v>
      </c>
      <c r="B71" s="279" t="s">
        <v>228</v>
      </c>
      <c r="C71" s="278">
        <f>'[1]Table 8 2.1.12 MFP Funded'!K68</f>
        <v>179</v>
      </c>
      <c r="D71" s="277">
        <f>'10.1.12 MFP Funded'!G70</f>
        <v>188</v>
      </c>
      <c r="E71" s="276">
        <f t="shared" ref="E71:E75" si="15">D71-C71</f>
        <v>9</v>
      </c>
      <c r="F71" s="276">
        <f t="shared" ref="F71:F75" si="16">IF(E71&gt;0,E71,0)</f>
        <v>9</v>
      </c>
      <c r="G71" s="276">
        <f t="shared" si="10"/>
        <v>0</v>
      </c>
      <c r="H71" s="275"/>
      <c r="I71" s="398">
        <v>716.29552188552179</v>
      </c>
      <c r="J71" s="274">
        <f t="shared" ref="J71:J75" si="17">H71+I71</f>
        <v>716.29552188552179</v>
      </c>
      <c r="K71" s="273">
        <f t="shared" ref="K71:K75" si="18">E71*J71</f>
        <v>6446.6596969696966</v>
      </c>
      <c r="L71" s="273">
        <f t="shared" ref="L71:L75" si="19">IF(K71&gt;0,K71,0)</f>
        <v>6446.6596969696966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270">
        <f>'[1]Table 8 2.1.12 MFP Funded'!K69</f>
        <v>0</v>
      </c>
      <c r="D72" s="269">
        <f>'10.1.12 MFP Funded'!G71</f>
        <v>0</v>
      </c>
      <c r="E72" s="268">
        <f t="shared" si="15"/>
        <v>0</v>
      </c>
      <c r="F72" s="268">
        <f t="shared" si="16"/>
        <v>0</v>
      </c>
      <c r="G72" s="268">
        <f t="shared" si="10"/>
        <v>0</v>
      </c>
      <c r="H72" s="267"/>
      <c r="I72" s="397">
        <v>716.29552188552179</v>
      </c>
      <c r="J72" s="266">
        <f t="shared" si="17"/>
        <v>716.29552188552179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 ht="12.75" customHeight="1">
      <c r="A73" s="264">
        <v>67</v>
      </c>
      <c r="B73" s="263" t="s">
        <v>226</v>
      </c>
      <c r="C73" s="262">
        <f>'[1]Table 8 2.1.12 MFP Funded'!K70</f>
        <v>0</v>
      </c>
      <c r="D73" s="261">
        <f>'10.1.12 MFP Funded'!G72</f>
        <v>0</v>
      </c>
      <c r="E73" s="260">
        <f t="shared" si="15"/>
        <v>0</v>
      </c>
      <c r="F73" s="260">
        <f t="shared" si="16"/>
        <v>0</v>
      </c>
      <c r="G73" s="260">
        <f t="shared" si="10"/>
        <v>0</v>
      </c>
      <c r="H73" s="259"/>
      <c r="I73" s="396">
        <v>716.29552188552179</v>
      </c>
      <c r="J73" s="258">
        <f t="shared" si="17"/>
        <v>716.29552188552179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262">
        <f>'[1]Table 8 2.1.12 MFP Funded'!K71</f>
        <v>0</v>
      </c>
      <c r="D74" s="261">
        <f>'10.1.12 MFP Funded'!G73</f>
        <v>0</v>
      </c>
      <c r="E74" s="260">
        <f t="shared" si="15"/>
        <v>0</v>
      </c>
      <c r="F74" s="260">
        <f t="shared" si="16"/>
        <v>0</v>
      </c>
      <c r="G74" s="260">
        <f t="shared" si="10"/>
        <v>0</v>
      </c>
      <c r="H74" s="259"/>
      <c r="I74" s="396">
        <v>716.29552188552179</v>
      </c>
      <c r="J74" s="258">
        <f t="shared" si="17"/>
        <v>716.29552188552179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 ht="12.75" customHeight="1">
      <c r="A75" s="256">
        <v>69</v>
      </c>
      <c r="B75" s="255" t="s">
        <v>224</v>
      </c>
      <c r="C75" s="254">
        <f>'[1]Table 8 2.1.12 MFP Funded'!K72</f>
        <v>0</v>
      </c>
      <c r="D75" s="253">
        <f>'10.1.12 MFP Funded'!G74</f>
        <v>0</v>
      </c>
      <c r="E75" s="252">
        <f t="shared" si="15"/>
        <v>0</v>
      </c>
      <c r="F75" s="252">
        <f t="shared" si="16"/>
        <v>0</v>
      </c>
      <c r="G75" s="252">
        <f t="shared" si="10"/>
        <v>0</v>
      </c>
      <c r="H75" s="251"/>
      <c r="I75" s="395">
        <v>716.29552188552179</v>
      </c>
      <c r="J75" s="250">
        <f t="shared" si="17"/>
        <v>716.29552188552179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s="391" customFormat="1" ht="13.5" thickBot="1">
      <c r="A76" s="248"/>
      <c r="B76" s="247" t="s">
        <v>223</v>
      </c>
      <c r="C76" s="246">
        <f>SUM(C7:C75)</f>
        <v>332</v>
      </c>
      <c r="D76" s="246">
        <f>SUM(D7:D75)</f>
        <v>333</v>
      </c>
      <c r="E76" s="394">
        <f>SUM(E7:E75)</f>
        <v>1</v>
      </c>
      <c r="F76" s="394">
        <f>SUM(F7:F75)</f>
        <v>12</v>
      </c>
      <c r="G76" s="394">
        <f>SUM(G7:G75)</f>
        <v>-11</v>
      </c>
      <c r="H76" s="244"/>
      <c r="I76" s="243"/>
      <c r="J76" s="243"/>
      <c r="K76" s="242"/>
      <c r="L76" s="242"/>
      <c r="M76" s="242"/>
    </row>
    <row r="77" spans="1:13" s="391" customFormat="1" ht="13.5" customHeight="1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C78" s="389"/>
      <c r="D78" s="389"/>
      <c r="E78" s="389"/>
      <c r="F78" s="389"/>
      <c r="G78" s="389"/>
    </row>
    <row r="79" spans="1:13" ht="12.75" hidden="1" customHeight="1"/>
    <row r="80" spans="1:13" ht="12.75" hidden="1" customHeight="1"/>
    <row r="81" spans="3:9" ht="12.75" hidden="1" customHeight="1"/>
    <row r="82" spans="3:9" ht="12.75" hidden="1" customHeight="1"/>
    <row r="83" spans="3:9" ht="12.75" hidden="1" customHeight="1">
      <c r="I83" s="388"/>
    </row>
    <row r="84" spans="3:9" ht="10.5" hidden="1" customHeight="1"/>
    <row r="85" spans="3:9" ht="12.75" hidden="1" customHeight="1"/>
    <row r="86" spans="3:9" ht="12.75" hidden="1" customHeight="1">
      <c r="C86" s="386">
        <v>85661</v>
      </c>
      <c r="D86" s="386"/>
      <c r="E86" s="386"/>
      <c r="F86" s="386"/>
      <c r="G86" s="386"/>
      <c r="H86" s="382" t="s">
        <v>323</v>
      </c>
    </row>
    <row r="87" spans="3:9" ht="12.75" hidden="1" customHeight="1">
      <c r="C87" s="386">
        <v>650290</v>
      </c>
      <c r="D87" s="386"/>
      <c r="E87" s="386"/>
      <c r="F87" s="386"/>
      <c r="G87" s="386"/>
      <c r="H87" s="382" t="s">
        <v>322</v>
      </c>
    </row>
    <row r="88" spans="3:9" ht="12.75" hidden="1" customHeight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t="12.75" hidden="1" customHeight="1">
      <c r="C89" s="386"/>
      <c r="D89" s="386"/>
      <c r="E89" s="386"/>
      <c r="F89" s="386"/>
      <c r="G89" s="386"/>
      <c r="H89" s="382"/>
    </row>
    <row r="90" spans="3:9" ht="12.75" hidden="1" customHeight="1">
      <c r="C90" s="386">
        <v>128510</v>
      </c>
      <c r="D90" s="386"/>
      <c r="E90" s="386"/>
      <c r="F90" s="386"/>
      <c r="G90" s="386"/>
      <c r="H90" s="382" t="s">
        <v>320</v>
      </c>
    </row>
    <row r="91" spans="3:9" ht="12.75" hidden="1" customHeight="1">
      <c r="C91" s="386">
        <v>911320</v>
      </c>
      <c r="D91" s="386"/>
      <c r="E91" s="386"/>
      <c r="F91" s="386"/>
      <c r="G91" s="386"/>
      <c r="H91" s="382" t="s">
        <v>319</v>
      </c>
    </row>
    <row r="92" spans="3:9" ht="12.75" hidden="1" customHeight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t="12.75" hidden="1" customHeight="1">
      <c r="C93" s="386"/>
      <c r="D93" s="386"/>
      <c r="E93" s="386"/>
      <c r="F93" s="386"/>
      <c r="G93" s="386"/>
      <c r="H93" s="382"/>
    </row>
    <row r="94" spans="3:9" ht="12.75" hidden="1" customHeight="1">
      <c r="C94" s="385">
        <v>2663489616</v>
      </c>
      <c r="D94" s="385"/>
      <c r="E94" s="385"/>
      <c r="F94" s="385"/>
      <c r="G94" s="385"/>
      <c r="H94" s="372" t="s">
        <v>317</v>
      </c>
    </row>
    <row r="95" spans="3:9" ht="12.75" hidden="1" customHeight="1">
      <c r="C95" s="384">
        <f>C92</f>
        <v>0.14101523065443533</v>
      </c>
      <c r="D95" s="383"/>
      <c r="E95" s="383"/>
      <c r="F95" s="383"/>
      <c r="G95" s="383"/>
      <c r="H95" s="372"/>
    </row>
    <row r="96" spans="3:9" ht="12.75" hidden="1" customHeight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2:11" ht="12.75" hidden="1" customHeight="1">
      <c r="C97" s="381">
        <f>50%/C92</f>
        <v>3.5457162866702978</v>
      </c>
      <c r="D97" s="380"/>
      <c r="E97" s="380"/>
      <c r="F97" s="380"/>
      <c r="G97" s="380"/>
      <c r="H97" s="372" t="s">
        <v>315</v>
      </c>
      <c r="I97" s="370"/>
    </row>
    <row r="98" spans="2:11" ht="12.75" hidden="1" customHeight="1">
      <c r="C98" s="376">
        <f>C96*C97</f>
        <v>1331744808</v>
      </c>
      <c r="D98" s="376"/>
      <c r="E98" s="376"/>
      <c r="F98" s="376"/>
      <c r="G98" s="376"/>
      <c r="H98" s="379" t="s">
        <v>314</v>
      </c>
      <c r="I98" s="370"/>
    </row>
    <row r="99" spans="2:11" ht="12.75" hidden="1" customHeight="1">
      <c r="C99" s="378">
        <f>C87</f>
        <v>650290</v>
      </c>
      <c r="D99" s="377"/>
      <c r="E99" s="377"/>
      <c r="F99" s="377"/>
      <c r="G99" s="377"/>
      <c r="H99" s="372" t="s">
        <v>313</v>
      </c>
      <c r="I99" s="370"/>
    </row>
    <row r="100" spans="2:11" ht="12.75" hidden="1" customHeight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  <c r="I100" s="370"/>
    </row>
    <row r="101" spans="2:11" ht="12.75" hidden="1" customHeight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  <c r="I101" s="370"/>
    </row>
    <row r="102" spans="2:11" ht="12.75" hidden="1" customHeight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  <c r="I102" s="370"/>
    </row>
    <row r="103" spans="2:11" ht="12.75" hidden="1" customHeight="1">
      <c r="C103" s="373"/>
      <c r="D103" s="373"/>
      <c r="E103" s="373"/>
      <c r="F103" s="373"/>
      <c r="G103" s="373"/>
      <c r="H103" s="372"/>
      <c r="I103" s="370"/>
    </row>
    <row r="104" spans="2:11" ht="12.75" hidden="1" customHeight="1">
      <c r="C104" s="373"/>
      <c r="D104" s="373"/>
      <c r="E104" s="373"/>
      <c r="F104" s="373"/>
      <c r="G104" s="373"/>
      <c r="H104" s="372"/>
      <c r="I104" s="370"/>
    </row>
    <row r="105" spans="2:11" ht="12.75" hidden="1" customHeight="1">
      <c r="H105" s="372"/>
      <c r="I105" s="370"/>
    </row>
    <row r="106" spans="2:11" ht="12.75" hidden="1" customHeight="1">
      <c r="I106" s="370"/>
    </row>
    <row r="107" spans="2:11">
      <c r="B107" s="684" t="s">
        <v>601</v>
      </c>
      <c r="C107" s="685"/>
      <c r="D107" s="685"/>
      <c r="E107" s="686">
        <f>E76</f>
        <v>1</v>
      </c>
      <c r="F107" s="685"/>
      <c r="G107" s="685"/>
      <c r="H107" s="687">
        <f>'[3]Table 5C- Legacy Type 2'!$D$10</f>
        <v>9519.9609010774075</v>
      </c>
      <c r="I107" s="688">
        <f>I75</f>
        <v>716.29552188552179</v>
      </c>
      <c r="J107" s="689">
        <f>SUM(H107:I107)</f>
        <v>10236.25642296293</v>
      </c>
      <c r="K107" s="690">
        <f>J107*E107</f>
        <v>10236.25642296293</v>
      </c>
    </row>
  </sheetData>
  <mergeCells count="12">
    <mergeCell ref="M2:M4"/>
    <mergeCell ref="H2:H4"/>
    <mergeCell ref="I2:I4"/>
    <mergeCell ref="J2:J4"/>
    <mergeCell ref="K2:K4"/>
    <mergeCell ref="L2:L4"/>
    <mergeCell ref="G2:G4"/>
    <mergeCell ref="A2:B4"/>
    <mergeCell ref="C2:C4"/>
    <mergeCell ref="D2:D4"/>
    <mergeCell ref="E2:E4"/>
    <mergeCell ref="F2:F4"/>
  </mergeCells>
  <printOptions horizontalCentered="1"/>
  <pageMargins left="0.25" right="0.25" top="0.87" bottom="0.2" header="0.25" footer="0.2"/>
  <pageSetup paperSize="5" scale="56" firstPageNumber="72" fitToWidth="3" orientation="portrait" useFirstPageNumber="1" r:id="rId1"/>
  <headerFooter alignWithMargins="0">
    <oddHeader xml:space="preserve">&amp;L&amp;"Arial,Bold"&amp;16Revised FY2012-13 MFP Budget Letter: October 1 Mid-year Adjustment for Students&amp;R&amp;"Arial,Bold"&amp;12&amp;KFF0000
</oddHeader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7"/>
  <sheetViews>
    <sheetView view="pageBreakPreview" zoomScale="90" zoomScaleNormal="85" zoomScaleSheetLayoutView="90" workbookViewId="0">
      <pane xSplit="2" ySplit="6" topLeftCell="C58" activePane="bottomRight" state="frozen"/>
      <selection activeCell="A2" sqref="A2:B4"/>
      <selection pane="topRight" activeCell="A2" sqref="A2:B4"/>
      <selection pane="bottomLeft" activeCell="A2" sqref="A2:B4"/>
      <selection pane="bottomRight" activeCell="H12" sqref="H12"/>
    </sheetView>
  </sheetViews>
  <sheetFormatPr defaultColWidth="12.5703125" defaultRowHeight="12.75"/>
  <cols>
    <col min="1" max="1" width="3" style="370" bestFit="1" customWidth="1"/>
    <col min="2" max="2" width="17.28515625" style="370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7109375" style="371" customWidth="1"/>
    <col min="8" max="8" width="15.28515625" style="371" customWidth="1"/>
    <col min="9" max="9" width="12.5703125" style="371" bestFit="1" customWidth="1"/>
    <col min="10" max="10" width="12.5703125" style="370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325</v>
      </c>
      <c r="B2" s="821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2" customHeight="1">
      <c r="A6" s="421"/>
      <c r="B6" s="420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Funded'!L4</f>
        <v>0</v>
      </c>
      <c r="D7" s="299">
        <f>'10.1.12 MFP Funded'!H6</f>
        <v>0</v>
      </c>
      <c r="E7" s="330">
        <f t="shared" ref="E7:E38" si="1">D7-C7</f>
        <v>0</v>
      </c>
      <c r="F7" s="330">
        <f t="shared" ref="F7:F38" si="2">IF(E7&gt;0,E7,0)</f>
        <v>0</v>
      </c>
      <c r="G7" s="330">
        <f t="shared" ref="G7:G38" si="3">IF(E7&lt;0,E7,0)</f>
        <v>0</v>
      </c>
      <c r="H7" s="283"/>
      <c r="I7" s="399">
        <v>598.40363440561384</v>
      </c>
      <c r="J7" s="282">
        <f t="shared" ref="J7:J38" si="4">H7+I7</f>
        <v>598.40363440561384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418">
        <f>'[1]Table 8 2.1.12 MFP Funded'!L5</f>
        <v>0</v>
      </c>
      <c r="D8" s="417">
        <f>'10.1.12 MFP Funded'!H7</f>
        <v>0</v>
      </c>
      <c r="E8" s="332">
        <f t="shared" si="1"/>
        <v>0</v>
      </c>
      <c r="F8" s="332">
        <f t="shared" si="2"/>
        <v>0</v>
      </c>
      <c r="G8" s="332">
        <f t="shared" si="3"/>
        <v>0</v>
      </c>
      <c r="H8" s="295"/>
      <c r="I8" s="401">
        <v>598.40363440561384</v>
      </c>
      <c r="J8" s="294">
        <f t="shared" si="4"/>
        <v>598.40363440561384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 ht="12.75" customHeight="1">
      <c r="A9" s="264">
        <v>3</v>
      </c>
      <c r="B9" s="263" t="s">
        <v>290</v>
      </c>
      <c r="C9" s="418">
        <f>'[1]Table 8 2.1.12 MFP Funded'!L6</f>
        <v>0</v>
      </c>
      <c r="D9" s="417">
        <f>'10.1.12 MFP Funded'!H8</f>
        <v>0</v>
      </c>
      <c r="E9" s="332">
        <f t="shared" si="1"/>
        <v>0</v>
      </c>
      <c r="F9" s="332">
        <f t="shared" si="2"/>
        <v>0</v>
      </c>
      <c r="G9" s="332">
        <f t="shared" si="3"/>
        <v>0</v>
      </c>
      <c r="H9" s="295"/>
      <c r="I9" s="401">
        <v>598.40363440561384</v>
      </c>
      <c r="J9" s="294">
        <f t="shared" si="4"/>
        <v>598.40363440561384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 ht="12.75" customHeight="1">
      <c r="A10" s="264">
        <v>4</v>
      </c>
      <c r="B10" s="263" t="s">
        <v>289</v>
      </c>
      <c r="C10" s="418">
        <f>'[1]Table 8 2.1.12 MFP Funded'!L7</f>
        <v>0</v>
      </c>
      <c r="D10" s="417">
        <f>'10.1.12 MFP Funded'!H9</f>
        <v>0</v>
      </c>
      <c r="E10" s="332">
        <f t="shared" si="1"/>
        <v>0</v>
      </c>
      <c r="F10" s="332">
        <f t="shared" si="2"/>
        <v>0</v>
      </c>
      <c r="G10" s="332">
        <f t="shared" si="3"/>
        <v>0</v>
      </c>
      <c r="H10" s="295"/>
      <c r="I10" s="401">
        <v>598.40363440561384</v>
      </c>
      <c r="J10" s="294">
        <f t="shared" si="4"/>
        <v>598.40363440561384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416">
        <f>'[1]Table 8 2.1.12 MFP Funded'!L8</f>
        <v>0</v>
      </c>
      <c r="D11" s="415">
        <f>'10.1.12 MFP Funded'!H10</f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289"/>
      <c r="I11" s="400">
        <v>598.40363440561384</v>
      </c>
      <c r="J11" s="288">
        <f t="shared" si="4"/>
        <v>598.40363440561384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 ht="12.75" customHeight="1">
      <c r="A12" s="272">
        <v>6</v>
      </c>
      <c r="B12" s="271" t="s">
        <v>287</v>
      </c>
      <c r="C12" s="300">
        <f>'[1]Table 8 2.1.12 MFP Funded'!L9</f>
        <v>0</v>
      </c>
      <c r="D12" s="299">
        <f>'10.1.12 MFP Funded'!H11</f>
        <v>0</v>
      </c>
      <c r="E12" s="330">
        <f t="shared" si="1"/>
        <v>0</v>
      </c>
      <c r="F12" s="330">
        <f t="shared" si="2"/>
        <v>0</v>
      </c>
      <c r="G12" s="330">
        <f t="shared" si="3"/>
        <v>0</v>
      </c>
      <c r="H12" s="283"/>
      <c r="I12" s="399">
        <v>598.40363440561384</v>
      </c>
      <c r="J12" s="282">
        <f t="shared" si="4"/>
        <v>598.40363440561384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418">
        <f>'[1]Table 8 2.1.12 MFP Funded'!L10</f>
        <v>0</v>
      </c>
      <c r="D13" s="417">
        <f>'10.1.12 MFP Funded'!H12</f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295"/>
      <c r="I13" s="401">
        <v>598.40363440561384</v>
      </c>
      <c r="J13" s="294">
        <f t="shared" si="4"/>
        <v>598.40363440561384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418">
        <f>'[1]Table 8 2.1.12 MFP Funded'!L11</f>
        <v>0</v>
      </c>
      <c r="D14" s="417">
        <f>'10.1.12 MFP Funded'!H13</f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295"/>
      <c r="I14" s="401">
        <v>598.40363440561384</v>
      </c>
      <c r="J14" s="294">
        <f t="shared" si="4"/>
        <v>598.40363440561384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418">
        <f>'[1]Table 8 2.1.12 MFP Funded'!L12</f>
        <v>0</v>
      </c>
      <c r="D15" s="417">
        <f>'10.1.12 MFP Funded'!H14</f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295"/>
      <c r="I15" s="401">
        <v>598.40363440561384</v>
      </c>
      <c r="J15" s="294">
        <f t="shared" si="4"/>
        <v>598.40363440561384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416">
        <f>'[1]Table 8 2.1.12 MFP Funded'!L13</f>
        <v>0</v>
      </c>
      <c r="D16" s="415">
        <f>'10.1.12 MFP Funded'!H15</f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289"/>
      <c r="I16" s="400">
        <v>598.40363440561384</v>
      </c>
      <c r="J16" s="288">
        <f t="shared" si="4"/>
        <v>598.40363440561384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300">
        <f>'[1]Table 8 2.1.12 MFP Funded'!L14</f>
        <v>0</v>
      </c>
      <c r="D17" s="299">
        <f>'10.1.12 MFP Funded'!H16</f>
        <v>0</v>
      </c>
      <c r="E17" s="330">
        <f t="shared" si="1"/>
        <v>0</v>
      </c>
      <c r="F17" s="330">
        <f t="shared" si="2"/>
        <v>0</v>
      </c>
      <c r="G17" s="330">
        <f t="shared" si="3"/>
        <v>0</v>
      </c>
      <c r="H17" s="283"/>
      <c r="I17" s="399">
        <v>598.40363440561384</v>
      </c>
      <c r="J17" s="282">
        <f t="shared" si="4"/>
        <v>598.40363440561384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418">
        <f>'[1]Table 8 2.1.12 MFP Funded'!L15</f>
        <v>0</v>
      </c>
      <c r="D18" s="417">
        <f>'10.1.12 MFP Funded'!H17</f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295"/>
      <c r="I18" s="401">
        <v>598.40363440561384</v>
      </c>
      <c r="J18" s="294">
        <f t="shared" si="4"/>
        <v>598.40363440561384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418">
        <f>'[1]Table 8 2.1.12 MFP Funded'!L16</f>
        <v>0</v>
      </c>
      <c r="D19" s="417">
        <f>'10.1.12 MFP Funded'!H18</f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295"/>
      <c r="I19" s="401">
        <v>598.40363440561384</v>
      </c>
      <c r="J19" s="294">
        <f t="shared" si="4"/>
        <v>598.40363440561384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 ht="12.75" customHeight="1">
      <c r="A20" s="264">
        <v>14</v>
      </c>
      <c r="B20" s="263" t="s">
        <v>279</v>
      </c>
      <c r="C20" s="418">
        <f>'[1]Table 8 2.1.12 MFP Funded'!L17</f>
        <v>0</v>
      </c>
      <c r="D20" s="417">
        <f>'10.1.12 MFP Funded'!H19</f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295"/>
      <c r="I20" s="401">
        <v>598.40363440561384</v>
      </c>
      <c r="J20" s="294">
        <f t="shared" si="4"/>
        <v>598.40363440561384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416">
        <f>'[1]Table 8 2.1.12 MFP Funded'!L18</f>
        <v>0</v>
      </c>
      <c r="D21" s="415">
        <f>'10.1.12 MFP Funded'!H20</f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289"/>
      <c r="I21" s="400">
        <v>598.40363440561384</v>
      </c>
      <c r="J21" s="288">
        <f t="shared" si="4"/>
        <v>598.40363440561384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300">
        <f>'[1]Table 8 2.1.12 MFP Funded'!L19</f>
        <v>0</v>
      </c>
      <c r="D22" s="299">
        <f>'10.1.12 MFP Funded'!H21</f>
        <v>0</v>
      </c>
      <c r="E22" s="330">
        <f t="shared" si="1"/>
        <v>0</v>
      </c>
      <c r="F22" s="330">
        <f t="shared" si="2"/>
        <v>0</v>
      </c>
      <c r="G22" s="330">
        <f t="shared" si="3"/>
        <v>0</v>
      </c>
      <c r="H22" s="283"/>
      <c r="I22" s="399">
        <v>598.40363440561384</v>
      </c>
      <c r="J22" s="282">
        <f t="shared" si="4"/>
        <v>598.40363440561384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418">
        <f>'[1]Table 8 2.1.12 MFP Funded'!L20</f>
        <v>0</v>
      </c>
      <c r="D23" s="417">
        <f>'10.1.12 MFP Funded'!H22</f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295"/>
      <c r="I23" s="401">
        <v>598.40363440561384</v>
      </c>
      <c r="J23" s="294">
        <f t="shared" si="4"/>
        <v>598.40363440561384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418">
        <f>'[1]Table 8 2.1.12 MFP Funded'!L21</f>
        <v>0</v>
      </c>
      <c r="D24" s="417">
        <f>'10.1.12 MFP Funded'!H23</f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295"/>
      <c r="I24" s="401">
        <v>598.40363440561384</v>
      </c>
      <c r="J24" s="294">
        <f t="shared" si="4"/>
        <v>598.40363440561384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418">
        <f>'[1]Table 8 2.1.12 MFP Funded'!L22</f>
        <v>0</v>
      </c>
      <c r="D25" s="417">
        <f>'10.1.12 MFP Funded'!H24</f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295"/>
      <c r="I25" s="401">
        <v>598.40363440561384</v>
      </c>
      <c r="J25" s="294">
        <f t="shared" si="4"/>
        <v>598.40363440561384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416">
        <f>'[1]Table 8 2.1.12 MFP Funded'!L23</f>
        <v>0</v>
      </c>
      <c r="D26" s="415">
        <f>'10.1.12 MFP Funded'!H25</f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289"/>
      <c r="I26" s="400">
        <v>598.40363440561384</v>
      </c>
      <c r="J26" s="288">
        <f t="shared" si="4"/>
        <v>598.40363440561384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300">
        <f>'[1]Table 8 2.1.12 MFP Funded'!L24</f>
        <v>0</v>
      </c>
      <c r="D27" s="299">
        <f>'10.1.12 MFP Funded'!H26</f>
        <v>0</v>
      </c>
      <c r="E27" s="330">
        <f t="shared" si="1"/>
        <v>0</v>
      </c>
      <c r="F27" s="330">
        <f t="shared" si="2"/>
        <v>0</v>
      </c>
      <c r="G27" s="330">
        <f t="shared" si="3"/>
        <v>0</v>
      </c>
      <c r="H27" s="283"/>
      <c r="I27" s="399">
        <v>598.40363440561384</v>
      </c>
      <c r="J27" s="282">
        <f t="shared" si="4"/>
        <v>598.40363440561384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418">
        <f>'[1]Table 8 2.1.12 MFP Funded'!L25</f>
        <v>0</v>
      </c>
      <c r="D28" s="417">
        <f>'10.1.12 MFP Funded'!H27</f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295"/>
      <c r="I28" s="401">
        <v>598.40363440561384</v>
      </c>
      <c r="J28" s="294">
        <f t="shared" si="4"/>
        <v>598.40363440561384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418">
        <f>'[1]Table 8 2.1.12 MFP Funded'!L26</f>
        <v>78</v>
      </c>
      <c r="D29" s="417">
        <f>'10.1.12 MFP Funded'!H28</f>
        <v>73</v>
      </c>
      <c r="E29" s="332">
        <f t="shared" si="1"/>
        <v>-5</v>
      </c>
      <c r="F29" s="332">
        <f t="shared" si="2"/>
        <v>0</v>
      </c>
      <c r="G29" s="332">
        <f t="shared" si="3"/>
        <v>-5</v>
      </c>
      <c r="H29" s="295"/>
      <c r="I29" s="401">
        <v>598.40363440561384</v>
      </c>
      <c r="J29" s="294">
        <f t="shared" si="4"/>
        <v>598.40363440561384</v>
      </c>
      <c r="K29" s="293">
        <f t="shared" si="5"/>
        <v>-2992.0181720280693</v>
      </c>
      <c r="L29" s="293">
        <f t="shared" si="6"/>
        <v>0</v>
      </c>
      <c r="M29" s="293">
        <f t="shared" si="7"/>
        <v>-2992.0181720280693</v>
      </c>
    </row>
    <row r="30" spans="1:13">
      <c r="A30" s="264">
        <v>24</v>
      </c>
      <c r="B30" s="263" t="s">
        <v>269</v>
      </c>
      <c r="C30" s="418">
        <f>'[1]Table 8 2.1.12 MFP Funded'!L27</f>
        <v>0</v>
      </c>
      <c r="D30" s="417">
        <f>'10.1.12 MFP Funded'!H29</f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295"/>
      <c r="I30" s="401">
        <v>598.40363440561384</v>
      </c>
      <c r="J30" s="294">
        <f t="shared" si="4"/>
        <v>598.40363440561384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416">
        <f>'[1]Table 8 2.1.12 MFP Funded'!L28</f>
        <v>0</v>
      </c>
      <c r="D31" s="415">
        <f>'10.1.12 MFP Funded'!H30</f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289"/>
      <c r="I31" s="400">
        <v>598.40363440561384</v>
      </c>
      <c r="J31" s="288">
        <f t="shared" si="4"/>
        <v>598.40363440561384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300">
        <f>'[1]Table 8 2.1.12 MFP Funded'!L29</f>
        <v>0</v>
      </c>
      <c r="D32" s="299">
        <f>'10.1.12 MFP Funded'!H31</f>
        <v>0</v>
      </c>
      <c r="E32" s="330">
        <f t="shared" si="1"/>
        <v>0</v>
      </c>
      <c r="F32" s="330">
        <f t="shared" si="2"/>
        <v>0</v>
      </c>
      <c r="G32" s="330">
        <f t="shared" si="3"/>
        <v>0</v>
      </c>
      <c r="H32" s="283"/>
      <c r="I32" s="399">
        <v>598.40363440561384</v>
      </c>
      <c r="J32" s="282">
        <f t="shared" si="4"/>
        <v>598.40363440561384</v>
      </c>
      <c r="K32" s="281">
        <f t="shared" si="5"/>
        <v>0</v>
      </c>
      <c r="L32" s="281">
        <f t="shared" si="6"/>
        <v>0</v>
      </c>
      <c r="M32" s="281">
        <f t="shared" si="7"/>
        <v>0</v>
      </c>
    </row>
    <row r="33" spans="1:13">
      <c r="A33" s="264">
        <v>27</v>
      </c>
      <c r="B33" s="263" t="s">
        <v>266</v>
      </c>
      <c r="C33" s="410">
        <f>'[1]Table 8 2.1.12 MFP Funded'!L30</f>
        <v>0</v>
      </c>
      <c r="D33" s="409">
        <f>'10.1.12 MFP Funded'!H32</f>
        <v>0</v>
      </c>
      <c r="E33" s="327">
        <f t="shared" si="1"/>
        <v>0</v>
      </c>
      <c r="F33" s="327">
        <f t="shared" si="2"/>
        <v>0</v>
      </c>
      <c r="G33" s="327">
        <f t="shared" si="3"/>
        <v>0</v>
      </c>
      <c r="H33" s="259"/>
      <c r="I33" s="396">
        <v>598.40363440561384</v>
      </c>
      <c r="J33" s="258">
        <f t="shared" si="4"/>
        <v>598.40363440561384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410">
        <f>'[1]Table 8 2.1.12 MFP Funded'!L31</f>
        <v>1</v>
      </c>
      <c r="D34" s="409">
        <f>'10.1.12 MFP Funded'!H33</f>
        <v>0</v>
      </c>
      <c r="E34" s="327">
        <f t="shared" si="1"/>
        <v>-1</v>
      </c>
      <c r="F34" s="327">
        <f t="shared" si="2"/>
        <v>0</v>
      </c>
      <c r="G34" s="327">
        <f t="shared" si="3"/>
        <v>-1</v>
      </c>
      <c r="H34" s="259"/>
      <c r="I34" s="396">
        <v>598.40363440561384</v>
      </c>
      <c r="J34" s="258">
        <f t="shared" si="4"/>
        <v>598.40363440561384</v>
      </c>
      <c r="K34" s="257">
        <f t="shared" si="5"/>
        <v>-598.40363440561384</v>
      </c>
      <c r="L34" s="257">
        <f t="shared" si="6"/>
        <v>0</v>
      </c>
      <c r="M34" s="257">
        <f t="shared" si="7"/>
        <v>-598.40363440561384</v>
      </c>
    </row>
    <row r="35" spans="1:13">
      <c r="A35" s="264">
        <v>29</v>
      </c>
      <c r="B35" s="263" t="s">
        <v>264</v>
      </c>
      <c r="C35" s="410">
        <f>'[1]Table 8 2.1.12 MFP Funded'!L32</f>
        <v>0</v>
      </c>
      <c r="D35" s="409">
        <f>'10.1.12 MFP Funded'!H34</f>
        <v>0</v>
      </c>
      <c r="E35" s="327">
        <f t="shared" si="1"/>
        <v>0</v>
      </c>
      <c r="F35" s="327">
        <f t="shared" si="2"/>
        <v>0</v>
      </c>
      <c r="G35" s="327">
        <f t="shared" si="3"/>
        <v>0</v>
      </c>
      <c r="H35" s="259"/>
      <c r="I35" s="396">
        <v>598.40363440561384</v>
      </c>
      <c r="J35" s="258">
        <f t="shared" si="4"/>
        <v>598.40363440561384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414">
        <f>'[1]Table 8 2.1.12 MFP Funded'!L33</f>
        <v>0</v>
      </c>
      <c r="D36" s="413">
        <f>'10.1.12 MFP Funded'!H35</f>
        <v>0</v>
      </c>
      <c r="E36" s="329">
        <f t="shared" si="1"/>
        <v>0</v>
      </c>
      <c r="F36" s="329">
        <f t="shared" si="2"/>
        <v>0</v>
      </c>
      <c r="G36" s="329">
        <f t="shared" si="3"/>
        <v>0</v>
      </c>
      <c r="H36" s="275"/>
      <c r="I36" s="398">
        <v>598.40363440561384</v>
      </c>
      <c r="J36" s="274">
        <f t="shared" si="4"/>
        <v>598.40363440561384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412">
        <f>'[1]Table 8 2.1.12 MFP Funded'!L34</f>
        <v>0</v>
      </c>
      <c r="D37" s="411">
        <f>'10.1.12 MFP Funded'!H36</f>
        <v>0</v>
      </c>
      <c r="E37" s="328">
        <f t="shared" si="1"/>
        <v>0</v>
      </c>
      <c r="F37" s="328">
        <f t="shared" si="2"/>
        <v>0</v>
      </c>
      <c r="G37" s="328">
        <f t="shared" si="3"/>
        <v>0</v>
      </c>
      <c r="H37" s="267"/>
      <c r="I37" s="397">
        <v>598.40363440561384</v>
      </c>
      <c r="J37" s="266">
        <f t="shared" si="4"/>
        <v>598.40363440561384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410">
        <f>'[1]Table 8 2.1.12 MFP Funded'!L35</f>
        <v>0</v>
      </c>
      <c r="D38" s="409">
        <f>'10.1.12 MFP Funded'!H37</f>
        <v>0</v>
      </c>
      <c r="E38" s="327">
        <f t="shared" si="1"/>
        <v>0</v>
      </c>
      <c r="F38" s="327">
        <f t="shared" si="2"/>
        <v>0</v>
      </c>
      <c r="G38" s="327">
        <f t="shared" si="3"/>
        <v>0</v>
      </c>
      <c r="H38" s="259"/>
      <c r="I38" s="396">
        <v>598.40363440561384</v>
      </c>
      <c r="J38" s="258">
        <f t="shared" si="4"/>
        <v>598.40363440561384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410">
        <f>'[1]Table 8 2.1.12 MFP Funded'!L36</f>
        <v>0</v>
      </c>
      <c r="D39" s="409">
        <f>'10.1.12 MFP Funded'!H38</f>
        <v>0</v>
      </c>
      <c r="E39" s="327">
        <f t="shared" ref="E39:E70" si="8">D39-C39</f>
        <v>0</v>
      </c>
      <c r="F39" s="327">
        <f t="shared" ref="F39:F70" si="9">IF(E39&gt;0,E39,0)</f>
        <v>0</v>
      </c>
      <c r="G39" s="327">
        <f t="shared" ref="G39:G75" si="10">IF(E39&lt;0,E39,0)</f>
        <v>0</v>
      </c>
      <c r="H39" s="259"/>
      <c r="I39" s="396">
        <v>598.40363440561384</v>
      </c>
      <c r="J39" s="258">
        <f t="shared" ref="J39:J70" si="11">H39+I39</f>
        <v>598.40363440561384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410">
        <f>'[1]Table 8 2.1.12 MFP Funded'!L37</f>
        <v>0</v>
      </c>
      <c r="D40" s="409">
        <f>'10.1.12 MFP Funded'!H39</f>
        <v>0</v>
      </c>
      <c r="E40" s="327">
        <f t="shared" si="8"/>
        <v>0</v>
      </c>
      <c r="F40" s="327">
        <f t="shared" si="9"/>
        <v>0</v>
      </c>
      <c r="G40" s="327">
        <f t="shared" si="10"/>
        <v>0</v>
      </c>
      <c r="H40" s="259"/>
      <c r="I40" s="396">
        <v>598.40363440561384</v>
      </c>
      <c r="J40" s="258">
        <f t="shared" si="11"/>
        <v>598.40363440561384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414">
        <f>'[1]Table 8 2.1.12 MFP Funded'!L38</f>
        <v>0</v>
      </c>
      <c r="D41" s="413">
        <f>'10.1.12 MFP Funded'!H40</f>
        <v>0</v>
      </c>
      <c r="E41" s="329">
        <f t="shared" si="8"/>
        <v>0</v>
      </c>
      <c r="F41" s="329">
        <f t="shared" si="9"/>
        <v>0</v>
      </c>
      <c r="G41" s="329">
        <f t="shared" si="10"/>
        <v>0</v>
      </c>
      <c r="H41" s="275"/>
      <c r="I41" s="398">
        <v>598.40363440561384</v>
      </c>
      <c r="J41" s="274">
        <f t="shared" si="11"/>
        <v>598.40363440561384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412">
        <f>'[1]Table 8 2.1.12 MFP Funded'!L39</f>
        <v>0</v>
      </c>
      <c r="D42" s="411">
        <f>'10.1.12 MFP Funded'!H41</f>
        <v>0</v>
      </c>
      <c r="E42" s="328">
        <f t="shared" si="8"/>
        <v>0</v>
      </c>
      <c r="F42" s="328">
        <f t="shared" si="9"/>
        <v>0</v>
      </c>
      <c r="G42" s="328">
        <f t="shared" si="10"/>
        <v>0</v>
      </c>
      <c r="H42" s="267"/>
      <c r="I42" s="397">
        <v>598.40363440561384</v>
      </c>
      <c r="J42" s="266">
        <f t="shared" si="11"/>
        <v>598.40363440561384</v>
      </c>
      <c r="K42" s="265">
        <f t="shared" si="12"/>
        <v>0</v>
      </c>
      <c r="L42" s="265">
        <f t="shared" si="13"/>
        <v>0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410">
        <f>'[1]Table 8 2.1.12 MFP Funded'!L40</f>
        <v>0</v>
      </c>
      <c r="D43" s="409">
        <f>'10.1.12 MFP Funded'!H42</f>
        <v>0</v>
      </c>
      <c r="E43" s="327">
        <f t="shared" si="8"/>
        <v>0</v>
      </c>
      <c r="F43" s="327">
        <f t="shared" si="9"/>
        <v>0</v>
      </c>
      <c r="G43" s="327">
        <f t="shared" si="10"/>
        <v>0</v>
      </c>
      <c r="H43" s="259"/>
      <c r="I43" s="396">
        <v>598.40363440561384</v>
      </c>
      <c r="J43" s="258">
        <f t="shared" si="11"/>
        <v>598.40363440561384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410">
        <f>'[1]Table 8 2.1.12 MFP Funded'!L41</f>
        <v>0</v>
      </c>
      <c r="D44" s="409">
        <f>'10.1.12 MFP Funded'!H43</f>
        <v>0</v>
      </c>
      <c r="E44" s="327">
        <f t="shared" si="8"/>
        <v>0</v>
      </c>
      <c r="F44" s="327">
        <f t="shared" si="9"/>
        <v>0</v>
      </c>
      <c r="G44" s="327">
        <f t="shared" si="10"/>
        <v>0</v>
      </c>
      <c r="H44" s="259"/>
      <c r="I44" s="396">
        <v>598.40363440561384</v>
      </c>
      <c r="J44" s="258">
        <f t="shared" si="11"/>
        <v>598.40363440561384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410">
        <f>'[1]Table 8 2.1.12 MFP Funded'!L42</f>
        <v>0</v>
      </c>
      <c r="D45" s="409">
        <f>'10.1.12 MFP Funded'!H44</f>
        <v>0</v>
      </c>
      <c r="E45" s="327">
        <f t="shared" si="8"/>
        <v>0</v>
      </c>
      <c r="F45" s="327">
        <f t="shared" si="9"/>
        <v>0</v>
      </c>
      <c r="G45" s="327">
        <f t="shared" si="10"/>
        <v>0</v>
      </c>
      <c r="H45" s="259"/>
      <c r="I45" s="396">
        <v>598.40363440561384</v>
      </c>
      <c r="J45" s="258">
        <f t="shared" si="11"/>
        <v>598.40363440561384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414">
        <f>'[1]Table 8 2.1.12 MFP Funded'!L43</f>
        <v>0</v>
      </c>
      <c r="D46" s="413">
        <f>'10.1.12 MFP Funded'!H45</f>
        <v>0</v>
      </c>
      <c r="E46" s="329">
        <f t="shared" si="8"/>
        <v>0</v>
      </c>
      <c r="F46" s="329">
        <f t="shared" si="9"/>
        <v>0</v>
      </c>
      <c r="G46" s="329">
        <f t="shared" si="10"/>
        <v>0</v>
      </c>
      <c r="H46" s="275"/>
      <c r="I46" s="398">
        <v>598.40363440561384</v>
      </c>
      <c r="J46" s="274">
        <f t="shared" si="11"/>
        <v>598.40363440561384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412">
        <f>'[1]Table 8 2.1.12 MFP Funded'!L44</f>
        <v>0</v>
      </c>
      <c r="D47" s="411">
        <f>'10.1.12 MFP Funded'!H46</f>
        <v>0</v>
      </c>
      <c r="E47" s="328">
        <f t="shared" si="8"/>
        <v>0</v>
      </c>
      <c r="F47" s="328">
        <f t="shared" si="9"/>
        <v>0</v>
      </c>
      <c r="G47" s="328">
        <f t="shared" si="10"/>
        <v>0</v>
      </c>
      <c r="H47" s="267"/>
      <c r="I47" s="397">
        <v>598.40363440561384</v>
      </c>
      <c r="J47" s="266">
        <f t="shared" si="11"/>
        <v>598.40363440561384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410">
        <f>'[1]Table 8 2.1.12 MFP Funded'!L45</f>
        <v>0</v>
      </c>
      <c r="D48" s="409">
        <f>'10.1.12 MFP Funded'!H47</f>
        <v>0</v>
      </c>
      <c r="E48" s="327">
        <f t="shared" si="8"/>
        <v>0</v>
      </c>
      <c r="F48" s="327">
        <f t="shared" si="9"/>
        <v>0</v>
      </c>
      <c r="G48" s="327">
        <f t="shared" si="10"/>
        <v>0</v>
      </c>
      <c r="H48" s="259"/>
      <c r="I48" s="396">
        <v>598.40363440561384</v>
      </c>
      <c r="J48" s="258">
        <f t="shared" si="11"/>
        <v>598.40363440561384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410">
        <f>'[1]Table 8 2.1.12 MFP Funded'!L46</f>
        <v>0</v>
      </c>
      <c r="D49" s="409">
        <f>'10.1.12 MFP Funded'!H48</f>
        <v>0</v>
      </c>
      <c r="E49" s="327">
        <f t="shared" si="8"/>
        <v>0</v>
      </c>
      <c r="F49" s="327">
        <f t="shared" si="9"/>
        <v>0</v>
      </c>
      <c r="G49" s="327">
        <f t="shared" si="10"/>
        <v>0</v>
      </c>
      <c r="H49" s="259"/>
      <c r="I49" s="396">
        <v>598.40363440561384</v>
      </c>
      <c r="J49" s="258">
        <f t="shared" si="11"/>
        <v>598.40363440561384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410">
        <f>'[1]Table 8 2.1.12 MFP Funded'!L47</f>
        <v>0</v>
      </c>
      <c r="D50" s="409">
        <f>'10.1.12 MFP Funded'!H49</f>
        <v>0</v>
      </c>
      <c r="E50" s="327">
        <f t="shared" si="8"/>
        <v>0</v>
      </c>
      <c r="F50" s="327">
        <f t="shared" si="9"/>
        <v>0</v>
      </c>
      <c r="G50" s="327">
        <f t="shared" si="10"/>
        <v>0</v>
      </c>
      <c r="H50" s="259"/>
      <c r="I50" s="396">
        <v>598.40363440561384</v>
      </c>
      <c r="J50" s="258">
        <f t="shared" si="11"/>
        <v>598.40363440561384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414">
        <f>'[1]Table 8 2.1.12 MFP Funded'!L48</f>
        <v>0</v>
      </c>
      <c r="D51" s="413">
        <f>'10.1.12 MFP Funded'!H50</f>
        <v>0</v>
      </c>
      <c r="E51" s="329">
        <f t="shared" si="8"/>
        <v>0</v>
      </c>
      <c r="F51" s="329">
        <f t="shared" si="9"/>
        <v>0</v>
      </c>
      <c r="G51" s="329">
        <f t="shared" si="10"/>
        <v>0</v>
      </c>
      <c r="H51" s="275"/>
      <c r="I51" s="398">
        <v>598.40363440561384</v>
      </c>
      <c r="J51" s="274">
        <f t="shared" si="11"/>
        <v>598.40363440561384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412">
        <f>'[1]Table 8 2.1.12 MFP Funded'!L49</f>
        <v>0</v>
      </c>
      <c r="D52" s="411">
        <f>'10.1.12 MFP Funded'!H51</f>
        <v>0</v>
      </c>
      <c r="E52" s="328">
        <f t="shared" si="8"/>
        <v>0</v>
      </c>
      <c r="F52" s="328">
        <f t="shared" si="9"/>
        <v>0</v>
      </c>
      <c r="G52" s="328">
        <f t="shared" si="10"/>
        <v>0</v>
      </c>
      <c r="H52" s="267"/>
      <c r="I52" s="397">
        <v>598.40363440561384</v>
      </c>
      <c r="J52" s="266">
        <f t="shared" si="11"/>
        <v>598.40363440561384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410">
        <f>'[1]Table 8 2.1.12 MFP Funded'!L50</f>
        <v>0</v>
      </c>
      <c r="D53" s="409">
        <f>'10.1.12 MFP Funded'!H52</f>
        <v>0</v>
      </c>
      <c r="E53" s="327">
        <f t="shared" si="8"/>
        <v>0</v>
      </c>
      <c r="F53" s="327">
        <f t="shared" si="9"/>
        <v>0</v>
      </c>
      <c r="G53" s="327">
        <f t="shared" si="10"/>
        <v>0</v>
      </c>
      <c r="H53" s="259"/>
      <c r="I53" s="396">
        <v>598.40363440561384</v>
      </c>
      <c r="J53" s="258">
        <f t="shared" si="11"/>
        <v>598.40363440561384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410">
        <f>'[1]Table 8 2.1.12 MFP Funded'!L51</f>
        <v>0</v>
      </c>
      <c r="D54" s="409">
        <f>'10.1.12 MFP Funded'!H53</f>
        <v>0</v>
      </c>
      <c r="E54" s="327">
        <f t="shared" si="8"/>
        <v>0</v>
      </c>
      <c r="F54" s="327">
        <f t="shared" si="9"/>
        <v>0</v>
      </c>
      <c r="G54" s="327">
        <f t="shared" si="10"/>
        <v>0</v>
      </c>
      <c r="H54" s="259"/>
      <c r="I54" s="396">
        <v>598.40363440561384</v>
      </c>
      <c r="J54" s="258">
        <f t="shared" si="11"/>
        <v>598.40363440561384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410">
        <f>'[1]Table 8 2.1.12 MFP Funded'!L52</f>
        <v>0</v>
      </c>
      <c r="D55" s="409">
        <f>'10.1.12 MFP Funded'!H54</f>
        <v>0</v>
      </c>
      <c r="E55" s="327">
        <f t="shared" si="8"/>
        <v>0</v>
      </c>
      <c r="F55" s="327">
        <f t="shared" si="9"/>
        <v>0</v>
      </c>
      <c r="G55" s="327">
        <f t="shared" si="10"/>
        <v>0</v>
      </c>
      <c r="H55" s="259"/>
      <c r="I55" s="396">
        <v>598.40363440561384</v>
      </c>
      <c r="J55" s="258">
        <f t="shared" si="11"/>
        <v>598.40363440561384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414">
        <f>'[1]Table 8 2.1.12 MFP Funded'!L53</f>
        <v>0</v>
      </c>
      <c r="D56" s="413">
        <f>'10.1.12 MFP Funded'!H55</f>
        <v>0</v>
      </c>
      <c r="E56" s="329">
        <f t="shared" si="8"/>
        <v>0</v>
      </c>
      <c r="F56" s="329">
        <f t="shared" si="9"/>
        <v>0</v>
      </c>
      <c r="G56" s="329">
        <f t="shared" si="10"/>
        <v>0</v>
      </c>
      <c r="H56" s="275"/>
      <c r="I56" s="398">
        <v>598.40363440561384</v>
      </c>
      <c r="J56" s="274">
        <f t="shared" si="11"/>
        <v>598.40363440561384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412">
        <f>'[1]Table 8 2.1.12 MFP Funded'!L54</f>
        <v>287</v>
      </c>
      <c r="D57" s="411">
        <f>'10.1.12 MFP Funded'!H56</f>
        <v>299</v>
      </c>
      <c r="E57" s="328">
        <f t="shared" si="8"/>
        <v>12</v>
      </c>
      <c r="F57" s="328">
        <f t="shared" si="9"/>
        <v>12</v>
      </c>
      <c r="G57" s="328">
        <f t="shared" si="10"/>
        <v>0</v>
      </c>
      <c r="H57" s="267"/>
      <c r="I57" s="397">
        <v>598.40363440561384</v>
      </c>
      <c r="J57" s="266">
        <f t="shared" si="11"/>
        <v>598.40363440561384</v>
      </c>
      <c r="K57" s="265">
        <f t="shared" si="12"/>
        <v>7180.8436128673657</v>
      </c>
      <c r="L57" s="265">
        <f t="shared" si="13"/>
        <v>7180.8436128673657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410">
        <f>'[1]Table 8 2.1.12 MFP Funded'!L55</f>
        <v>0</v>
      </c>
      <c r="D58" s="409">
        <f>'10.1.12 MFP Funded'!H57</f>
        <v>0</v>
      </c>
      <c r="E58" s="327">
        <f t="shared" si="8"/>
        <v>0</v>
      </c>
      <c r="F58" s="327">
        <f t="shared" si="9"/>
        <v>0</v>
      </c>
      <c r="G58" s="327">
        <f t="shared" si="10"/>
        <v>0</v>
      </c>
      <c r="H58" s="259"/>
      <c r="I58" s="396">
        <v>598.40363440561384</v>
      </c>
      <c r="J58" s="258">
        <f t="shared" si="11"/>
        <v>598.40363440561384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410">
        <f>'[1]Table 8 2.1.12 MFP Funded'!L56</f>
        <v>0</v>
      </c>
      <c r="D59" s="409">
        <f>'10.1.12 MFP Funded'!H58</f>
        <v>0</v>
      </c>
      <c r="E59" s="327">
        <f t="shared" si="8"/>
        <v>0</v>
      </c>
      <c r="F59" s="327">
        <f t="shared" si="9"/>
        <v>0</v>
      </c>
      <c r="G59" s="327">
        <f t="shared" si="10"/>
        <v>0</v>
      </c>
      <c r="H59" s="259"/>
      <c r="I59" s="396">
        <v>598.40363440561384</v>
      </c>
      <c r="J59" s="258">
        <f t="shared" si="11"/>
        <v>598.40363440561384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410">
        <f>'[1]Table 8 2.1.12 MFP Funded'!L57</f>
        <v>0</v>
      </c>
      <c r="D60" s="409">
        <f>'10.1.12 MFP Funded'!H59</f>
        <v>0</v>
      </c>
      <c r="E60" s="327">
        <f t="shared" si="8"/>
        <v>0</v>
      </c>
      <c r="F60" s="327">
        <f t="shared" si="9"/>
        <v>0</v>
      </c>
      <c r="G60" s="327">
        <f t="shared" si="10"/>
        <v>0</v>
      </c>
      <c r="H60" s="259"/>
      <c r="I60" s="396">
        <v>598.40363440561384</v>
      </c>
      <c r="J60" s="258">
        <f t="shared" si="11"/>
        <v>598.40363440561384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414">
        <f>'[1]Table 8 2.1.12 MFP Funded'!L58</f>
        <v>0</v>
      </c>
      <c r="D61" s="413">
        <f>'10.1.12 MFP Funded'!H60</f>
        <v>0</v>
      </c>
      <c r="E61" s="329">
        <f t="shared" si="8"/>
        <v>0</v>
      </c>
      <c r="F61" s="329">
        <f t="shared" si="9"/>
        <v>0</v>
      </c>
      <c r="G61" s="329">
        <f t="shared" si="10"/>
        <v>0</v>
      </c>
      <c r="H61" s="275"/>
      <c r="I61" s="398">
        <v>598.40363440561384</v>
      </c>
      <c r="J61" s="274">
        <f t="shared" si="11"/>
        <v>598.40363440561384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412">
        <f>'[1]Table 8 2.1.12 MFP Funded'!L59</f>
        <v>0</v>
      </c>
      <c r="D62" s="411">
        <f>'10.1.12 MFP Funded'!H61</f>
        <v>0</v>
      </c>
      <c r="E62" s="328">
        <f t="shared" si="8"/>
        <v>0</v>
      </c>
      <c r="F62" s="328">
        <f t="shared" si="9"/>
        <v>0</v>
      </c>
      <c r="G62" s="328">
        <f t="shared" si="10"/>
        <v>0</v>
      </c>
      <c r="H62" s="267"/>
      <c r="I62" s="397">
        <v>598.40363440561384</v>
      </c>
      <c r="J62" s="266">
        <f t="shared" si="11"/>
        <v>598.40363440561384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410">
        <f>'[1]Table 8 2.1.12 MFP Funded'!L60</f>
        <v>2</v>
      </c>
      <c r="D63" s="409">
        <f>'10.1.12 MFP Funded'!H62</f>
        <v>0</v>
      </c>
      <c r="E63" s="327">
        <f t="shared" si="8"/>
        <v>-2</v>
      </c>
      <c r="F63" s="327">
        <f t="shared" si="9"/>
        <v>0</v>
      </c>
      <c r="G63" s="327">
        <f t="shared" si="10"/>
        <v>-2</v>
      </c>
      <c r="H63" s="259"/>
      <c r="I63" s="396">
        <v>598.40363440561384</v>
      </c>
      <c r="J63" s="258">
        <f t="shared" si="11"/>
        <v>598.40363440561384</v>
      </c>
      <c r="K63" s="257">
        <f t="shared" si="12"/>
        <v>-1196.8072688112277</v>
      </c>
      <c r="L63" s="257">
        <f t="shared" si="13"/>
        <v>0</v>
      </c>
      <c r="M63" s="257">
        <f t="shared" si="14"/>
        <v>-1196.8072688112277</v>
      </c>
    </row>
    <row r="64" spans="1:13">
      <c r="A64" s="264">
        <v>58</v>
      </c>
      <c r="B64" s="263" t="s">
        <v>235</v>
      </c>
      <c r="C64" s="410">
        <f>'[1]Table 8 2.1.12 MFP Funded'!L61</f>
        <v>0</v>
      </c>
      <c r="D64" s="409">
        <f>'10.1.12 MFP Funded'!H63</f>
        <v>0</v>
      </c>
      <c r="E64" s="327">
        <f t="shared" si="8"/>
        <v>0</v>
      </c>
      <c r="F64" s="327">
        <f t="shared" si="9"/>
        <v>0</v>
      </c>
      <c r="G64" s="327">
        <f t="shared" si="10"/>
        <v>0</v>
      </c>
      <c r="H64" s="259"/>
      <c r="I64" s="396">
        <v>598.40363440561384</v>
      </c>
      <c r="J64" s="258">
        <f t="shared" si="11"/>
        <v>598.40363440561384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410">
        <f>'[1]Table 8 2.1.12 MFP Funded'!L62</f>
        <v>0</v>
      </c>
      <c r="D65" s="409">
        <f>'10.1.12 MFP Funded'!H64</f>
        <v>0</v>
      </c>
      <c r="E65" s="327">
        <f t="shared" si="8"/>
        <v>0</v>
      </c>
      <c r="F65" s="327">
        <f t="shared" si="9"/>
        <v>0</v>
      </c>
      <c r="G65" s="327">
        <f t="shared" si="10"/>
        <v>0</v>
      </c>
      <c r="H65" s="259"/>
      <c r="I65" s="396">
        <v>598.40363440561384</v>
      </c>
      <c r="J65" s="258">
        <f t="shared" si="11"/>
        <v>598.40363440561384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414">
        <f>'[1]Table 8 2.1.12 MFP Funded'!L63</f>
        <v>0</v>
      </c>
      <c r="D66" s="413">
        <f>'10.1.12 MFP Funded'!H65</f>
        <v>0</v>
      </c>
      <c r="E66" s="329">
        <f t="shared" si="8"/>
        <v>0</v>
      </c>
      <c r="F66" s="329">
        <f t="shared" si="9"/>
        <v>0</v>
      </c>
      <c r="G66" s="329">
        <f t="shared" si="10"/>
        <v>0</v>
      </c>
      <c r="H66" s="275"/>
      <c r="I66" s="398">
        <v>598.40363440561384</v>
      </c>
      <c r="J66" s="274">
        <f t="shared" si="11"/>
        <v>598.40363440561384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412">
        <f>'[1]Table 8 2.1.12 MFP Funded'!L64</f>
        <v>0</v>
      </c>
      <c r="D67" s="411">
        <f>'10.1.12 MFP Funded'!H66</f>
        <v>0</v>
      </c>
      <c r="E67" s="328">
        <f t="shared" si="8"/>
        <v>0</v>
      </c>
      <c r="F67" s="328">
        <f t="shared" si="9"/>
        <v>0</v>
      </c>
      <c r="G67" s="328">
        <f t="shared" si="10"/>
        <v>0</v>
      </c>
      <c r="H67" s="267"/>
      <c r="I67" s="397">
        <v>598.40363440561384</v>
      </c>
      <c r="J67" s="266">
        <f t="shared" si="11"/>
        <v>598.40363440561384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410">
        <f>'[1]Table 8 2.1.12 MFP Funded'!L65</f>
        <v>0</v>
      </c>
      <c r="D68" s="409">
        <f>'10.1.12 MFP Funded'!H67</f>
        <v>0</v>
      </c>
      <c r="E68" s="327">
        <f t="shared" si="8"/>
        <v>0</v>
      </c>
      <c r="F68" s="327">
        <f t="shared" si="9"/>
        <v>0</v>
      </c>
      <c r="G68" s="327">
        <f t="shared" si="10"/>
        <v>0</v>
      </c>
      <c r="H68" s="259"/>
      <c r="I68" s="396">
        <v>598.40363440561384</v>
      </c>
      <c r="J68" s="258">
        <f t="shared" si="11"/>
        <v>598.40363440561384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410">
        <f>'[1]Table 8 2.1.12 MFP Funded'!L66</f>
        <v>0</v>
      </c>
      <c r="D69" s="409">
        <f>'10.1.12 MFP Funded'!H68</f>
        <v>0</v>
      </c>
      <c r="E69" s="327">
        <f t="shared" si="8"/>
        <v>0</v>
      </c>
      <c r="F69" s="327">
        <f t="shared" si="9"/>
        <v>0</v>
      </c>
      <c r="G69" s="327">
        <f t="shared" si="10"/>
        <v>0</v>
      </c>
      <c r="H69" s="259"/>
      <c r="I69" s="396">
        <v>598.40363440561384</v>
      </c>
      <c r="J69" s="258">
        <f t="shared" si="11"/>
        <v>598.40363440561384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410">
        <f>'[1]Table 8 2.1.12 MFP Funded'!L67</f>
        <v>0</v>
      </c>
      <c r="D70" s="409">
        <f>'10.1.12 MFP Funded'!H69</f>
        <v>0</v>
      </c>
      <c r="E70" s="327">
        <f t="shared" si="8"/>
        <v>0</v>
      </c>
      <c r="F70" s="327">
        <f t="shared" si="9"/>
        <v>0</v>
      </c>
      <c r="G70" s="327">
        <f t="shared" si="10"/>
        <v>0</v>
      </c>
      <c r="H70" s="259"/>
      <c r="I70" s="396">
        <v>598.40363440561384</v>
      </c>
      <c r="J70" s="258">
        <f t="shared" si="11"/>
        <v>598.40363440561384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414">
        <f>'[1]Table 8 2.1.12 MFP Funded'!L68</f>
        <v>0</v>
      </c>
      <c r="D71" s="413">
        <f>'10.1.12 MFP Funded'!H70</f>
        <v>0</v>
      </c>
      <c r="E71" s="329">
        <f t="shared" ref="E71:E75" si="15">D71-C71</f>
        <v>0</v>
      </c>
      <c r="F71" s="329">
        <f t="shared" ref="F71:F75" si="16">IF(E71&gt;0,E71,0)</f>
        <v>0</v>
      </c>
      <c r="G71" s="329">
        <f t="shared" si="10"/>
        <v>0</v>
      </c>
      <c r="H71" s="275"/>
      <c r="I71" s="398">
        <v>598.40363440561384</v>
      </c>
      <c r="J71" s="274">
        <f t="shared" ref="J71:J75" si="17">H71+I71</f>
        <v>598.40363440561384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412">
        <f>'[1]Table 8 2.1.12 MFP Funded'!L69</f>
        <v>0</v>
      </c>
      <c r="D72" s="411">
        <f>'10.1.12 MFP Funded'!H71</f>
        <v>0</v>
      </c>
      <c r="E72" s="328">
        <f t="shared" si="15"/>
        <v>0</v>
      </c>
      <c r="F72" s="328">
        <f t="shared" si="16"/>
        <v>0</v>
      </c>
      <c r="G72" s="328">
        <f t="shared" si="10"/>
        <v>0</v>
      </c>
      <c r="H72" s="267"/>
      <c r="I72" s="397">
        <v>598.40363440561384</v>
      </c>
      <c r="J72" s="266">
        <f t="shared" si="17"/>
        <v>598.40363440561384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410">
        <f>'[1]Table 8 2.1.12 MFP Funded'!L70</f>
        <v>0</v>
      </c>
      <c r="D73" s="409">
        <f>'10.1.12 MFP Funded'!H72</f>
        <v>0</v>
      </c>
      <c r="E73" s="327">
        <f t="shared" si="15"/>
        <v>0</v>
      </c>
      <c r="F73" s="327">
        <f t="shared" si="16"/>
        <v>0</v>
      </c>
      <c r="G73" s="327">
        <f t="shared" si="10"/>
        <v>0</v>
      </c>
      <c r="H73" s="259"/>
      <c r="I73" s="396">
        <v>598.40363440561384</v>
      </c>
      <c r="J73" s="258">
        <f t="shared" si="17"/>
        <v>598.40363440561384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410">
        <f>'[1]Table 8 2.1.12 MFP Funded'!L71</f>
        <v>0</v>
      </c>
      <c r="D74" s="409">
        <f>'10.1.12 MFP Funded'!H73</f>
        <v>0</v>
      </c>
      <c r="E74" s="327">
        <f t="shared" si="15"/>
        <v>0</v>
      </c>
      <c r="F74" s="327">
        <f t="shared" si="16"/>
        <v>0</v>
      </c>
      <c r="G74" s="327">
        <f t="shared" si="10"/>
        <v>0</v>
      </c>
      <c r="H74" s="259"/>
      <c r="I74" s="396">
        <v>598.40363440561384</v>
      </c>
      <c r="J74" s="258">
        <f t="shared" si="17"/>
        <v>598.40363440561384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408">
        <f>'[1]Table 8 2.1.12 MFP Funded'!L72</f>
        <v>0</v>
      </c>
      <c r="D75" s="407">
        <f>'10.1.12 MFP Funded'!H74</f>
        <v>0</v>
      </c>
      <c r="E75" s="326">
        <f t="shared" si="15"/>
        <v>0</v>
      </c>
      <c r="F75" s="326">
        <f t="shared" si="16"/>
        <v>0</v>
      </c>
      <c r="G75" s="326">
        <f t="shared" si="10"/>
        <v>0</v>
      </c>
      <c r="H75" s="251"/>
      <c r="I75" s="395">
        <v>598.40363440561384</v>
      </c>
      <c r="J75" s="250">
        <f t="shared" si="17"/>
        <v>598.40363440561384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s="391" customFormat="1" ht="13.5" thickBot="1">
      <c r="A76" s="248"/>
      <c r="B76" s="247" t="s">
        <v>223</v>
      </c>
      <c r="C76" s="246">
        <f>SUM(C7:C75)</f>
        <v>368</v>
      </c>
      <c r="D76" s="246">
        <f>SUM(D7:D75)</f>
        <v>372</v>
      </c>
      <c r="E76" s="394">
        <f>SUM(E7:E75)</f>
        <v>4</v>
      </c>
      <c r="F76" s="394">
        <f>SUM(F7:F75)</f>
        <v>12</v>
      </c>
      <c r="G76" s="394">
        <f>SUM(G7:G75)</f>
        <v>-8</v>
      </c>
      <c r="H76" s="244"/>
      <c r="I76" s="243"/>
      <c r="J76" s="243"/>
      <c r="K76" s="242"/>
      <c r="L76" s="242"/>
      <c r="M76" s="242"/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C78" s="389"/>
      <c r="D78" s="389"/>
      <c r="E78" s="389"/>
      <c r="F78" s="389"/>
      <c r="G78" s="389"/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2:1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  <c r="I97" s="370"/>
    </row>
    <row r="98" spans="2:11" hidden="1">
      <c r="C98" s="376">
        <f>C96*C97</f>
        <v>1331744808</v>
      </c>
      <c r="D98" s="376"/>
      <c r="E98" s="376"/>
      <c r="F98" s="376"/>
      <c r="G98" s="376"/>
      <c r="H98" s="379" t="s">
        <v>314</v>
      </c>
      <c r="I98" s="370"/>
    </row>
    <row r="99" spans="2:11" hidden="1">
      <c r="C99" s="378">
        <f>C87</f>
        <v>650290</v>
      </c>
      <c r="D99" s="377"/>
      <c r="E99" s="377"/>
      <c r="F99" s="377"/>
      <c r="G99" s="377"/>
      <c r="H99" s="372" t="s">
        <v>313</v>
      </c>
      <c r="I99" s="370"/>
    </row>
    <row r="100" spans="2:1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  <c r="I100" s="370"/>
    </row>
    <row r="101" spans="2:1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  <c r="I101" s="370"/>
    </row>
    <row r="102" spans="2:1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  <c r="I102" s="370"/>
    </row>
    <row r="103" spans="2:11" hidden="1">
      <c r="C103" s="373"/>
      <c r="D103" s="373"/>
      <c r="E103" s="373"/>
      <c r="F103" s="373"/>
      <c r="G103" s="373"/>
      <c r="H103" s="372"/>
      <c r="I103" s="370"/>
    </row>
    <row r="104" spans="2:11" hidden="1">
      <c r="C104" s="373"/>
      <c r="D104" s="373"/>
      <c r="E104" s="373"/>
      <c r="F104" s="373"/>
      <c r="G104" s="373"/>
      <c r="H104" s="372"/>
      <c r="I104" s="370"/>
    </row>
    <row r="105" spans="2:11" hidden="1">
      <c r="H105" s="372"/>
      <c r="I105" s="370"/>
    </row>
    <row r="106" spans="2:11" hidden="1">
      <c r="I106" s="370"/>
    </row>
    <row r="107" spans="2:11">
      <c r="B107" s="684" t="s">
        <v>601</v>
      </c>
      <c r="C107" s="685"/>
      <c r="D107" s="685"/>
      <c r="E107" s="686">
        <f>E76</f>
        <v>4</v>
      </c>
      <c r="F107" s="685"/>
      <c r="G107" s="685"/>
      <c r="H107" s="687">
        <f>'[3]Table 5C- Legacy Type 2'!$D$11</f>
        <v>8518.8748353683095</v>
      </c>
      <c r="I107" s="688">
        <f>I75</f>
        <v>598.40363440561384</v>
      </c>
      <c r="J107" s="689">
        <f>SUM(H107:I107)</f>
        <v>9117.2784697739226</v>
      </c>
      <c r="K107" s="690">
        <f>J107*E107</f>
        <v>36469.11387909569</v>
      </c>
    </row>
  </sheetData>
  <mergeCells count="12">
    <mergeCell ref="M2:M4"/>
    <mergeCell ref="H2:H4"/>
    <mergeCell ref="I2:I4"/>
    <mergeCell ref="J2:J4"/>
    <mergeCell ref="K2:K4"/>
    <mergeCell ref="L2:L4"/>
    <mergeCell ref="G2:G4"/>
    <mergeCell ref="A2:B4"/>
    <mergeCell ref="C2:C4"/>
    <mergeCell ref="D2:D4"/>
    <mergeCell ref="E2:E4"/>
    <mergeCell ref="F2:F4"/>
  </mergeCells>
  <printOptions horizontalCentered="1"/>
  <pageMargins left="0.27" right="0.25" top="0.87" bottom="0.2" header="0.25" footer="0.2"/>
  <pageSetup paperSize="5" scale="59" firstPageNumber="74" fitToWidth="3" orientation="portrait" useFirstPageNumber="1" r:id="rId1"/>
  <headerFooter alignWithMargins="0">
    <oddHeader xml:space="preserve">&amp;L&amp;"Arial,Bold"&amp;16FY2012-13 MFP Budget Letter: October 1 Mid-year Adjustment for Students&amp;R&amp;"Arial,Bold"&amp;12&amp;KFF0000
</oddHeader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7"/>
  <sheetViews>
    <sheetView view="pageBreakPreview" zoomScale="90" zoomScaleNormal="100" zoomScaleSheetLayoutView="90" workbookViewId="0">
      <pane xSplit="2" ySplit="6" topLeftCell="C64" activePane="bottomRight" state="frozen"/>
      <selection activeCell="A2" sqref="A2:B4"/>
      <selection pane="topRight" activeCell="A2" sqref="A2:B4"/>
      <selection pane="bottomLeft" activeCell="A2" sqref="A2:B4"/>
      <selection pane="bottomRight" activeCell="H108" sqref="H108"/>
    </sheetView>
  </sheetViews>
  <sheetFormatPr defaultColWidth="12.5703125" defaultRowHeight="12.75"/>
  <cols>
    <col min="1" max="1" width="3" style="370" bestFit="1" customWidth="1"/>
    <col min="2" max="2" width="17.85546875" style="370" bestFit="1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85546875" style="371" customWidth="1"/>
    <col min="8" max="8" width="15.28515625" style="371" customWidth="1"/>
    <col min="9" max="9" width="12.5703125" style="371" bestFit="1" customWidth="1"/>
    <col min="10" max="10" width="12.5703125" style="370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6" t="s">
        <v>326</v>
      </c>
      <c r="B2" s="827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8"/>
      <c r="B3" s="82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30"/>
      <c r="B4" s="831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0.5" customHeight="1">
      <c r="A6" s="421"/>
      <c r="B6" s="420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Funded'!M4</f>
        <v>0</v>
      </c>
      <c r="D7" s="299">
        <f>'10.1.12 MFP Funded'!I6</f>
        <v>0</v>
      </c>
      <c r="E7" s="299">
        <f t="shared" ref="E7:E38" si="1">D7-C7</f>
        <v>0</v>
      </c>
      <c r="F7" s="299">
        <f t="shared" ref="F7:F38" si="2">IF(E7&gt;0,E7,0)</f>
        <v>0</v>
      </c>
      <c r="G7" s="299">
        <f t="shared" ref="G7:G38" si="3">IF(E7&lt;0,E7,0)</f>
        <v>0</v>
      </c>
      <c r="H7" s="283"/>
      <c r="I7" s="399">
        <v>714.81015756302509</v>
      </c>
      <c r="J7" s="282">
        <f t="shared" ref="J7:J38" si="4">H7+I7</f>
        <v>714.81015756302509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418">
        <f>'[1]Table 8 2.1.12 MFP Funded'!M5</f>
        <v>0</v>
      </c>
      <c r="D8" s="417">
        <f>'10.1.12 MFP Funded'!I7</f>
        <v>0</v>
      </c>
      <c r="E8" s="417">
        <f t="shared" si="1"/>
        <v>0</v>
      </c>
      <c r="F8" s="417">
        <f t="shared" si="2"/>
        <v>0</v>
      </c>
      <c r="G8" s="417">
        <f t="shared" si="3"/>
        <v>0</v>
      </c>
      <c r="H8" s="295"/>
      <c r="I8" s="401">
        <v>714.81015756302509</v>
      </c>
      <c r="J8" s="294">
        <f t="shared" si="4"/>
        <v>714.81015756302509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 ht="12.75" customHeight="1">
      <c r="A9" s="264">
        <v>3</v>
      </c>
      <c r="B9" s="263" t="s">
        <v>290</v>
      </c>
      <c r="C9" s="418">
        <f>'[1]Table 8 2.1.12 MFP Funded'!M6</f>
        <v>0</v>
      </c>
      <c r="D9" s="417">
        <f>'10.1.12 MFP Funded'!I8</f>
        <v>0</v>
      </c>
      <c r="E9" s="417">
        <f t="shared" si="1"/>
        <v>0</v>
      </c>
      <c r="F9" s="417">
        <f t="shared" si="2"/>
        <v>0</v>
      </c>
      <c r="G9" s="417">
        <f t="shared" si="3"/>
        <v>0</v>
      </c>
      <c r="H9" s="295"/>
      <c r="I9" s="401">
        <v>714.81015756302509</v>
      </c>
      <c r="J9" s="294">
        <f t="shared" si="4"/>
        <v>714.81015756302509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 ht="12.75" customHeight="1">
      <c r="A10" s="264">
        <v>4</v>
      </c>
      <c r="B10" s="263" t="s">
        <v>289</v>
      </c>
      <c r="C10" s="418">
        <f>'[1]Table 8 2.1.12 MFP Funded'!M7</f>
        <v>0</v>
      </c>
      <c r="D10" s="417">
        <f>'10.1.12 MFP Funded'!I9</f>
        <v>0</v>
      </c>
      <c r="E10" s="417">
        <f t="shared" si="1"/>
        <v>0</v>
      </c>
      <c r="F10" s="417">
        <f t="shared" si="2"/>
        <v>0</v>
      </c>
      <c r="G10" s="417">
        <f t="shared" si="3"/>
        <v>0</v>
      </c>
      <c r="H10" s="295"/>
      <c r="I10" s="401">
        <v>714.81015756302509</v>
      </c>
      <c r="J10" s="294">
        <f t="shared" si="4"/>
        <v>714.81015756302509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416">
        <f>'[1]Table 8 2.1.12 MFP Funded'!M8</f>
        <v>0</v>
      </c>
      <c r="D11" s="415">
        <f>'10.1.12 MFP Funded'!I10</f>
        <v>0</v>
      </c>
      <c r="E11" s="415">
        <f t="shared" si="1"/>
        <v>0</v>
      </c>
      <c r="F11" s="415">
        <f t="shared" si="2"/>
        <v>0</v>
      </c>
      <c r="G11" s="415">
        <f t="shared" si="3"/>
        <v>0</v>
      </c>
      <c r="H11" s="289"/>
      <c r="I11" s="400">
        <v>714.81015756302509</v>
      </c>
      <c r="J11" s="288">
        <f t="shared" si="4"/>
        <v>714.81015756302509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 ht="12.75" customHeight="1">
      <c r="A12" s="272">
        <v>6</v>
      </c>
      <c r="B12" s="271" t="s">
        <v>287</v>
      </c>
      <c r="C12" s="300">
        <f>'[1]Table 8 2.1.12 MFP Funded'!M9</f>
        <v>0</v>
      </c>
      <c r="D12" s="299">
        <f>'10.1.12 MFP Funded'!I11</f>
        <v>0</v>
      </c>
      <c r="E12" s="299">
        <f t="shared" si="1"/>
        <v>0</v>
      </c>
      <c r="F12" s="299">
        <f t="shared" si="2"/>
        <v>0</v>
      </c>
      <c r="G12" s="299">
        <f t="shared" si="3"/>
        <v>0</v>
      </c>
      <c r="H12" s="283"/>
      <c r="I12" s="399">
        <v>714.81015756302509</v>
      </c>
      <c r="J12" s="282">
        <f t="shared" si="4"/>
        <v>714.81015756302509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418">
        <f>'[1]Table 8 2.1.12 MFP Funded'!M10</f>
        <v>0</v>
      </c>
      <c r="D13" s="417">
        <f>'10.1.12 MFP Funded'!I12</f>
        <v>0</v>
      </c>
      <c r="E13" s="417">
        <f t="shared" si="1"/>
        <v>0</v>
      </c>
      <c r="F13" s="417">
        <f t="shared" si="2"/>
        <v>0</v>
      </c>
      <c r="G13" s="417">
        <f t="shared" si="3"/>
        <v>0</v>
      </c>
      <c r="H13" s="295"/>
      <c r="I13" s="401">
        <v>714.81015756302509</v>
      </c>
      <c r="J13" s="294">
        <f t="shared" si="4"/>
        <v>714.81015756302509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418">
        <f>'[1]Table 8 2.1.12 MFP Funded'!M11</f>
        <v>0</v>
      </c>
      <c r="D14" s="417">
        <f>'10.1.12 MFP Funded'!I13</f>
        <v>0</v>
      </c>
      <c r="E14" s="417">
        <f t="shared" si="1"/>
        <v>0</v>
      </c>
      <c r="F14" s="417">
        <f t="shared" si="2"/>
        <v>0</v>
      </c>
      <c r="G14" s="417">
        <f t="shared" si="3"/>
        <v>0</v>
      </c>
      <c r="H14" s="295"/>
      <c r="I14" s="401">
        <v>714.81015756302509</v>
      </c>
      <c r="J14" s="294">
        <f t="shared" si="4"/>
        <v>714.81015756302509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418">
        <f>'[1]Table 8 2.1.12 MFP Funded'!M12</f>
        <v>0</v>
      </c>
      <c r="D15" s="417">
        <f>'10.1.12 MFP Funded'!I14</f>
        <v>0</v>
      </c>
      <c r="E15" s="417">
        <f t="shared" si="1"/>
        <v>0</v>
      </c>
      <c r="F15" s="417">
        <f t="shared" si="2"/>
        <v>0</v>
      </c>
      <c r="G15" s="417">
        <f t="shared" si="3"/>
        <v>0</v>
      </c>
      <c r="H15" s="295"/>
      <c r="I15" s="401">
        <v>714.81015756302509</v>
      </c>
      <c r="J15" s="294">
        <f t="shared" si="4"/>
        <v>714.81015756302509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416">
        <f>'[1]Table 8 2.1.12 MFP Funded'!M13</f>
        <v>0</v>
      </c>
      <c r="D16" s="415">
        <f>'10.1.12 MFP Funded'!I15</f>
        <v>0</v>
      </c>
      <c r="E16" s="415">
        <f t="shared" si="1"/>
        <v>0</v>
      </c>
      <c r="F16" s="415">
        <f t="shared" si="2"/>
        <v>0</v>
      </c>
      <c r="G16" s="415">
        <f t="shared" si="3"/>
        <v>0</v>
      </c>
      <c r="H16" s="289"/>
      <c r="I16" s="400">
        <v>714.81015756302509</v>
      </c>
      <c r="J16" s="288">
        <f t="shared" si="4"/>
        <v>714.81015756302509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300">
        <f>'[1]Table 8 2.1.12 MFP Funded'!M14</f>
        <v>0</v>
      </c>
      <c r="D17" s="299">
        <f>'10.1.12 MFP Funded'!I16</f>
        <v>0</v>
      </c>
      <c r="E17" s="299">
        <f t="shared" si="1"/>
        <v>0</v>
      </c>
      <c r="F17" s="299">
        <f t="shared" si="2"/>
        <v>0</v>
      </c>
      <c r="G17" s="299">
        <f t="shared" si="3"/>
        <v>0</v>
      </c>
      <c r="H17" s="283"/>
      <c r="I17" s="399">
        <v>714.81015756302509</v>
      </c>
      <c r="J17" s="282">
        <f t="shared" si="4"/>
        <v>714.81015756302509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418">
        <f>'[1]Table 8 2.1.12 MFP Funded'!M15</f>
        <v>0</v>
      </c>
      <c r="D18" s="417">
        <f>'10.1.12 MFP Funded'!I17</f>
        <v>0</v>
      </c>
      <c r="E18" s="417">
        <f t="shared" si="1"/>
        <v>0</v>
      </c>
      <c r="F18" s="417">
        <f t="shared" si="2"/>
        <v>0</v>
      </c>
      <c r="G18" s="417">
        <f t="shared" si="3"/>
        <v>0</v>
      </c>
      <c r="H18" s="295"/>
      <c r="I18" s="401">
        <v>714.81015756302509</v>
      </c>
      <c r="J18" s="294">
        <f t="shared" si="4"/>
        <v>714.81015756302509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418">
        <f>'[1]Table 8 2.1.12 MFP Funded'!M16</f>
        <v>0</v>
      </c>
      <c r="D19" s="417">
        <f>'10.1.12 MFP Funded'!I18</f>
        <v>0</v>
      </c>
      <c r="E19" s="417">
        <f t="shared" si="1"/>
        <v>0</v>
      </c>
      <c r="F19" s="417">
        <f t="shared" si="2"/>
        <v>0</v>
      </c>
      <c r="G19" s="417">
        <f t="shared" si="3"/>
        <v>0</v>
      </c>
      <c r="H19" s="295"/>
      <c r="I19" s="401">
        <v>714.81015756302509</v>
      </c>
      <c r="J19" s="294">
        <f t="shared" si="4"/>
        <v>714.81015756302509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 ht="12.75" customHeight="1">
      <c r="A20" s="264">
        <v>14</v>
      </c>
      <c r="B20" s="263" t="s">
        <v>279</v>
      </c>
      <c r="C20" s="418">
        <f>'[1]Table 8 2.1.12 MFP Funded'!M17</f>
        <v>0</v>
      </c>
      <c r="D20" s="417">
        <f>'10.1.12 MFP Funded'!I19</f>
        <v>0</v>
      </c>
      <c r="E20" s="417">
        <f t="shared" si="1"/>
        <v>0</v>
      </c>
      <c r="F20" s="417">
        <f t="shared" si="2"/>
        <v>0</v>
      </c>
      <c r="G20" s="417">
        <f t="shared" si="3"/>
        <v>0</v>
      </c>
      <c r="H20" s="295"/>
      <c r="I20" s="401">
        <v>714.81015756302509</v>
      </c>
      <c r="J20" s="294">
        <f t="shared" si="4"/>
        <v>714.81015756302509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416">
        <f>'[1]Table 8 2.1.12 MFP Funded'!M18</f>
        <v>0</v>
      </c>
      <c r="D21" s="415">
        <f>'10.1.12 MFP Funded'!I20</f>
        <v>0</v>
      </c>
      <c r="E21" s="415">
        <f t="shared" si="1"/>
        <v>0</v>
      </c>
      <c r="F21" s="415">
        <f t="shared" si="2"/>
        <v>0</v>
      </c>
      <c r="G21" s="415">
        <f t="shared" si="3"/>
        <v>0</v>
      </c>
      <c r="H21" s="289"/>
      <c r="I21" s="400">
        <v>714.81015756302509</v>
      </c>
      <c r="J21" s="288">
        <f t="shared" si="4"/>
        <v>714.81015756302509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300">
        <f>'[1]Table 8 2.1.12 MFP Funded'!M19</f>
        <v>0</v>
      </c>
      <c r="D22" s="299">
        <f>'10.1.12 MFP Funded'!I21</f>
        <v>0</v>
      </c>
      <c r="E22" s="299">
        <f t="shared" si="1"/>
        <v>0</v>
      </c>
      <c r="F22" s="299">
        <f t="shared" si="2"/>
        <v>0</v>
      </c>
      <c r="G22" s="299">
        <f t="shared" si="3"/>
        <v>0</v>
      </c>
      <c r="H22" s="283"/>
      <c r="I22" s="399">
        <v>714.81015756302509</v>
      </c>
      <c r="J22" s="282">
        <f t="shared" si="4"/>
        <v>714.81015756302509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418">
        <f>'[1]Table 8 2.1.12 MFP Funded'!M20</f>
        <v>0</v>
      </c>
      <c r="D23" s="417">
        <f>'10.1.12 MFP Funded'!I22</f>
        <v>0</v>
      </c>
      <c r="E23" s="417">
        <f t="shared" si="1"/>
        <v>0</v>
      </c>
      <c r="F23" s="417">
        <f t="shared" si="2"/>
        <v>0</v>
      </c>
      <c r="G23" s="417">
        <f t="shared" si="3"/>
        <v>0</v>
      </c>
      <c r="H23" s="295"/>
      <c r="I23" s="401">
        <v>714.81015756302509</v>
      </c>
      <c r="J23" s="294">
        <f t="shared" si="4"/>
        <v>714.81015756302509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418">
        <f>'[1]Table 8 2.1.12 MFP Funded'!M21</f>
        <v>0</v>
      </c>
      <c r="D24" s="417">
        <f>'10.1.12 MFP Funded'!I23</f>
        <v>0</v>
      </c>
      <c r="E24" s="417">
        <f t="shared" si="1"/>
        <v>0</v>
      </c>
      <c r="F24" s="417">
        <f t="shared" si="2"/>
        <v>0</v>
      </c>
      <c r="G24" s="417">
        <f t="shared" si="3"/>
        <v>0</v>
      </c>
      <c r="H24" s="295"/>
      <c r="I24" s="401">
        <v>714.81015756302509</v>
      </c>
      <c r="J24" s="294">
        <f t="shared" si="4"/>
        <v>714.81015756302509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418">
        <f>'[1]Table 8 2.1.12 MFP Funded'!M22</f>
        <v>0</v>
      </c>
      <c r="D25" s="417">
        <f>'10.1.12 MFP Funded'!I24</f>
        <v>0</v>
      </c>
      <c r="E25" s="417">
        <f t="shared" si="1"/>
        <v>0</v>
      </c>
      <c r="F25" s="417">
        <f t="shared" si="2"/>
        <v>0</v>
      </c>
      <c r="G25" s="417">
        <f t="shared" si="3"/>
        <v>0</v>
      </c>
      <c r="H25" s="295"/>
      <c r="I25" s="401">
        <v>714.81015756302509</v>
      </c>
      <c r="J25" s="294">
        <f t="shared" si="4"/>
        <v>714.81015756302509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416">
        <f>'[1]Table 8 2.1.12 MFP Funded'!M23</f>
        <v>0</v>
      </c>
      <c r="D26" s="415">
        <f>'10.1.12 MFP Funded'!I25</f>
        <v>0</v>
      </c>
      <c r="E26" s="415">
        <f t="shared" si="1"/>
        <v>0</v>
      </c>
      <c r="F26" s="415">
        <f t="shared" si="2"/>
        <v>0</v>
      </c>
      <c r="G26" s="415">
        <f t="shared" si="3"/>
        <v>0</v>
      </c>
      <c r="H26" s="289"/>
      <c r="I26" s="400">
        <v>714.81015756302509</v>
      </c>
      <c r="J26" s="288">
        <f t="shared" si="4"/>
        <v>714.81015756302509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300">
        <f>'[1]Table 8 2.1.12 MFP Funded'!M24</f>
        <v>0</v>
      </c>
      <c r="D27" s="299">
        <f>'10.1.12 MFP Funded'!I26</f>
        <v>0</v>
      </c>
      <c r="E27" s="299">
        <f t="shared" si="1"/>
        <v>0</v>
      </c>
      <c r="F27" s="299">
        <f t="shared" si="2"/>
        <v>0</v>
      </c>
      <c r="G27" s="299">
        <f t="shared" si="3"/>
        <v>0</v>
      </c>
      <c r="H27" s="283"/>
      <c r="I27" s="399">
        <v>714.81015756302509</v>
      </c>
      <c r="J27" s="282">
        <f t="shared" si="4"/>
        <v>714.81015756302509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418">
        <f>'[1]Table 8 2.1.12 MFP Funded'!M25</f>
        <v>0</v>
      </c>
      <c r="D28" s="417">
        <f>'10.1.12 MFP Funded'!I27</f>
        <v>0</v>
      </c>
      <c r="E28" s="417">
        <f t="shared" si="1"/>
        <v>0</v>
      </c>
      <c r="F28" s="417">
        <f t="shared" si="2"/>
        <v>0</v>
      </c>
      <c r="G28" s="417">
        <f t="shared" si="3"/>
        <v>0</v>
      </c>
      <c r="H28" s="295"/>
      <c r="I28" s="401">
        <v>714.81015756302509</v>
      </c>
      <c r="J28" s="294">
        <f t="shared" si="4"/>
        <v>714.81015756302509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418">
        <f>'[1]Table 8 2.1.12 MFP Funded'!M26</f>
        <v>0</v>
      </c>
      <c r="D29" s="417">
        <f>'10.1.12 MFP Funded'!I28</f>
        <v>0</v>
      </c>
      <c r="E29" s="417">
        <f t="shared" si="1"/>
        <v>0</v>
      </c>
      <c r="F29" s="417">
        <f t="shared" si="2"/>
        <v>0</v>
      </c>
      <c r="G29" s="417">
        <f t="shared" si="3"/>
        <v>0</v>
      </c>
      <c r="H29" s="295"/>
      <c r="I29" s="401">
        <v>714.81015756302509</v>
      </c>
      <c r="J29" s="294">
        <f t="shared" si="4"/>
        <v>714.81015756302509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418">
        <f>'[1]Table 8 2.1.12 MFP Funded'!M27</f>
        <v>0</v>
      </c>
      <c r="D30" s="417">
        <f>'10.1.12 MFP Funded'!I29</f>
        <v>0</v>
      </c>
      <c r="E30" s="417">
        <f t="shared" si="1"/>
        <v>0</v>
      </c>
      <c r="F30" s="417">
        <f t="shared" si="2"/>
        <v>0</v>
      </c>
      <c r="G30" s="417">
        <f t="shared" si="3"/>
        <v>0</v>
      </c>
      <c r="H30" s="295"/>
      <c r="I30" s="401">
        <v>714.81015756302509</v>
      </c>
      <c r="J30" s="294">
        <f t="shared" si="4"/>
        <v>714.81015756302509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416">
        <f>'[1]Table 8 2.1.12 MFP Funded'!M28</f>
        <v>0</v>
      </c>
      <c r="D31" s="415">
        <f>'10.1.12 MFP Funded'!I30</f>
        <v>0</v>
      </c>
      <c r="E31" s="415">
        <f t="shared" si="1"/>
        <v>0</v>
      </c>
      <c r="F31" s="415">
        <f t="shared" si="2"/>
        <v>0</v>
      </c>
      <c r="G31" s="415">
        <f t="shared" si="3"/>
        <v>0</v>
      </c>
      <c r="H31" s="289"/>
      <c r="I31" s="400">
        <v>714.81015756302509</v>
      </c>
      <c r="J31" s="288">
        <f t="shared" si="4"/>
        <v>714.81015756302509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300">
        <f>'[1]Table 8 2.1.12 MFP Funded'!M29</f>
        <v>193</v>
      </c>
      <c r="D32" s="299">
        <f>'10.1.12 MFP Funded'!I31</f>
        <v>231</v>
      </c>
      <c r="E32" s="299">
        <f t="shared" si="1"/>
        <v>38</v>
      </c>
      <c r="F32" s="299">
        <f t="shared" si="2"/>
        <v>38</v>
      </c>
      <c r="G32" s="299">
        <f t="shared" si="3"/>
        <v>0</v>
      </c>
      <c r="H32" s="283"/>
      <c r="I32" s="399">
        <v>714.81015756302509</v>
      </c>
      <c r="J32" s="282">
        <f t="shared" si="4"/>
        <v>714.81015756302509</v>
      </c>
      <c r="K32" s="281">
        <f t="shared" si="5"/>
        <v>27162.785987394953</v>
      </c>
      <c r="L32" s="281">
        <f t="shared" si="6"/>
        <v>27162.785987394953</v>
      </c>
      <c r="M32" s="281">
        <f t="shared" si="7"/>
        <v>0</v>
      </c>
    </row>
    <row r="33" spans="1:13">
      <c r="A33" s="264">
        <v>27</v>
      </c>
      <c r="B33" s="263" t="s">
        <v>266</v>
      </c>
      <c r="C33" s="410">
        <f>'[1]Table 8 2.1.12 MFP Funded'!M30</f>
        <v>0</v>
      </c>
      <c r="D33" s="409">
        <f>'10.1.12 MFP Funded'!I32</f>
        <v>0</v>
      </c>
      <c r="E33" s="409">
        <f t="shared" si="1"/>
        <v>0</v>
      </c>
      <c r="F33" s="409">
        <f t="shared" si="2"/>
        <v>0</v>
      </c>
      <c r="G33" s="409">
        <f t="shared" si="3"/>
        <v>0</v>
      </c>
      <c r="H33" s="259"/>
      <c r="I33" s="396">
        <v>714.81015756302509</v>
      </c>
      <c r="J33" s="258">
        <f t="shared" si="4"/>
        <v>714.81015756302509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410">
        <f>'[1]Table 8 2.1.12 MFP Funded'!M31</f>
        <v>0</v>
      </c>
      <c r="D34" s="409">
        <f>'10.1.12 MFP Funded'!I33</f>
        <v>0</v>
      </c>
      <c r="E34" s="409">
        <f t="shared" si="1"/>
        <v>0</v>
      </c>
      <c r="F34" s="409">
        <f t="shared" si="2"/>
        <v>0</v>
      </c>
      <c r="G34" s="409">
        <f t="shared" si="3"/>
        <v>0</v>
      </c>
      <c r="H34" s="259"/>
      <c r="I34" s="396">
        <v>714.81015756302509</v>
      </c>
      <c r="J34" s="258">
        <f t="shared" si="4"/>
        <v>714.81015756302509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410">
        <f>'[1]Table 8 2.1.12 MFP Funded'!M32</f>
        <v>0</v>
      </c>
      <c r="D35" s="409">
        <f>'10.1.12 MFP Funded'!I34</f>
        <v>0</v>
      </c>
      <c r="E35" s="409">
        <f t="shared" si="1"/>
        <v>0</v>
      </c>
      <c r="F35" s="409">
        <f t="shared" si="2"/>
        <v>0</v>
      </c>
      <c r="G35" s="409">
        <f t="shared" si="3"/>
        <v>0</v>
      </c>
      <c r="H35" s="259"/>
      <c r="I35" s="396">
        <v>714.81015756302509</v>
      </c>
      <c r="J35" s="258">
        <f t="shared" si="4"/>
        <v>714.81015756302509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414">
        <f>'[1]Table 8 2.1.12 MFP Funded'!M33</f>
        <v>0</v>
      </c>
      <c r="D36" s="413">
        <f>'10.1.12 MFP Funded'!I35</f>
        <v>0</v>
      </c>
      <c r="E36" s="413">
        <f t="shared" si="1"/>
        <v>0</v>
      </c>
      <c r="F36" s="413">
        <f t="shared" si="2"/>
        <v>0</v>
      </c>
      <c r="G36" s="413">
        <f t="shared" si="3"/>
        <v>0</v>
      </c>
      <c r="H36" s="275"/>
      <c r="I36" s="398">
        <v>714.81015756302509</v>
      </c>
      <c r="J36" s="274">
        <f t="shared" si="4"/>
        <v>714.81015756302509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412">
        <f>'[1]Table 8 2.1.12 MFP Funded'!M34</f>
        <v>0</v>
      </c>
      <c r="D37" s="411">
        <f>'10.1.12 MFP Funded'!I36</f>
        <v>0</v>
      </c>
      <c r="E37" s="411">
        <f t="shared" si="1"/>
        <v>0</v>
      </c>
      <c r="F37" s="411">
        <f t="shared" si="2"/>
        <v>0</v>
      </c>
      <c r="G37" s="411">
        <f t="shared" si="3"/>
        <v>0</v>
      </c>
      <c r="H37" s="267"/>
      <c r="I37" s="397">
        <v>714.81015756302509</v>
      </c>
      <c r="J37" s="266">
        <f t="shared" si="4"/>
        <v>714.81015756302509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410">
        <f>'[1]Table 8 2.1.12 MFP Funded'!M35</f>
        <v>0</v>
      </c>
      <c r="D38" s="409">
        <f>'10.1.12 MFP Funded'!I37</f>
        <v>0</v>
      </c>
      <c r="E38" s="409">
        <f t="shared" si="1"/>
        <v>0</v>
      </c>
      <c r="F38" s="409">
        <f t="shared" si="2"/>
        <v>0</v>
      </c>
      <c r="G38" s="409">
        <f t="shared" si="3"/>
        <v>0</v>
      </c>
      <c r="H38" s="259"/>
      <c r="I38" s="396">
        <v>714.81015756302509</v>
      </c>
      <c r="J38" s="258">
        <f t="shared" si="4"/>
        <v>714.81015756302509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410">
        <f>'[1]Table 8 2.1.12 MFP Funded'!M36</f>
        <v>0</v>
      </c>
      <c r="D39" s="409">
        <f>'10.1.12 MFP Funded'!I38</f>
        <v>0</v>
      </c>
      <c r="E39" s="409">
        <f t="shared" ref="E39:E70" si="8">D39-C39</f>
        <v>0</v>
      </c>
      <c r="F39" s="409">
        <f t="shared" ref="F39:F70" si="9">IF(E39&gt;0,E39,0)</f>
        <v>0</v>
      </c>
      <c r="G39" s="409">
        <f t="shared" ref="G39:G75" si="10">IF(E39&lt;0,E39,0)</f>
        <v>0</v>
      </c>
      <c r="H39" s="259"/>
      <c r="I39" s="396">
        <v>714.81015756302509</v>
      </c>
      <c r="J39" s="258">
        <f t="shared" ref="J39:J70" si="11">H39+I39</f>
        <v>714.81015756302509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410">
        <f>'[1]Table 8 2.1.12 MFP Funded'!M37</f>
        <v>0</v>
      </c>
      <c r="D40" s="409">
        <f>'10.1.12 MFP Funded'!I39</f>
        <v>0</v>
      </c>
      <c r="E40" s="409">
        <f t="shared" si="8"/>
        <v>0</v>
      </c>
      <c r="F40" s="409">
        <f t="shared" si="9"/>
        <v>0</v>
      </c>
      <c r="G40" s="409">
        <f t="shared" si="10"/>
        <v>0</v>
      </c>
      <c r="H40" s="259"/>
      <c r="I40" s="396">
        <v>714.81015756302509</v>
      </c>
      <c r="J40" s="258">
        <f t="shared" si="11"/>
        <v>714.81015756302509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414">
        <f>'[1]Table 8 2.1.12 MFP Funded'!M38</f>
        <v>0</v>
      </c>
      <c r="D41" s="413">
        <f>'10.1.12 MFP Funded'!I40</f>
        <v>0</v>
      </c>
      <c r="E41" s="413">
        <f t="shared" si="8"/>
        <v>0</v>
      </c>
      <c r="F41" s="413">
        <f t="shared" si="9"/>
        <v>0</v>
      </c>
      <c r="G41" s="413">
        <f t="shared" si="10"/>
        <v>0</v>
      </c>
      <c r="H41" s="275"/>
      <c r="I41" s="398">
        <v>714.81015756302509</v>
      </c>
      <c r="J41" s="274">
        <f t="shared" si="11"/>
        <v>714.81015756302509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412">
        <f>'[1]Table 8 2.1.12 MFP Funded'!M39</f>
        <v>396</v>
      </c>
      <c r="D42" s="411">
        <f>'10.1.12 MFP Funded'!I41</f>
        <v>473</v>
      </c>
      <c r="E42" s="411">
        <f t="shared" si="8"/>
        <v>77</v>
      </c>
      <c r="F42" s="411">
        <f t="shared" si="9"/>
        <v>77</v>
      </c>
      <c r="G42" s="411">
        <f t="shared" si="10"/>
        <v>0</v>
      </c>
      <c r="H42" s="267"/>
      <c r="I42" s="397">
        <v>714.81015756302509</v>
      </c>
      <c r="J42" s="266">
        <f t="shared" si="11"/>
        <v>714.81015756302509</v>
      </c>
      <c r="K42" s="265">
        <f t="shared" si="12"/>
        <v>55040.382132352934</v>
      </c>
      <c r="L42" s="265">
        <f t="shared" si="13"/>
        <v>55040.382132352934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410">
        <f>'[1]Table 8 2.1.12 MFP Funded'!M40</f>
        <v>0</v>
      </c>
      <c r="D43" s="409">
        <f>'10.1.12 MFP Funded'!I42</f>
        <v>0</v>
      </c>
      <c r="E43" s="409">
        <f t="shared" si="8"/>
        <v>0</v>
      </c>
      <c r="F43" s="409">
        <f t="shared" si="9"/>
        <v>0</v>
      </c>
      <c r="G43" s="409">
        <f t="shared" si="10"/>
        <v>0</v>
      </c>
      <c r="H43" s="259"/>
      <c r="I43" s="396">
        <v>714.81015756302509</v>
      </c>
      <c r="J43" s="258">
        <f t="shared" si="11"/>
        <v>714.81015756302509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410">
        <f>'[1]Table 8 2.1.12 MFP Funded'!M41</f>
        <v>1</v>
      </c>
      <c r="D44" s="409">
        <f>'10.1.12 MFP Funded'!I43</f>
        <v>1</v>
      </c>
      <c r="E44" s="409">
        <f t="shared" si="8"/>
        <v>0</v>
      </c>
      <c r="F44" s="409">
        <f t="shared" si="9"/>
        <v>0</v>
      </c>
      <c r="G44" s="409">
        <f t="shared" si="10"/>
        <v>0</v>
      </c>
      <c r="H44" s="259"/>
      <c r="I44" s="396">
        <v>714.81015756302509</v>
      </c>
      <c r="J44" s="258">
        <f t="shared" si="11"/>
        <v>714.81015756302509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410">
        <f>'[1]Table 8 2.1.12 MFP Funded'!M42</f>
        <v>0</v>
      </c>
      <c r="D45" s="409">
        <f>'10.1.12 MFP Funded'!I44</f>
        <v>0</v>
      </c>
      <c r="E45" s="409">
        <f t="shared" si="8"/>
        <v>0</v>
      </c>
      <c r="F45" s="409">
        <f t="shared" si="9"/>
        <v>0</v>
      </c>
      <c r="G45" s="409">
        <f t="shared" si="10"/>
        <v>0</v>
      </c>
      <c r="H45" s="259"/>
      <c r="I45" s="396">
        <v>714.81015756302509</v>
      </c>
      <c r="J45" s="258">
        <f t="shared" si="11"/>
        <v>714.81015756302509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414">
        <f>'[1]Table 8 2.1.12 MFP Funded'!M43</f>
        <v>0</v>
      </c>
      <c r="D46" s="413">
        <f>'10.1.12 MFP Funded'!I45</f>
        <v>0</v>
      </c>
      <c r="E46" s="413">
        <f t="shared" si="8"/>
        <v>0</v>
      </c>
      <c r="F46" s="413">
        <f t="shared" si="9"/>
        <v>0</v>
      </c>
      <c r="G46" s="413">
        <f t="shared" si="10"/>
        <v>0</v>
      </c>
      <c r="H46" s="275"/>
      <c r="I46" s="398">
        <v>714.81015756302509</v>
      </c>
      <c r="J46" s="274">
        <f t="shared" si="11"/>
        <v>714.81015756302509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412">
        <f>'[1]Table 8 2.1.12 MFP Funded'!M44</f>
        <v>0</v>
      </c>
      <c r="D47" s="411">
        <f>'10.1.12 MFP Funded'!I46</f>
        <v>0</v>
      </c>
      <c r="E47" s="411">
        <f t="shared" si="8"/>
        <v>0</v>
      </c>
      <c r="F47" s="411">
        <f t="shared" si="9"/>
        <v>0</v>
      </c>
      <c r="G47" s="411">
        <f t="shared" si="10"/>
        <v>0</v>
      </c>
      <c r="H47" s="267"/>
      <c r="I47" s="397">
        <v>714.81015756302509</v>
      </c>
      <c r="J47" s="266">
        <f t="shared" si="11"/>
        <v>714.81015756302509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410">
        <f>'[1]Table 8 2.1.12 MFP Funded'!M45</f>
        <v>0</v>
      </c>
      <c r="D48" s="409">
        <f>'10.1.12 MFP Funded'!I47</f>
        <v>0</v>
      </c>
      <c r="E48" s="409">
        <f t="shared" si="8"/>
        <v>0</v>
      </c>
      <c r="F48" s="409">
        <f t="shared" si="9"/>
        <v>0</v>
      </c>
      <c r="G48" s="409">
        <f t="shared" si="10"/>
        <v>0</v>
      </c>
      <c r="H48" s="259"/>
      <c r="I48" s="396">
        <v>714.81015756302509</v>
      </c>
      <c r="J48" s="258">
        <f t="shared" si="11"/>
        <v>714.81015756302509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410">
        <f>'[1]Table 8 2.1.12 MFP Funded'!M46</f>
        <v>0</v>
      </c>
      <c r="D49" s="409">
        <f>'10.1.12 MFP Funded'!I48</f>
        <v>0</v>
      </c>
      <c r="E49" s="409">
        <f t="shared" si="8"/>
        <v>0</v>
      </c>
      <c r="F49" s="409">
        <f t="shared" si="9"/>
        <v>0</v>
      </c>
      <c r="G49" s="409">
        <f t="shared" si="10"/>
        <v>0</v>
      </c>
      <c r="H49" s="259"/>
      <c r="I49" s="396">
        <v>714.81015756302509</v>
      </c>
      <c r="J49" s="258">
        <f t="shared" si="11"/>
        <v>714.81015756302509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410">
        <f>'[1]Table 8 2.1.12 MFP Funded'!M47</f>
        <v>12</v>
      </c>
      <c r="D50" s="409">
        <f>'10.1.12 MFP Funded'!I49</f>
        <v>14</v>
      </c>
      <c r="E50" s="409">
        <f t="shared" si="8"/>
        <v>2</v>
      </c>
      <c r="F50" s="409">
        <f t="shared" si="9"/>
        <v>2</v>
      </c>
      <c r="G50" s="409">
        <f t="shared" si="10"/>
        <v>0</v>
      </c>
      <c r="H50" s="259"/>
      <c r="I50" s="396">
        <v>714.81015756302509</v>
      </c>
      <c r="J50" s="258">
        <f t="shared" si="11"/>
        <v>714.81015756302509</v>
      </c>
      <c r="K50" s="257">
        <f t="shared" si="12"/>
        <v>1429.6203151260502</v>
      </c>
      <c r="L50" s="257">
        <f t="shared" si="13"/>
        <v>1429.6203151260502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414">
        <f>'[1]Table 8 2.1.12 MFP Funded'!M48</f>
        <v>5</v>
      </c>
      <c r="D51" s="413">
        <f>'10.1.12 MFP Funded'!I50</f>
        <v>5</v>
      </c>
      <c r="E51" s="413">
        <f t="shared" si="8"/>
        <v>0</v>
      </c>
      <c r="F51" s="413">
        <f t="shared" si="9"/>
        <v>0</v>
      </c>
      <c r="G51" s="413">
        <f t="shared" si="10"/>
        <v>0</v>
      </c>
      <c r="H51" s="275"/>
      <c r="I51" s="398">
        <v>714.81015756302509</v>
      </c>
      <c r="J51" s="274">
        <f t="shared" si="11"/>
        <v>714.81015756302509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412">
        <f>'[1]Table 8 2.1.12 MFP Funded'!M49</f>
        <v>0</v>
      </c>
      <c r="D52" s="411">
        <f>'10.1.12 MFP Funded'!I51</f>
        <v>0</v>
      </c>
      <c r="E52" s="411">
        <f t="shared" si="8"/>
        <v>0</v>
      </c>
      <c r="F52" s="411">
        <f t="shared" si="9"/>
        <v>0</v>
      </c>
      <c r="G52" s="411">
        <f t="shared" si="10"/>
        <v>0</v>
      </c>
      <c r="H52" s="267"/>
      <c r="I52" s="397">
        <v>714.81015756302509</v>
      </c>
      <c r="J52" s="266">
        <f t="shared" si="11"/>
        <v>714.81015756302509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410">
        <f>'[1]Table 8 2.1.12 MFP Funded'!M50</f>
        <v>0</v>
      </c>
      <c r="D53" s="409">
        <f>'10.1.12 MFP Funded'!I52</f>
        <v>0</v>
      </c>
      <c r="E53" s="409">
        <f t="shared" si="8"/>
        <v>0</v>
      </c>
      <c r="F53" s="409">
        <f t="shared" si="9"/>
        <v>0</v>
      </c>
      <c r="G53" s="409">
        <f t="shared" si="10"/>
        <v>0</v>
      </c>
      <c r="H53" s="259"/>
      <c r="I53" s="396">
        <v>714.81015756302509</v>
      </c>
      <c r="J53" s="258">
        <f t="shared" si="11"/>
        <v>714.81015756302509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410">
        <f>'[1]Table 8 2.1.12 MFP Funded'!M51</f>
        <v>7</v>
      </c>
      <c r="D54" s="409">
        <f>'10.1.12 MFP Funded'!I53</f>
        <v>7</v>
      </c>
      <c r="E54" s="409">
        <f t="shared" si="8"/>
        <v>0</v>
      </c>
      <c r="F54" s="409">
        <f t="shared" si="9"/>
        <v>0</v>
      </c>
      <c r="G54" s="409">
        <f t="shared" si="10"/>
        <v>0</v>
      </c>
      <c r="H54" s="259"/>
      <c r="I54" s="396">
        <v>714.81015756302509</v>
      </c>
      <c r="J54" s="258">
        <f t="shared" si="11"/>
        <v>714.81015756302509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410">
        <f>'[1]Table 8 2.1.12 MFP Funded'!M52</f>
        <v>0</v>
      </c>
      <c r="D55" s="409">
        <f>'10.1.12 MFP Funded'!I54</f>
        <v>0</v>
      </c>
      <c r="E55" s="409">
        <f t="shared" si="8"/>
        <v>0</v>
      </c>
      <c r="F55" s="409">
        <f t="shared" si="9"/>
        <v>0</v>
      </c>
      <c r="G55" s="409">
        <f t="shared" si="10"/>
        <v>0</v>
      </c>
      <c r="H55" s="259"/>
      <c r="I55" s="396">
        <v>714.81015756302509</v>
      </c>
      <c r="J55" s="258">
        <f t="shared" si="11"/>
        <v>714.81015756302509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414">
        <f>'[1]Table 8 2.1.12 MFP Funded'!M53</f>
        <v>0</v>
      </c>
      <c r="D56" s="413">
        <f>'10.1.12 MFP Funded'!I55</f>
        <v>0</v>
      </c>
      <c r="E56" s="413">
        <f t="shared" si="8"/>
        <v>0</v>
      </c>
      <c r="F56" s="413">
        <f t="shared" si="9"/>
        <v>0</v>
      </c>
      <c r="G56" s="413">
        <f t="shared" si="10"/>
        <v>0</v>
      </c>
      <c r="H56" s="275"/>
      <c r="I56" s="398">
        <v>714.81015756302509</v>
      </c>
      <c r="J56" s="274">
        <f t="shared" si="11"/>
        <v>714.81015756302509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412">
        <f>'[1]Table 8 2.1.12 MFP Funded'!M54</f>
        <v>0</v>
      </c>
      <c r="D57" s="411">
        <f>'10.1.12 MFP Funded'!I56</f>
        <v>0</v>
      </c>
      <c r="E57" s="411">
        <f t="shared" si="8"/>
        <v>0</v>
      </c>
      <c r="F57" s="411">
        <f t="shared" si="9"/>
        <v>0</v>
      </c>
      <c r="G57" s="411">
        <f t="shared" si="10"/>
        <v>0</v>
      </c>
      <c r="H57" s="267"/>
      <c r="I57" s="397">
        <v>714.81015756302509</v>
      </c>
      <c r="J57" s="266">
        <f t="shared" si="11"/>
        <v>714.81015756302509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410">
        <f>'[1]Table 8 2.1.12 MFP Funded'!M55</f>
        <v>10</v>
      </c>
      <c r="D58" s="409">
        <f>'10.1.12 MFP Funded'!I57</f>
        <v>12</v>
      </c>
      <c r="E58" s="409">
        <f t="shared" si="8"/>
        <v>2</v>
      </c>
      <c r="F58" s="409">
        <f t="shared" si="9"/>
        <v>2</v>
      </c>
      <c r="G58" s="409">
        <f t="shared" si="10"/>
        <v>0</v>
      </c>
      <c r="H58" s="259"/>
      <c r="I58" s="396">
        <v>714.81015756302509</v>
      </c>
      <c r="J58" s="258">
        <f t="shared" si="11"/>
        <v>714.81015756302509</v>
      </c>
      <c r="K58" s="257">
        <f t="shared" si="12"/>
        <v>1429.6203151260502</v>
      </c>
      <c r="L58" s="257">
        <f t="shared" si="13"/>
        <v>1429.6203151260502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410">
        <f>'[1]Table 8 2.1.12 MFP Funded'!M56</f>
        <v>0</v>
      </c>
      <c r="D59" s="409">
        <f>'10.1.12 MFP Funded'!I58</f>
        <v>0</v>
      </c>
      <c r="E59" s="409">
        <f t="shared" si="8"/>
        <v>0</v>
      </c>
      <c r="F59" s="409">
        <f t="shared" si="9"/>
        <v>0</v>
      </c>
      <c r="G59" s="409">
        <f t="shared" si="10"/>
        <v>0</v>
      </c>
      <c r="H59" s="259"/>
      <c r="I59" s="396">
        <v>714.81015756302509</v>
      </c>
      <c r="J59" s="258">
        <f t="shared" si="11"/>
        <v>714.81015756302509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410">
        <f>'[1]Table 8 2.1.12 MFP Funded'!M57</f>
        <v>0</v>
      </c>
      <c r="D60" s="409">
        <f>'10.1.12 MFP Funded'!I59</f>
        <v>0</v>
      </c>
      <c r="E60" s="409">
        <f t="shared" si="8"/>
        <v>0</v>
      </c>
      <c r="F60" s="409">
        <f t="shared" si="9"/>
        <v>0</v>
      </c>
      <c r="G60" s="409">
        <f t="shared" si="10"/>
        <v>0</v>
      </c>
      <c r="H60" s="259"/>
      <c r="I60" s="396">
        <v>714.81015756302509</v>
      </c>
      <c r="J60" s="258">
        <f t="shared" si="11"/>
        <v>714.81015756302509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414">
        <f>'[1]Table 8 2.1.12 MFP Funded'!M58</f>
        <v>0</v>
      </c>
      <c r="D61" s="413">
        <f>'10.1.12 MFP Funded'!I60</f>
        <v>0</v>
      </c>
      <c r="E61" s="413">
        <f t="shared" si="8"/>
        <v>0</v>
      </c>
      <c r="F61" s="413">
        <f t="shared" si="9"/>
        <v>0</v>
      </c>
      <c r="G61" s="413">
        <f t="shared" si="10"/>
        <v>0</v>
      </c>
      <c r="H61" s="275"/>
      <c r="I61" s="398">
        <v>714.81015756302509</v>
      </c>
      <c r="J61" s="274">
        <f t="shared" si="11"/>
        <v>714.81015756302509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412">
        <f>'[1]Table 8 2.1.12 MFP Funded'!M59</f>
        <v>0</v>
      </c>
      <c r="D62" s="411">
        <f>'10.1.12 MFP Funded'!I61</f>
        <v>0</v>
      </c>
      <c r="E62" s="411">
        <f t="shared" si="8"/>
        <v>0</v>
      </c>
      <c r="F62" s="411">
        <f t="shared" si="9"/>
        <v>0</v>
      </c>
      <c r="G62" s="411">
        <f t="shared" si="10"/>
        <v>0</v>
      </c>
      <c r="H62" s="267"/>
      <c r="I62" s="397">
        <v>714.81015756302509</v>
      </c>
      <c r="J62" s="266">
        <f t="shared" si="11"/>
        <v>714.81015756302509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410">
        <f>'[1]Table 8 2.1.12 MFP Funded'!M60</f>
        <v>0</v>
      </c>
      <c r="D63" s="409">
        <f>'10.1.12 MFP Funded'!I62</f>
        <v>0</v>
      </c>
      <c r="E63" s="409">
        <f t="shared" si="8"/>
        <v>0</v>
      </c>
      <c r="F63" s="409">
        <f t="shared" si="9"/>
        <v>0</v>
      </c>
      <c r="G63" s="409">
        <f t="shared" si="10"/>
        <v>0</v>
      </c>
      <c r="H63" s="259"/>
      <c r="I63" s="396">
        <v>714.81015756302509</v>
      </c>
      <c r="J63" s="258">
        <f t="shared" si="11"/>
        <v>714.81015756302509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410">
        <f>'[1]Table 8 2.1.12 MFP Funded'!M61</f>
        <v>0</v>
      </c>
      <c r="D64" s="409">
        <f>'10.1.12 MFP Funded'!I63</f>
        <v>0</v>
      </c>
      <c r="E64" s="409">
        <f t="shared" si="8"/>
        <v>0</v>
      </c>
      <c r="F64" s="409">
        <f t="shared" si="9"/>
        <v>0</v>
      </c>
      <c r="G64" s="409">
        <f t="shared" si="10"/>
        <v>0</v>
      </c>
      <c r="H64" s="259"/>
      <c r="I64" s="396">
        <v>714.81015756302509</v>
      </c>
      <c r="J64" s="258">
        <f t="shared" si="11"/>
        <v>714.81015756302509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410">
        <f>'[1]Table 8 2.1.12 MFP Funded'!M62</f>
        <v>0</v>
      </c>
      <c r="D65" s="409">
        <f>'10.1.12 MFP Funded'!I64</f>
        <v>0</v>
      </c>
      <c r="E65" s="409">
        <f t="shared" si="8"/>
        <v>0</v>
      </c>
      <c r="F65" s="409">
        <f t="shared" si="9"/>
        <v>0</v>
      </c>
      <c r="G65" s="409">
        <f t="shared" si="10"/>
        <v>0</v>
      </c>
      <c r="H65" s="259"/>
      <c r="I65" s="396">
        <v>714.81015756302509</v>
      </c>
      <c r="J65" s="258">
        <f t="shared" si="11"/>
        <v>714.81015756302509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414">
        <f>'[1]Table 8 2.1.12 MFP Funded'!M63</f>
        <v>0</v>
      </c>
      <c r="D66" s="413">
        <f>'10.1.12 MFP Funded'!I65</f>
        <v>0</v>
      </c>
      <c r="E66" s="413">
        <f t="shared" si="8"/>
        <v>0</v>
      </c>
      <c r="F66" s="413">
        <f t="shared" si="9"/>
        <v>0</v>
      </c>
      <c r="G66" s="413">
        <f t="shared" si="10"/>
        <v>0</v>
      </c>
      <c r="H66" s="275"/>
      <c r="I66" s="398">
        <v>714.81015756302509</v>
      </c>
      <c r="J66" s="274">
        <f t="shared" si="11"/>
        <v>714.81015756302509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412">
        <f>'[1]Table 8 2.1.12 MFP Funded'!M64</f>
        <v>0</v>
      </c>
      <c r="D67" s="411">
        <f>'10.1.12 MFP Funded'!I66</f>
        <v>0</v>
      </c>
      <c r="E67" s="411">
        <f t="shared" si="8"/>
        <v>0</v>
      </c>
      <c r="F67" s="411">
        <f t="shared" si="9"/>
        <v>0</v>
      </c>
      <c r="G67" s="411">
        <f t="shared" si="10"/>
        <v>0</v>
      </c>
      <c r="H67" s="267"/>
      <c r="I67" s="397">
        <v>714.81015756302509</v>
      </c>
      <c r="J67" s="266">
        <f t="shared" si="11"/>
        <v>714.81015756302509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410">
        <f>'[1]Table 8 2.1.12 MFP Funded'!M65</f>
        <v>0</v>
      </c>
      <c r="D68" s="409">
        <f>'10.1.12 MFP Funded'!I67</f>
        <v>0</v>
      </c>
      <c r="E68" s="409">
        <f t="shared" si="8"/>
        <v>0</v>
      </c>
      <c r="F68" s="409">
        <f t="shared" si="9"/>
        <v>0</v>
      </c>
      <c r="G68" s="409">
        <f t="shared" si="10"/>
        <v>0</v>
      </c>
      <c r="H68" s="259"/>
      <c r="I68" s="396">
        <v>714.81015756302509</v>
      </c>
      <c r="J68" s="258">
        <f t="shared" si="11"/>
        <v>714.81015756302509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410">
        <f>'[1]Table 8 2.1.12 MFP Funded'!M66</f>
        <v>0</v>
      </c>
      <c r="D69" s="409">
        <f>'10.1.12 MFP Funded'!I68</f>
        <v>0</v>
      </c>
      <c r="E69" s="409">
        <f t="shared" si="8"/>
        <v>0</v>
      </c>
      <c r="F69" s="409">
        <f t="shared" si="9"/>
        <v>0</v>
      </c>
      <c r="G69" s="409">
        <f t="shared" si="10"/>
        <v>0</v>
      </c>
      <c r="H69" s="259"/>
      <c r="I69" s="396">
        <v>714.81015756302509</v>
      </c>
      <c r="J69" s="258">
        <f t="shared" si="11"/>
        <v>714.81015756302509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410">
        <f>'[1]Table 8 2.1.12 MFP Funded'!M67</f>
        <v>0</v>
      </c>
      <c r="D70" s="409">
        <f>'10.1.12 MFP Funded'!I69</f>
        <v>0</v>
      </c>
      <c r="E70" s="409">
        <f t="shared" si="8"/>
        <v>0</v>
      </c>
      <c r="F70" s="409">
        <f t="shared" si="9"/>
        <v>0</v>
      </c>
      <c r="G70" s="409">
        <f t="shared" si="10"/>
        <v>0</v>
      </c>
      <c r="H70" s="259"/>
      <c r="I70" s="396">
        <v>714.81015756302509</v>
      </c>
      <c r="J70" s="258">
        <f t="shared" si="11"/>
        <v>714.81015756302509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414">
        <f>'[1]Table 8 2.1.12 MFP Funded'!M68</f>
        <v>0</v>
      </c>
      <c r="D71" s="413">
        <f>'10.1.12 MFP Funded'!I70</f>
        <v>0</v>
      </c>
      <c r="E71" s="413">
        <f t="shared" ref="E71:E75" si="15">D71-C71</f>
        <v>0</v>
      </c>
      <c r="F71" s="413">
        <f t="shared" ref="F71:F75" si="16">IF(E71&gt;0,E71,0)</f>
        <v>0</v>
      </c>
      <c r="G71" s="413">
        <f t="shared" si="10"/>
        <v>0</v>
      </c>
      <c r="H71" s="275"/>
      <c r="I71" s="398">
        <v>714.81015756302509</v>
      </c>
      <c r="J71" s="274">
        <f t="shared" ref="J71:J75" si="17">H71+I71</f>
        <v>714.81015756302509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412">
        <f>'[1]Table 8 2.1.12 MFP Funded'!M69</f>
        <v>0</v>
      </c>
      <c r="D72" s="411">
        <f>'10.1.12 MFP Funded'!I71</f>
        <v>0</v>
      </c>
      <c r="E72" s="411">
        <f t="shared" si="15"/>
        <v>0</v>
      </c>
      <c r="F72" s="411">
        <f t="shared" si="16"/>
        <v>0</v>
      </c>
      <c r="G72" s="411">
        <f t="shared" si="10"/>
        <v>0</v>
      </c>
      <c r="H72" s="267"/>
      <c r="I72" s="397">
        <v>714.81015756302509</v>
      </c>
      <c r="J72" s="266">
        <f t="shared" si="17"/>
        <v>714.81015756302509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410">
        <f>'[1]Table 8 2.1.12 MFP Funded'!M70</f>
        <v>0</v>
      </c>
      <c r="D73" s="409">
        <f>'10.1.12 MFP Funded'!I72</f>
        <v>0</v>
      </c>
      <c r="E73" s="409">
        <f t="shared" si="15"/>
        <v>0</v>
      </c>
      <c r="F73" s="409">
        <f t="shared" si="16"/>
        <v>0</v>
      </c>
      <c r="G73" s="409">
        <f t="shared" si="10"/>
        <v>0</v>
      </c>
      <c r="H73" s="259"/>
      <c r="I73" s="396">
        <v>714.81015756302509</v>
      </c>
      <c r="J73" s="258">
        <f t="shared" si="17"/>
        <v>714.81015756302509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410">
        <f>'[1]Table 8 2.1.12 MFP Funded'!M71</f>
        <v>0</v>
      </c>
      <c r="D74" s="409">
        <f>'10.1.12 MFP Funded'!I73</f>
        <v>0</v>
      </c>
      <c r="E74" s="409">
        <f t="shared" si="15"/>
        <v>0</v>
      </c>
      <c r="F74" s="409">
        <f t="shared" si="16"/>
        <v>0</v>
      </c>
      <c r="G74" s="409">
        <f t="shared" si="10"/>
        <v>0</v>
      </c>
      <c r="H74" s="259"/>
      <c r="I74" s="396">
        <v>714.81015756302509</v>
      </c>
      <c r="J74" s="258">
        <f t="shared" si="17"/>
        <v>714.81015756302509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408">
        <f>'[1]Table 8 2.1.12 MFP Funded'!M72</f>
        <v>0</v>
      </c>
      <c r="D75" s="407">
        <f>'10.1.12 MFP Funded'!I74</f>
        <v>0</v>
      </c>
      <c r="E75" s="407">
        <f t="shared" si="15"/>
        <v>0</v>
      </c>
      <c r="F75" s="407">
        <f t="shared" si="16"/>
        <v>0</v>
      </c>
      <c r="G75" s="407">
        <f t="shared" si="10"/>
        <v>0</v>
      </c>
      <c r="H75" s="251"/>
      <c r="I75" s="395">
        <v>714.81015756302509</v>
      </c>
      <c r="J75" s="250">
        <f t="shared" si="17"/>
        <v>714.81015756302509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s="391" customFormat="1" ht="13.5" thickBot="1">
      <c r="A76" s="248"/>
      <c r="B76" s="247" t="s">
        <v>223</v>
      </c>
      <c r="C76" s="246">
        <f>SUM(C7:C75)</f>
        <v>624</v>
      </c>
      <c r="D76" s="246">
        <f>SUM(D7:D75)</f>
        <v>743</v>
      </c>
      <c r="E76" s="394">
        <f>SUM(E7:E75)</f>
        <v>119</v>
      </c>
      <c r="F76" s="394">
        <f>SUM(F7:F75)</f>
        <v>119</v>
      </c>
      <c r="G76" s="394">
        <f>SUM(G7:G75)</f>
        <v>0</v>
      </c>
      <c r="H76" s="244"/>
      <c r="I76" s="243"/>
      <c r="J76" s="243"/>
      <c r="K76" s="242"/>
      <c r="L76" s="242"/>
      <c r="M76" s="242"/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C78" s="389"/>
      <c r="D78" s="389"/>
      <c r="E78" s="389"/>
      <c r="F78" s="389"/>
      <c r="G78" s="389"/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2:1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  <c r="I97" s="370"/>
    </row>
    <row r="98" spans="2:11" hidden="1">
      <c r="C98" s="376">
        <f>C96*C97</f>
        <v>1331744808</v>
      </c>
      <c r="D98" s="376"/>
      <c r="E98" s="376"/>
      <c r="F98" s="376"/>
      <c r="G98" s="376"/>
      <c r="H98" s="379" t="s">
        <v>314</v>
      </c>
      <c r="I98" s="370"/>
    </row>
    <row r="99" spans="2:11" hidden="1">
      <c r="C99" s="378">
        <f>C87</f>
        <v>650290</v>
      </c>
      <c r="D99" s="377"/>
      <c r="E99" s="377"/>
      <c r="F99" s="377"/>
      <c r="G99" s="377"/>
      <c r="H99" s="372" t="s">
        <v>313</v>
      </c>
      <c r="I99" s="370"/>
    </row>
    <row r="100" spans="2:1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  <c r="I100" s="370"/>
    </row>
    <row r="101" spans="2:1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  <c r="I101" s="370"/>
    </row>
    <row r="102" spans="2:1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  <c r="I102" s="370"/>
    </row>
    <row r="103" spans="2:11" hidden="1">
      <c r="C103" s="373"/>
      <c r="D103" s="373"/>
      <c r="E103" s="373"/>
      <c r="F103" s="373"/>
      <c r="G103" s="373"/>
      <c r="H103" s="372"/>
      <c r="I103" s="370"/>
    </row>
    <row r="104" spans="2:11" hidden="1">
      <c r="C104" s="373"/>
      <c r="D104" s="373"/>
      <c r="E104" s="373"/>
      <c r="F104" s="373"/>
      <c r="G104" s="373"/>
      <c r="H104" s="372"/>
      <c r="I104" s="370"/>
    </row>
    <row r="105" spans="2:11" hidden="1">
      <c r="H105" s="372"/>
      <c r="I105" s="370"/>
    </row>
    <row r="106" spans="2:11" hidden="1">
      <c r="I106" s="370"/>
    </row>
    <row r="107" spans="2:11">
      <c r="B107" s="684" t="s">
        <v>601</v>
      </c>
      <c r="C107" s="685"/>
      <c r="D107" s="685"/>
      <c r="E107" s="686">
        <f>E76</f>
        <v>119</v>
      </c>
      <c r="F107" s="685"/>
      <c r="G107" s="685"/>
      <c r="H107" s="687">
        <f>'[3]Table 5C- Legacy Type 2'!$D$12</f>
        <v>7638.7546828904688</v>
      </c>
      <c r="I107" s="688">
        <f>I75</f>
        <v>714.81015756302509</v>
      </c>
      <c r="J107" s="689">
        <f>SUM(H107:I107)</f>
        <v>8353.5648404534932</v>
      </c>
      <c r="K107" s="690">
        <f>J107*E107</f>
        <v>994074.21601396566</v>
      </c>
    </row>
  </sheetData>
  <mergeCells count="12">
    <mergeCell ref="M2:M4"/>
    <mergeCell ref="H2:H4"/>
    <mergeCell ref="I2:I4"/>
    <mergeCell ref="J2:J4"/>
    <mergeCell ref="K2:K4"/>
    <mergeCell ref="L2:L4"/>
    <mergeCell ref="G2:G4"/>
    <mergeCell ref="A2:B4"/>
    <mergeCell ref="C2:C4"/>
    <mergeCell ref="D2:D4"/>
    <mergeCell ref="E2:E4"/>
    <mergeCell ref="F2:F4"/>
  </mergeCells>
  <printOptions horizontalCentered="1"/>
  <pageMargins left="0.27" right="0.25" top="0.87" bottom="0.2" header="0.25" footer="0.2"/>
  <pageSetup paperSize="5" scale="61" firstPageNumber="76" fitToWidth="3" orientation="portrait" useFirstPageNumber="1" r:id="rId1"/>
  <headerFooter alignWithMargins="0">
    <oddHeader xml:space="preserve">&amp;L&amp;"Arial,Bold"&amp;16FY2012-13 MFP Budget Letter: October 1 Mid-year Adjustment for Students&amp;R&amp;"Arial,Bold"&amp;12&amp;KFF0000
</oddHeader>
    <oddFooter>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7"/>
  <sheetViews>
    <sheetView view="pageBreakPreview" zoomScale="90" zoomScaleNormal="85" zoomScaleSheetLayoutView="90" workbookViewId="0">
      <pane xSplit="2" ySplit="6" topLeftCell="C67" activePane="bottomRight" state="frozen"/>
      <selection activeCell="A2" sqref="A2:B4"/>
      <selection pane="topRight" activeCell="A2" sqref="A2:B4"/>
      <selection pane="bottomLeft" activeCell="A2" sqref="A2:B4"/>
      <selection pane="bottomRight" activeCell="H108" sqref="H108"/>
    </sheetView>
  </sheetViews>
  <sheetFormatPr defaultColWidth="12.5703125" defaultRowHeight="12.75"/>
  <cols>
    <col min="1" max="1" width="3" style="370" bestFit="1" customWidth="1"/>
    <col min="2" max="2" width="17.85546875" style="370" bestFit="1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85546875" style="371" customWidth="1"/>
    <col min="8" max="8" width="15.28515625" style="371" customWidth="1"/>
    <col min="9" max="9" width="12.5703125" style="371" bestFit="1" customWidth="1"/>
    <col min="10" max="10" width="12.5703125" style="370"/>
    <col min="11" max="11" width="15.42578125" style="370" customWidth="1"/>
    <col min="12" max="12" width="12.5703125" style="370"/>
    <col min="13" max="13" width="13.42578125" style="370" customWidth="1"/>
    <col min="14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327</v>
      </c>
      <c r="B2" s="821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4.25" customHeight="1">
      <c r="A6" s="421"/>
      <c r="B6" s="420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Funded'!N4</f>
        <v>0</v>
      </c>
      <c r="D7" s="299">
        <f>'10.1.12 MFP Funded'!J6</f>
        <v>0</v>
      </c>
      <c r="E7" s="330">
        <f t="shared" ref="E7:E38" si="1">D7-C7</f>
        <v>0</v>
      </c>
      <c r="F7" s="330">
        <f t="shared" ref="F7:F38" si="2">IF(E7&gt;0,E7,0)</f>
        <v>0</v>
      </c>
      <c r="G7" s="330">
        <f t="shared" ref="G7:G38" si="3">IF(E7&lt;0,E7,0)</f>
        <v>0</v>
      </c>
      <c r="H7" s="283"/>
      <c r="I7" s="399">
        <v>536.12413544332276</v>
      </c>
      <c r="J7" s="282">
        <f t="shared" ref="J7:J38" si="4">H7+I7</f>
        <v>536.12413544332276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418">
        <f>'[1]Table 8 2.1.12 MFP Funded'!N5</f>
        <v>0</v>
      </c>
      <c r="D8" s="417">
        <f>'10.1.12 MFP Funded'!J7</f>
        <v>0</v>
      </c>
      <c r="E8" s="332">
        <f t="shared" si="1"/>
        <v>0</v>
      </c>
      <c r="F8" s="332">
        <f t="shared" si="2"/>
        <v>0</v>
      </c>
      <c r="G8" s="332">
        <f t="shared" si="3"/>
        <v>0</v>
      </c>
      <c r="H8" s="295"/>
      <c r="I8" s="401">
        <v>536.12413544332276</v>
      </c>
      <c r="J8" s="294">
        <f t="shared" si="4"/>
        <v>536.12413544332276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 ht="12.75" customHeight="1">
      <c r="A9" s="264">
        <v>3</v>
      </c>
      <c r="B9" s="263" t="s">
        <v>290</v>
      </c>
      <c r="C9" s="418">
        <f>'[1]Table 8 2.1.12 MFP Funded'!N6</f>
        <v>0</v>
      </c>
      <c r="D9" s="417">
        <f>'10.1.12 MFP Funded'!J8</f>
        <v>0</v>
      </c>
      <c r="E9" s="332">
        <f t="shared" si="1"/>
        <v>0</v>
      </c>
      <c r="F9" s="332">
        <f t="shared" si="2"/>
        <v>0</v>
      </c>
      <c r="G9" s="332">
        <f t="shared" si="3"/>
        <v>0</v>
      </c>
      <c r="H9" s="295"/>
      <c r="I9" s="401">
        <v>536.12413544332276</v>
      </c>
      <c r="J9" s="294">
        <f t="shared" si="4"/>
        <v>536.12413544332276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 ht="12.75" customHeight="1">
      <c r="A10" s="264">
        <v>4</v>
      </c>
      <c r="B10" s="263" t="s">
        <v>289</v>
      </c>
      <c r="C10" s="418">
        <f>'[1]Table 8 2.1.12 MFP Funded'!N7</f>
        <v>0</v>
      </c>
      <c r="D10" s="417">
        <f>'10.1.12 MFP Funded'!J9</f>
        <v>0</v>
      </c>
      <c r="E10" s="332">
        <f t="shared" si="1"/>
        <v>0</v>
      </c>
      <c r="F10" s="332">
        <f t="shared" si="2"/>
        <v>0</v>
      </c>
      <c r="G10" s="332">
        <f t="shared" si="3"/>
        <v>0</v>
      </c>
      <c r="H10" s="295"/>
      <c r="I10" s="401">
        <v>536.12413544332276</v>
      </c>
      <c r="J10" s="294">
        <f t="shared" si="4"/>
        <v>536.12413544332276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416">
        <f>'[1]Table 8 2.1.12 MFP Funded'!N8</f>
        <v>671</v>
      </c>
      <c r="D11" s="415">
        <f>'10.1.12 MFP Funded'!J10</f>
        <v>689</v>
      </c>
      <c r="E11" s="331">
        <f t="shared" si="1"/>
        <v>18</v>
      </c>
      <c r="F11" s="331">
        <f t="shared" si="2"/>
        <v>18</v>
      </c>
      <c r="G11" s="331">
        <f t="shared" si="3"/>
        <v>0</v>
      </c>
      <c r="H11" s="289"/>
      <c r="I11" s="400">
        <v>536.12413544332276</v>
      </c>
      <c r="J11" s="288">
        <f t="shared" si="4"/>
        <v>536.12413544332276</v>
      </c>
      <c r="K11" s="287">
        <f t="shared" si="5"/>
        <v>9650.2344379798087</v>
      </c>
      <c r="L11" s="287">
        <f t="shared" si="6"/>
        <v>9650.2344379798087</v>
      </c>
      <c r="M11" s="287">
        <f t="shared" si="7"/>
        <v>0</v>
      </c>
    </row>
    <row r="12" spans="1:13" ht="12.75" customHeight="1">
      <c r="A12" s="272">
        <v>6</v>
      </c>
      <c r="B12" s="271" t="s">
        <v>287</v>
      </c>
      <c r="C12" s="300">
        <f>'[1]Table 8 2.1.12 MFP Funded'!N9</f>
        <v>0</v>
      </c>
      <c r="D12" s="299">
        <f>'10.1.12 MFP Funded'!J11</f>
        <v>0</v>
      </c>
      <c r="E12" s="330">
        <f t="shared" si="1"/>
        <v>0</v>
      </c>
      <c r="F12" s="330">
        <f t="shared" si="2"/>
        <v>0</v>
      </c>
      <c r="G12" s="330">
        <f t="shared" si="3"/>
        <v>0</v>
      </c>
      <c r="H12" s="283"/>
      <c r="I12" s="399">
        <v>536.12413544332276</v>
      </c>
      <c r="J12" s="282">
        <f t="shared" si="4"/>
        <v>536.12413544332276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418">
        <f>'[1]Table 8 2.1.12 MFP Funded'!N10</f>
        <v>0</v>
      </c>
      <c r="D13" s="417">
        <f>'10.1.12 MFP Funded'!J12</f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295"/>
      <c r="I13" s="401">
        <v>536.12413544332276</v>
      </c>
      <c r="J13" s="294">
        <f t="shared" si="4"/>
        <v>536.12413544332276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418">
        <f>'[1]Table 8 2.1.12 MFP Funded'!N11</f>
        <v>0</v>
      </c>
      <c r="D14" s="417">
        <f>'10.1.12 MFP Funded'!J13</f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295"/>
      <c r="I14" s="401">
        <v>536.12413544332276</v>
      </c>
      <c r="J14" s="294">
        <f t="shared" si="4"/>
        <v>536.12413544332276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418">
        <f>'[1]Table 8 2.1.12 MFP Funded'!N12</f>
        <v>0</v>
      </c>
      <c r="D15" s="417">
        <f>'10.1.12 MFP Funded'!J14</f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295"/>
      <c r="I15" s="401">
        <v>536.12413544332276</v>
      </c>
      <c r="J15" s="294">
        <f t="shared" si="4"/>
        <v>536.12413544332276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416">
        <f>'[1]Table 8 2.1.12 MFP Funded'!N13</f>
        <v>0</v>
      </c>
      <c r="D16" s="415">
        <f>'10.1.12 MFP Funded'!J15</f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289"/>
      <c r="I16" s="400">
        <v>536.12413544332276</v>
      </c>
      <c r="J16" s="288">
        <f t="shared" si="4"/>
        <v>536.12413544332276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300">
        <f>'[1]Table 8 2.1.12 MFP Funded'!N14</f>
        <v>0</v>
      </c>
      <c r="D17" s="299">
        <f>'10.1.12 MFP Funded'!J16</f>
        <v>0</v>
      </c>
      <c r="E17" s="330">
        <f t="shared" si="1"/>
        <v>0</v>
      </c>
      <c r="F17" s="330">
        <f t="shared" si="2"/>
        <v>0</v>
      </c>
      <c r="G17" s="330">
        <f t="shared" si="3"/>
        <v>0</v>
      </c>
      <c r="H17" s="283"/>
      <c r="I17" s="399">
        <v>536.12413544332276</v>
      </c>
      <c r="J17" s="282">
        <f t="shared" si="4"/>
        <v>536.12413544332276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418">
        <f>'[1]Table 8 2.1.12 MFP Funded'!N15</f>
        <v>0</v>
      </c>
      <c r="D18" s="417">
        <f>'10.1.12 MFP Funded'!J17</f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295"/>
      <c r="I18" s="401">
        <v>536.12413544332276</v>
      </c>
      <c r="J18" s="294">
        <f t="shared" si="4"/>
        <v>536.12413544332276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418">
        <f>'[1]Table 8 2.1.12 MFP Funded'!N16</f>
        <v>0</v>
      </c>
      <c r="D19" s="417">
        <f>'10.1.12 MFP Funded'!J18</f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295"/>
      <c r="I19" s="401">
        <v>536.12413544332276</v>
      </c>
      <c r="J19" s="294">
        <f t="shared" si="4"/>
        <v>536.12413544332276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 ht="12.75" customHeight="1">
      <c r="A20" s="264">
        <v>14</v>
      </c>
      <c r="B20" s="263" t="s">
        <v>279</v>
      </c>
      <c r="C20" s="418">
        <f>'[1]Table 8 2.1.12 MFP Funded'!N17</f>
        <v>0</v>
      </c>
      <c r="D20" s="417">
        <f>'10.1.12 MFP Funded'!J19</f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295"/>
      <c r="I20" s="401">
        <v>536.12413544332276</v>
      </c>
      <c r="J20" s="294">
        <f t="shared" si="4"/>
        <v>536.12413544332276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416">
        <f>'[1]Table 8 2.1.12 MFP Funded'!N18</f>
        <v>0</v>
      </c>
      <c r="D21" s="415">
        <f>'10.1.12 MFP Funded'!J20</f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289"/>
      <c r="I21" s="400">
        <v>536.12413544332276</v>
      </c>
      <c r="J21" s="288">
        <f t="shared" si="4"/>
        <v>536.12413544332276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300">
        <f>'[1]Table 8 2.1.12 MFP Funded'!N19</f>
        <v>0</v>
      </c>
      <c r="D22" s="299">
        <f>'10.1.12 MFP Funded'!J21</f>
        <v>0</v>
      </c>
      <c r="E22" s="330">
        <f t="shared" si="1"/>
        <v>0</v>
      </c>
      <c r="F22" s="330">
        <f t="shared" si="2"/>
        <v>0</v>
      </c>
      <c r="G22" s="330">
        <f t="shared" si="3"/>
        <v>0</v>
      </c>
      <c r="H22" s="283"/>
      <c r="I22" s="399">
        <v>536.12413544332276</v>
      </c>
      <c r="J22" s="282">
        <f t="shared" si="4"/>
        <v>536.12413544332276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418">
        <f>'[1]Table 8 2.1.12 MFP Funded'!N20</f>
        <v>0</v>
      </c>
      <c r="D23" s="417">
        <f>'10.1.12 MFP Funded'!J22</f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295"/>
      <c r="I23" s="401">
        <v>536.12413544332276</v>
      </c>
      <c r="J23" s="294">
        <f t="shared" si="4"/>
        <v>536.12413544332276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418">
        <f>'[1]Table 8 2.1.12 MFP Funded'!N21</f>
        <v>0</v>
      </c>
      <c r="D24" s="417">
        <f>'10.1.12 MFP Funded'!J23</f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295"/>
      <c r="I24" s="401">
        <v>536.12413544332276</v>
      </c>
      <c r="J24" s="294">
        <f t="shared" si="4"/>
        <v>536.12413544332276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418">
        <f>'[1]Table 8 2.1.12 MFP Funded'!N22</f>
        <v>0</v>
      </c>
      <c r="D25" s="417">
        <f>'10.1.12 MFP Funded'!J24</f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295"/>
      <c r="I25" s="401">
        <v>536.12413544332276</v>
      </c>
      <c r="J25" s="294">
        <f t="shared" si="4"/>
        <v>536.12413544332276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416">
        <f>'[1]Table 8 2.1.12 MFP Funded'!N23</f>
        <v>0</v>
      </c>
      <c r="D26" s="415">
        <f>'10.1.12 MFP Funded'!J25</f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289"/>
      <c r="I26" s="400">
        <v>536.12413544332276</v>
      </c>
      <c r="J26" s="288">
        <f t="shared" si="4"/>
        <v>536.12413544332276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300">
        <f>'[1]Table 8 2.1.12 MFP Funded'!N24</f>
        <v>0</v>
      </c>
      <c r="D27" s="299">
        <f>'10.1.12 MFP Funded'!J26</f>
        <v>0</v>
      </c>
      <c r="E27" s="330">
        <f t="shared" si="1"/>
        <v>0</v>
      </c>
      <c r="F27" s="330">
        <f t="shared" si="2"/>
        <v>0</v>
      </c>
      <c r="G27" s="330">
        <f t="shared" si="3"/>
        <v>0</v>
      </c>
      <c r="H27" s="283"/>
      <c r="I27" s="399">
        <v>536.12413544332276</v>
      </c>
      <c r="J27" s="282">
        <f t="shared" si="4"/>
        <v>536.12413544332276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418">
        <f>'[1]Table 8 2.1.12 MFP Funded'!N25</f>
        <v>0</v>
      </c>
      <c r="D28" s="417">
        <f>'10.1.12 MFP Funded'!J27</f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295"/>
      <c r="I28" s="401">
        <v>536.12413544332276</v>
      </c>
      <c r="J28" s="294">
        <f t="shared" si="4"/>
        <v>536.12413544332276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418">
        <f>'[1]Table 8 2.1.12 MFP Funded'!N26</f>
        <v>0</v>
      </c>
      <c r="D29" s="417">
        <f>'10.1.12 MFP Funded'!J28</f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295"/>
      <c r="I29" s="401">
        <v>536.12413544332276</v>
      </c>
      <c r="J29" s="294">
        <f t="shared" si="4"/>
        <v>536.12413544332276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418">
        <f>'[1]Table 8 2.1.12 MFP Funded'!N27</f>
        <v>0</v>
      </c>
      <c r="D30" s="417">
        <f>'10.1.12 MFP Funded'!J29</f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295"/>
      <c r="I30" s="401">
        <v>536.12413544332276</v>
      </c>
      <c r="J30" s="294">
        <f t="shared" si="4"/>
        <v>536.12413544332276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416">
        <f>'[1]Table 8 2.1.12 MFP Funded'!N28</f>
        <v>0</v>
      </c>
      <c r="D31" s="415">
        <f>'10.1.12 MFP Funded'!J30</f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289"/>
      <c r="I31" s="400">
        <v>536.12413544332276</v>
      </c>
      <c r="J31" s="288">
        <f t="shared" si="4"/>
        <v>536.12413544332276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300">
        <f>'[1]Table 8 2.1.12 MFP Funded'!N29</f>
        <v>0</v>
      </c>
      <c r="D32" s="299">
        <f>'10.1.12 MFP Funded'!J31</f>
        <v>0</v>
      </c>
      <c r="E32" s="330">
        <f t="shared" si="1"/>
        <v>0</v>
      </c>
      <c r="F32" s="330">
        <f t="shared" si="2"/>
        <v>0</v>
      </c>
      <c r="G32" s="330">
        <f t="shared" si="3"/>
        <v>0</v>
      </c>
      <c r="H32" s="283"/>
      <c r="I32" s="399">
        <v>536.12413544332276</v>
      </c>
      <c r="J32" s="282">
        <f t="shared" si="4"/>
        <v>536.12413544332276</v>
      </c>
      <c r="K32" s="281">
        <f t="shared" si="5"/>
        <v>0</v>
      </c>
      <c r="L32" s="281">
        <f t="shared" si="6"/>
        <v>0</v>
      </c>
      <c r="M32" s="281">
        <f t="shared" si="7"/>
        <v>0</v>
      </c>
    </row>
    <row r="33" spans="1:13">
      <c r="A33" s="264">
        <v>27</v>
      </c>
      <c r="B33" s="263" t="s">
        <v>266</v>
      </c>
      <c r="C33" s="410">
        <f>'[1]Table 8 2.1.12 MFP Funded'!N30</f>
        <v>0</v>
      </c>
      <c r="D33" s="409">
        <f>'10.1.12 MFP Funded'!J32</f>
        <v>0</v>
      </c>
      <c r="E33" s="327">
        <f t="shared" si="1"/>
        <v>0</v>
      </c>
      <c r="F33" s="327">
        <f t="shared" si="2"/>
        <v>0</v>
      </c>
      <c r="G33" s="327">
        <f t="shared" si="3"/>
        <v>0</v>
      </c>
      <c r="H33" s="259"/>
      <c r="I33" s="396">
        <v>536.12413544332276</v>
      </c>
      <c r="J33" s="258">
        <f t="shared" si="4"/>
        <v>536.12413544332276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410">
        <f>'[1]Table 8 2.1.12 MFP Funded'!N31</f>
        <v>0</v>
      </c>
      <c r="D34" s="409">
        <f>'10.1.12 MFP Funded'!J33</f>
        <v>0</v>
      </c>
      <c r="E34" s="327">
        <f t="shared" si="1"/>
        <v>0</v>
      </c>
      <c r="F34" s="327">
        <f t="shared" si="2"/>
        <v>0</v>
      </c>
      <c r="G34" s="327">
        <f t="shared" si="3"/>
        <v>0</v>
      </c>
      <c r="H34" s="259"/>
      <c r="I34" s="396">
        <v>536.12413544332276</v>
      </c>
      <c r="J34" s="258">
        <f t="shared" si="4"/>
        <v>536.12413544332276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410">
        <f>'[1]Table 8 2.1.12 MFP Funded'!N32</f>
        <v>0</v>
      </c>
      <c r="D35" s="409">
        <f>'10.1.12 MFP Funded'!J34</f>
        <v>0</v>
      </c>
      <c r="E35" s="327">
        <f t="shared" si="1"/>
        <v>0</v>
      </c>
      <c r="F35" s="327">
        <f t="shared" si="2"/>
        <v>0</v>
      </c>
      <c r="G35" s="327">
        <f t="shared" si="3"/>
        <v>0</v>
      </c>
      <c r="H35" s="259"/>
      <c r="I35" s="396">
        <v>536.12413544332276</v>
      </c>
      <c r="J35" s="258">
        <f t="shared" si="4"/>
        <v>536.12413544332276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414">
        <f>'[1]Table 8 2.1.12 MFP Funded'!N33</f>
        <v>0</v>
      </c>
      <c r="D36" s="413">
        <f>'10.1.12 MFP Funded'!J35</f>
        <v>0</v>
      </c>
      <c r="E36" s="329">
        <f t="shared" si="1"/>
        <v>0</v>
      </c>
      <c r="F36" s="329">
        <f t="shared" si="2"/>
        <v>0</v>
      </c>
      <c r="G36" s="329">
        <f t="shared" si="3"/>
        <v>0</v>
      </c>
      <c r="H36" s="275"/>
      <c r="I36" s="398">
        <v>536.12413544332276</v>
      </c>
      <c r="J36" s="274">
        <f t="shared" si="4"/>
        <v>536.12413544332276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412">
        <f>'[1]Table 8 2.1.12 MFP Funded'!N34</f>
        <v>0</v>
      </c>
      <c r="D37" s="411">
        <f>'10.1.12 MFP Funded'!J36</f>
        <v>0</v>
      </c>
      <c r="E37" s="328">
        <f t="shared" si="1"/>
        <v>0</v>
      </c>
      <c r="F37" s="328">
        <f t="shared" si="2"/>
        <v>0</v>
      </c>
      <c r="G37" s="328">
        <f t="shared" si="3"/>
        <v>0</v>
      </c>
      <c r="H37" s="267"/>
      <c r="I37" s="397">
        <v>536.12413544332276</v>
      </c>
      <c r="J37" s="266">
        <f t="shared" si="4"/>
        <v>536.12413544332276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410">
        <f>'[1]Table 8 2.1.12 MFP Funded'!N35</f>
        <v>0</v>
      </c>
      <c r="D38" s="409">
        <f>'10.1.12 MFP Funded'!J37</f>
        <v>0</v>
      </c>
      <c r="E38" s="327">
        <f t="shared" si="1"/>
        <v>0</v>
      </c>
      <c r="F38" s="327">
        <f t="shared" si="2"/>
        <v>0</v>
      </c>
      <c r="G38" s="327">
        <f t="shared" si="3"/>
        <v>0</v>
      </c>
      <c r="H38" s="259"/>
      <c r="I38" s="396">
        <v>536.12413544332276</v>
      </c>
      <c r="J38" s="258">
        <f t="shared" si="4"/>
        <v>536.12413544332276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410">
        <f>'[1]Table 8 2.1.12 MFP Funded'!N36</f>
        <v>0</v>
      </c>
      <c r="D39" s="409">
        <f>'10.1.12 MFP Funded'!J38</f>
        <v>0</v>
      </c>
      <c r="E39" s="327">
        <f t="shared" ref="E39:E70" si="8">D39-C39</f>
        <v>0</v>
      </c>
      <c r="F39" s="327">
        <f t="shared" ref="F39:F70" si="9">IF(E39&gt;0,E39,0)</f>
        <v>0</v>
      </c>
      <c r="G39" s="327">
        <f t="shared" ref="G39:G75" si="10">IF(E39&lt;0,E39,0)</f>
        <v>0</v>
      </c>
      <c r="H39" s="259"/>
      <c r="I39" s="396">
        <v>536.12413544332276</v>
      </c>
      <c r="J39" s="258">
        <f t="shared" ref="J39:J70" si="11">H39+I39</f>
        <v>536.12413544332276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410">
        <f>'[1]Table 8 2.1.12 MFP Funded'!N37</f>
        <v>0</v>
      </c>
      <c r="D40" s="409">
        <f>'10.1.12 MFP Funded'!J39</f>
        <v>0</v>
      </c>
      <c r="E40" s="327">
        <f t="shared" si="8"/>
        <v>0</v>
      </c>
      <c r="F40" s="327">
        <f t="shared" si="9"/>
        <v>0</v>
      </c>
      <c r="G40" s="327">
        <f t="shared" si="10"/>
        <v>0</v>
      </c>
      <c r="H40" s="259"/>
      <c r="I40" s="396">
        <v>536.12413544332276</v>
      </c>
      <c r="J40" s="258">
        <f t="shared" si="11"/>
        <v>536.12413544332276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414">
        <f>'[1]Table 8 2.1.12 MFP Funded'!N38</f>
        <v>0</v>
      </c>
      <c r="D41" s="413">
        <f>'10.1.12 MFP Funded'!J40</f>
        <v>0</v>
      </c>
      <c r="E41" s="329">
        <f t="shared" si="8"/>
        <v>0</v>
      </c>
      <c r="F41" s="329">
        <f t="shared" si="9"/>
        <v>0</v>
      </c>
      <c r="G41" s="329">
        <f t="shared" si="10"/>
        <v>0</v>
      </c>
      <c r="H41" s="275"/>
      <c r="I41" s="398">
        <v>536.12413544332276</v>
      </c>
      <c r="J41" s="274">
        <f t="shared" si="11"/>
        <v>536.12413544332276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412">
        <f>'[1]Table 8 2.1.12 MFP Funded'!N39</f>
        <v>0</v>
      </c>
      <c r="D42" s="411">
        <f>'10.1.12 MFP Funded'!J41</f>
        <v>0</v>
      </c>
      <c r="E42" s="328">
        <f t="shared" si="8"/>
        <v>0</v>
      </c>
      <c r="F42" s="328">
        <f t="shared" si="9"/>
        <v>0</v>
      </c>
      <c r="G42" s="328">
        <f t="shared" si="10"/>
        <v>0</v>
      </c>
      <c r="H42" s="267"/>
      <c r="I42" s="397">
        <v>536.12413544332276</v>
      </c>
      <c r="J42" s="266">
        <f t="shared" si="11"/>
        <v>536.12413544332276</v>
      </c>
      <c r="K42" s="265">
        <f t="shared" si="12"/>
        <v>0</v>
      </c>
      <c r="L42" s="265">
        <f t="shared" si="13"/>
        <v>0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410">
        <f>'[1]Table 8 2.1.12 MFP Funded'!N40</f>
        <v>0</v>
      </c>
      <c r="D43" s="409">
        <f>'10.1.12 MFP Funded'!J42</f>
        <v>0</v>
      </c>
      <c r="E43" s="327">
        <f t="shared" si="8"/>
        <v>0</v>
      </c>
      <c r="F43" s="327">
        <f t="shared" si="9"/>
        <v>0</v>
      </c>
      <c r="G43" s="327">
        <f t="shared" si="10"/>
        <v>0</v>
      </c>
      <c r="H43" s="259"/>
      <c r="I43" s="396">
        <v>536.12413544332276</v>
      </c>
      <c r="J43" s="258">
        <f t="shared" si="11"/>
        <v>536.12413544332276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410">
        <f>'[1]Table 8 2.1.12 MFP Funded'!N41</f>
        <v>0</v>
      </c>
      <c r="D44" s="409">
        <f>'10.1.12 MFP Funded'!J43</f>
        <v>0</v>
      </c>
      <c r="E44" s="327">
        <f t="shared" si="8"/>
        <v>0</v>
      </c>
      <c r="F44" s="327">
        <f t="shared" si="9"/>
        <v>0</v>
      </c>
      <c r="G44" s="327">
        <f t="shared" si="10"/>
        <v>0</v>
      </c>
      <c r="H44" s="259"/>
      <c r="I44" s="396">
        <v>536.12413544332276</v>
      </c>
      <c r="J44" s="258">
        <f t="shared" si="11"/>
        <v>536.12413544332276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410">
        <f>'[1]Table 8 2.1.12 MFP Funded'!N42</f>
        <v>2</v>
      </c>
      <c r="D45" s="409">
        <f>'10.1.12 MFP Funded'!J44</f>
        <v>1</v>
      </c>
      <c r="E45" s="327">
        <f t="shared" si="8"/>
        <v>-1</v>
      </c>
      <c r="F45" s="327">
        <f t="shared" si="9"/>
        <v>0</v>
      </c>
      <c r="G45" s="327">
        <f t="shared" si="10"/>
        <v>-1</v>
      </c>
      <c r="H45" s="259"/>
      <c r="I45" s="396">
        <v>536.12413544332276</v>
      </c>
      <c r="J45" s="258">
        <f t="shared" si="11"/>
        <v>536.12413544332276</v>
      </c>
      <c r="K45" s="257">
        <f t="shared" si="12"/>
        <v>-536.12413544332276</v>
      </c>
      <c r="L45" s="257">
        <f t="shared" si="13"/>
        <v>0</v>
      </c>
      <c r="M45" s="257">
        <f t="shared" si="14"/>
        <v>-536.12413544332276</v>
      </c>
    </row>
    <row r="46" spans="1:13">
      <c r="A46" s="280">
        <v>40</v>
      </c>
      <c r="B46" s="279" t="s">
        <v>253</v>
      </c>
      <c r="C46" s="414">
        <f>'[1]Table 8 2.1.12 MFP Funded'!N43</f>
        <v>4</v>
      </c>
      <c r="D46" s="413">
        <f>'10.1.12 MFP Funded'!J45</f>
        <v>4</v>
      </c>
      <c r="E46" s="329">
        <f t="shared" si="8"/>
        <v>0</v>
      </c>
      <c r="F46" s="329">
        <f t="shared" si="9"/>
        <v>0</v>
      </c>
      <c r="G46" s="329">
        <f t="shared" si="10"/>
        <v>0</v>
      </c>
      <c r="H46" s="275"/>
      <c r="I46" s="398">
        <v>536.12413544332276</v>
      </c>
      <c r="J46" s="274">
        <f t="shared" si="11"/>
        <v>536.12413544332276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412">
        <f>'[1]Table 8 2.1.12 MFP Funded'!N44</f>
        <v>0</v>
      </c>
      <c r="D47" s="411">
        <f>'10.1.12 MFP Funded'!J46</f>
        <v>0</v>
      </c>
      <c r="E47" s="328">
        <f t="shared" si="8"/>
        <v>0</v>
      </c>
      <c r="F47" s="328">
        <f t="shared" si="9"/>
        <v>0</v>
      </c>
      <c r="G47" s="328">
        <f t="shared" si="10"/>
        <v>0</v>
      </c>
      <c r="H47" s="267"/>
      <c r="I47" s="397">
        <v>536.12413544332276</v>
      </c>
      <c r="J47" s="266">
        <f t="shared" si="11"/>
        <v>536.12413544332276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410">
        <f>'[1]Table 8 2.1.12 MFP Funded'!N45</f>
        <v>0</v>
      </c>
      <c r="D48" s="409">
        <f>'10.1.12 MFP Funded'!J47</f>
        <v>0</v>
      </c>
      <c r="E48" s="327">
        <f t="shared" si="8"/>
        <v>0</v>
      </c>
      <c r="F48" s="327">
        <f t="shared" si="9"/>
        <v>0</v>
      </c>
      <c r="G48" s="327">
        <f t="shared" si="10"/>
        <v>0</v>
      </c>
      <c r="H48" s="259"/>
      <c r="I48" s="396">
        <v>536.12413544332276</v>
      </c>
      <c r="J48" s="258">
        <f t="shared" si="11"/>
        <v>536.12413544332276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410">
        <f>'[1]Table 8 2.1.12 MFP Funded'!N46</f>
        <v>0</v>
      </c>
      <c r="D49" s="409">
        <f>'10.1.12 MFP Funded'!J48</f>
        <v>0</v>
      </c>
      <c r="E49" s="327">
        <f t="shared" si="8"/>
        <v>0</v>
      </c>
      <c r="F49" s="327">
        <f t="shared" si="9"/>
        <v>0</v>
      </c>
      <c r="G49" s="327">
        <f t="shared" si="10"/>
        <v>0</v>
      </c>
      <c r="H49" s="259"/>
      <c r="I49" s="396">
        <v>536.12413544332276</v>
      </c>
      <c r="J49" s="258">
        <f t="shared" si="11"/>
        <v>536.12413544332276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410">
        <f>'[1]Table 8 2.1.12 MFP Funded'!N47</f>
        <v>0</v>
      </c>
      <c r="D50" s="409">
        <f>'10.1.12 MFP Funded'!J49</f>
        <v>0</v>
      </c>
      <c r="E50" s="327">
        <f t="shared" si="8"/>
        <v>0</v>
      </c>
      <c r="F50" s="327">
        <f t="shared" si="9"/>
        <v>0</v>
      </c>
      <c r="G50" s="327">
        <f t="shared" si="10"/>
        <v>0</v>
      </c>
      <c r="H50" s="259"/>
      <c r="I50" s="396">
        <v>536.12413544332276</v>
      </c>
      <c r="J50" s="258">
        <f t="shared" si="11"/>
        <v>536.12413544332276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414">
        <f>'[1]Table 8 2.1.12 MFP Funded'!N48</f>
        <v>0</v>
      </c>
      <c r="D51" s="413">
        <f>'10.1.12 MFP Funded'!J50</f>
        <v>0</v>
      </c>
      <c r="E51" s="329">
        <f t="shared" si="8"/>
        <v>0</v>
      </c>
      <c r="F51" s="329">
        <f t="shared" si="9"/>
        <v>0</v>
      </c>
      <c r="G51" s="329">
        <f t="shared" si="10"/>
        <v>0</v>
      </c>
      <c r="H51" s="275"/>
      <c r="I51" s="398">
        <v>536.12413544332276</v>
      </c>
      <c r="J51" s="274">
        <f t="shared" si="11"/>
        <v>536.12413544332276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412">
        <f>'[1]Table 8 2.1.12 MFP Funded'!N49</f>
        <v>0</v>
      </c>
      <c r="D52" s="411">
        <f>'10.1.12 MFP Funded'!J51</f>
        <v>0</v>
      </c>
      <c r="E52" s="328">
        <f t="shared" si="8"/>
        <v>0</v>
      </c>
      <c r="F52" s="328">
        <f t="shared" si="9"/>
        <v>0</v>
      </c>
      <c r="G52" s="328">
        <f t="shared" si="10"/>
        <v>0</v>
      </c>
      <c r="H52" s="267"/>
      <c r="I52" s="397">
        <v>536.12413544332276</v>
      </c>
      <c r="J52" s="266">
        <f t="shared" si="11"/>
        <v>536.12413544332276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410">
        <f>'[1]Table 8 2.1.12 MFP Funded'!N50</f>
        <v>0</v>
      </c>
      <c r="D53" s="409">
        <f>'10.1.12 MFP Funded'!J52</f>
        <v>0</v>
      </c>
      <c r="E53" s="327">
        <f t="shared" si="8"/>
        <v>0</v>
      </c>
      <c r="F53" s="327">
        <f t="shared" si="9"/>
        <v>0</v>
      </c>
      <c r="G53" s="327">
        <f t="shared" si="10"/>
        <v>0</v>
      </c>
      <c r="H53" s="259"/>
      <c r="I53" s="396">
        <v>536.12413544332276</v>
      </c>
      <c r="J53" s="258">
        <f t="shared" si="11"/>
        <v>536.12413544332276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410">
        <f>'[1]Table 8 2.1.12 MFP Funded'!N51</f>
        <v>0</v>
      </c>
      <c r="D54" s="409">
        <f>'10.1.12 MFP Funded'!J53</f>
        <v>0</v>
      </c>
      <c r="E54" s="327">
        <f t="shared" si="8"/>
        <v>0</v>
      </c>
      <c r="F54" s="327">
        <f t="shared" si="9"/>
        <v>0</v>
      </c>
      <c r="G54" s="327">
        <f t="shared" si="10"/>
        <v>0</v>
      </c>
      <c r="H54" s="259"/>
      <c r="I54" s="396">
        <v>536.12413544332276</v>
      </c>
      <c r="J54" s="258">
        <f t="shared" si="11"/>
        <v>536.12413544332276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410">
        <f>'[1]Table 8 2.1.12 MFP Funded'!N52</f>
        <v>4</v>
      </c>
      <c r="D55" s="409">
        <f>'10.1.12 MFP Funded'!J54</f>
        <v>2</v>
      </c>
      <c r="E55" s="327">
        <f t="shared" si="8"/>
        <v>-2</v>
      </c>
      <c r="F55" s="327">
        <f t="shared" si="9"/>
        <v>0</v>
      </c>
      <c r="G55" s="327">
        <f t="shared" si="10"/>
        <v>-2</v>
      </c>
      <c r="H55" s="259"/>
      <c r="I55" s="396">
        <v>536.12413544332276</v>
      </c>
      <c r="J55" s="258">
        <f t="shared" si="11"/>
        <v>536.12413544332276</v>
      </c>
      <c r="K55" s="257">
        <f t="shared" si="12"/>
        <v>-1072.2482708866455</v>
      </c>
      <c r="L55" s="257">
        <f t="shared" si="13"/>
        <v>0</v>
      </c>
      <c r="M55" s="257">
        <f t="shared" si="14"/>
        <v>-1072.2482708866455</v>
      </c>
    </row>
    <row r="56" spans="1:13">
      <c r="A56" s="280">
        <v>50</v>
      </c>
      <c r="B56" s="279" t="s">
        <v>243</v>
      </c>
      <c r="C56" s="414">
        <f>'[1]Table 8 2.1.12 MFP Funded'!N53</f>
        <v>0</v>
      </c>
      <c r="D56" s="413">
        <f>'10.1.12 MFP Funded'!J55</f>
        <v>0</v>
      </c>
      <c r="E56" s="329">
        <f t="shared" si="8"/>
        <v>0</v>
      </c>
      <c r="F56" s="329">
        <f t="shared" si="9"/>
        <v>0</v>
      </c>
      <c r="G56" s="329">
        <f t="shared" si="10"/>
        <v>0</v>
      </c>
      <c r="H56" s="275"/>
      <c r="I56" s="398">
        <v>536.12413544332276</v>
      </c>
      <c r="J56" s="274">
        <f t="shared" si="11"/>
        <v>536.12413544332276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412">
        <f>'[1]Table 8 2.1.12 MFP Funded'!N54</f>
        <v>0</v>
      </c>
      <c r="D57" s="411">
        <f>'10.1.12 MFP Funded'!J56</f>
        <v>0</v>
      </c>
      <c r="E57" s="328">
        <f t="shared" si="8"/>
        <v>0</v>
      </c>
      <c r="F57" s="328">
        <f t="shared" si="9"/>
        <v>0</v>
      </c>
      <c r="G57" s="328">
        <f t="shared" si="10"/>
        <v>0</v>
      </c>
      <c r="H57" s="267"/>
      <c r="I57" s="397">
        <v>536.12413544332276</v>
      </c>
      <c r="J57" s="266">
        <f t="shared" si="11"/>
        <v>536.12413544332276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410">
        <f>'[1]Table 8 2.1.12 MFP Funded'!N55</f>
        <v>0</v>
      </c>
      <c r="D58" s="409">
        <f>'10.1.12 MFP Funded'!J57</f>
        <v>0</v>
      </c>
      <c r="E58" s="327">
        <f t="shared" si="8"/>
        <v>0</v>
      </c>
      <c r="F58" s="327">
        <f t="shared" si="9"/>
        <v>0</v>
      </c>
      <c r="G58" s="327">
        <f t="shared" si="10"/>
        <v>0</v>
      </c>
      <c r="H58" s="259"/>
      <c r="I58" s="396">
        <v>536.12413544332276</v>
      </c>
      <c r="J58" s="258">
        <f t="shared" si="11"/>
        <v>536.12413544332276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410">
        <f>'[1]Table 8 2.1.12 MFP Funded'!N56</f>
        <v>0</v>
      </c>
      <c r="D59" s="409">
        <f>'10.1.12 MFP Funded'!J58</f>
        <v>0</v>
      </c>
      <c r="E59" s="327">
        <f t="shared" si="8"/>
        <v>0</v>
      </c>
      <c r="F59" s="327">
        <f t="shared" si="9"/>
        <v>0</v>
      </c>
      <c r="G59" s="327">
        <f t="shared" si="10"/>
        <v>0</v>
      </c>
      <c r="H59" s="259"/>
      <c r="I59" s="396">
        <v>536.12413544332276</v>
      </c>
      <c r="J59" s="258">
        <f t="shared" si="11"/>
        <v>536.12413544332276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410">
        <f>'[1]Table 8 2.1.12 MFP Funded'!N57</f>
        <v>0</v>
      </c>
      <c r="D60" s="409">
        <f>'10.1.12 MFP Funded'!J59</f>
        <v>0</v>
      </c>
      <c r="E60" s="327">
        <f t="shared" si="8"/>
        <v>0</v>
      </c>
      <c r="F60" s="327">
        <f t="shared" si="9"/>
        <v>0</v>
      </c>
      <c r="G60" s="327">
        <f t="shared" si="10"/>
        <v>0</v>
      </c>
      <c r="H60" s="259"/>
      <c r="I60" s="396">
        <v>536.12413544332276</v>
      </c>
      <c r="J60" s="258">
        <f t="shared" si="11"/>
        <v>536.12413544332276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414">
        <f>'[1]Table 8 2.1.12 MFP Funded'!N58</f>
        <v>0</v>
      </c>
      <c r="D61" s="413">
        <f>'10.1.12 MFP Funded'!J60</f>
        <v>0</v>
      </c>
      <c r="E61" s="329">
        <f t="shared" si="8"/>
        <v>0</v>
      </c>
      <c r="F61" s="329">
        <f t="shared" si="9"/>
        <v>0</v>
      </c>
      <c r="G61" s="329">
        <f t="shared" si="10"/>
        <v>0</v>
      </c>
      <c r="H61" s="275"/>
      <c r="I61" s="398">
        <v>536.12413544332276</v>
      </c>
      <c r="J61" s="274">
        <f t="shared" si="11"/>
        <v>536.12413544332276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412">
        <f>'[1]Table 8 2.1.12 MFP Funded'!N59</f>
        <v>0</v>
      </c>
      <c r="D62" s="411">
        <f>'10.1.12 MFP Funded'!J61</f>
        <v>0</v>
      </c>
      <c r="E62" s="328">
        <f t="shared" si="8"/>
        <v>0</v>
      </c>
      <c r="F62" s="328">
        <f t="shared" si="9"/>
        <v>0</v>
      </c>
      <c r="G62" s="328">
        <f t="shared" si="10"/>
        <v>0</v>
      </c>
      <c r="H62" s="267"/>
      <c r="I62" s="397">
        <v>536.12413544332276</v>
      </c>
      <c r="J62" s="266">
        <f t="shared" si="11"/>
        <v>536.12413544332276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410">
        <f>'[1]Table 8 2.1.12 MFP Funded'!N60</f>
        <v>0</v>
      </c>
      <c r="D63" s="409">
        <f>'10.1.12 MFP Funded'!J62</f>
        <v>0</v>
      </c>
      <c r="E63" s="327">
        <f t="shared" si="8"/>
        <v>0</v>
      </c>
      <c r="F63" s="327">
        <f t="shared" si="9"/>
        <v>0</v>
      </c>
      <c r="G63" s="327">
        <f t="shared" si="10"/>
        <v>0</v>
      </c>
      <c r="H63" s="259"/>
      <c r="I63" s="396">
        <v>536.12413544332276</v>
      </c>
      <c r="J63" s="258">
        <f t="shared" si="11"/>
        <v>536.12413544332276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410">
        <f>'[1]Table 8 2.1.12 MFP Funded'!N61</f>
        <v>0</v>
      </c>
      <c r="D64" s="409">
        <f>'10.1.12 MFP Funded'!J63</f>
        <v>0</v>
      </c>
      <c r="E64" s="327">
        <f t="shared" si="8"/>
        <v>0</v>
      </c>
      <c r="F64" s="327">
        <f t="shared" si="9"/>
        <v>0</v>
      </c>
      <c r="G64" s="327">
        <f t="shared" si="10"/>
        <v>0</v>
      </c>
      <c r="H64" s="259"/>
      <c r="I64" s="396">
        <v>536.12413544332276</v>
      </c>
      <c r="J64" s="258">
        <f t="shared" si="11"/>
        <v>536.12413544332276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410">
        <f>'[1]Table 8 2.1.12 MFP Funded'!N62</f>
        <v>0</v>
      </c>
      <c r="D65" s="409">
        <f>'10.1.12 MFP Funded'!J64</f>
        <v>0</v>
      </c>
      <c r="E65" s="327">
        <f t="shared" si="8"/>
        <v>0</v>
      </c>
      <c r="F65" s="327">
        <f t="shared" si="9"/>
        <v>0</v>
      </c>
      <c r="G65" s="327">
        <f t="shared" si="10"/>
        <v>0</v>
      </c>
      <c r="H65" s="259"/>
      <c r="I65" s="396">
        <v>536.12413544332276</v>
      </c>
      <c r="J65" s="258">
        <f t="shared" si="11"/>
        <v>536.12413544332276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414">
        <f>'[1]Table 8 2.1.12 MFP Funded'!N63</f>
        <v>0</v>
      </c>
      <c r="D66" s="413">
        <f>'10.1.12 MFP Funded'!J65</f>
        <v>0</v>
      </c>
      <c r="E66" s="329">
        <f t="shared" si="8"/>
        <v>0</v>
      </c>
      <c r="F66" s="329">
        <f t="shared" si="9"/>
        <v>0</v>
      </c>
      <c r="G66" s="329">
        <f t="shared" si="10"/>
        <v>0</v>
      </c>
      <c r="H66" s="275"/>
      <c r="I66" s="398">
        <v>536.12413544332276</v>
      </c>
      <c r="J66" s="274">
        <f t="shared" si="11"/>
        <v>536.12413544332276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412">
        <f>'[1]Table 8 2.1.12 MFP Funded'!N64</f>
        <v>0</v>
      </c>
      <c r="D67" s="411">
        <f>'10.1.12 MFP Funded'!J66</f>
        <v>0</v>
      </c>
      <c r="E67" s="328">
        <f t="shared" si="8"/>
        <v>0</v>
      </c>
      <c r="F67" s="328">
        <f t="shared" si="9"/>
        <v>0</v>
      </c>
      <c r="G67" s="328">
        <f t="shared" si="10"/>
        <v>0</v>
      </c>
      <c r="H67" s="267"/>
      <c r="I67" s="397">
        <v>536.12413544332276</v>
      </c>
      <c r="J67" s="266">
        <f t="shared" si="11"/>
        <v>536.12413544332276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410">
        <f>'[1]Table 8 2.1.12 MFP Funded'!N65</f>
        <v>0</v>
      </c>
      <c r="D68" s="409">
        <f>'10.1.12 MFP Funded'!J67</f>
        <v>0</v>
      </c>
      <c r="E68" s="327">
        <f t="shared" si="8"/>
        <v>0</v>
      </c>
      <c r="F68" s="327">
        <f t="shared" si="9"/>
        <v>0</v>
      </c>
      <c r="G68" s="327">
        <f t="shared" si="10"/>
        <v>0</v>
      </c>
      <c r="H68" s="259"/>
      <c r="I68" s="396">
        <v>536.12413544332276</v>
      </c>
      <c r="J68" s="258">
        <f t="shared" si="11"/>
        <v>536.12413544332276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410">
        <f>'[1]Table 8 2.1.12 MFP Funded'!N66</f>
        <v>0</v>
      </c>
      <c r="D69" s="409">
        <f>'10.1.12 MFP Funded'!J68</f>
        <v>0</v>
      </c>
      <c r="E69" s="327">
        <f t="shared" si="8"/>
        <v>0</v>
      </c>
      <c r="F69" s="327">
        <f t="shared" si="9"/>
        <v>0</v>
      </c>
      <c r="G69" s="327">
        <f t="shared" si="10"/>
        <v>0</v>
      </c>
      <c r="H69" s="259"/>
      <c r="I69" s="396">
        <v>536.12413544332276</v>
      </c>
      <c r="J69" s="258">
        <f t="shared" si="11"/>
        <v>536.12413544332276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410">
        <f>'[1]Table 8 2.1.12 MFP Funded'!N67</f>
        <v>0</v>
      </c>
      <c r="D70" s="409">
        <f>'10.1.12 MFP Funded'!J69</f>
        <v>0</v>
      </c>
      <c r="E70" s="327">
        <f t="shared" si="8"/>
        <v>0</v>
      </c>
      <c r="F70" s="327">
        <f t="shared" si="9"/>
        <v>0</v>
      </c>
      <c r="G70" s="327">
        <f t="shared" si="10"/>
        <v>0</v>
      </c>
      <c r="H70" s="259"/>
      <c r="I70" s="396">
        <v>536.12413544332276</v>
      </c>
      <c r="J70" s="258">
        <f t="shared" si="11"/>
        <v>536.12413544332276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414">
        <f>'[1]Table 8 2.1.12 MFP Funded'!N68</f>
        <v>0</v>
      </c>
      <c r="D71" s="413">
        <f>'10.1.12 MFP Funded'!J70</f>
        <v>0</v>
      </c>
      <c r="E71" s="329">
        <f t="shared" ref="E71:E75" si="15">D71-C71</f>
        <v>0</v>
      </c>
      <c r="F71" s="329">
        <f t="shared" ref="F71:F75" si="16">IF(E71&gt;0,E71,0)</f>
        <v>0</v>
      </c>
      <c r="G71" s="329">
        <f t="shared" si="10"/>
        <v>0</v>
      </c>
      <c r="H71" s="275"/>
      <c r="I71" s="398">
        <v>536.12413544332276</v>
      </c>
      <c r="J71" s="274">
        <f t="shared" ref="J71:J75" si="17">H71+I71</f>
        <v>536.12413544332276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412">
        <f>'[1]Table 8 2.1.12 MFP Funded'!N69</f>
        <v>0</v>
      </c>
      <c r="D72" s="411">
        <f>'10.1.12 MFP Funded'!J71</f>
        <v>0</v>
      </c>
      <c r="E72" s="328">
        <f t="shared" si="15"/>
        <v>0</v>
      </c>
      <c r="F72" s="328">
        <f t="shared" si="16"/>
        <v>0</v>
      </c>
      <c r="G72" s="328">
        <f t="shared" si="10"/>
        <v>0</v>
      </c>
      <c r="H72" s="267"/>
      <c r="I72" s="397">
        <v>536.12413544332276</v>
      </c>
      <c r="J72" s="266">
        <f t="shared" si="17"/>
        <v>536.12413544332276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410">
        <f>'[1]Table 8 2.1.12 MFP Funded'!N70</f>
        <v>0</v>
      </c>
      <c r="D73" s="409">
        <f>'10.1.12 MFP Funded'!J72</f>
        <v>0</v>
      </c>
      <c r="E73" s="327">
        <f t="shared" si="15"/>
        <v>0</v>
      </c>
      <c r="F73" s="327">
        <f t="shared" si="16"/>
        <v>0</v>
      </c>
      <c r="G73" s="327">
        <f t="shared" si="10"/>
        <v>0</v>
      </c>
      <c r="H73" s="259"/>
      <c r="I73" s="396">
        <v>536.12413544332276</v>
      </c>
      <c r="J73" s="258">
        <f t="shared" si="17"/>
        <v>536.12413544332276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410">
        <f>'[1]Table 8 2.1.12 MFP Funded'!N71</f>
        <v>0</v>
      </c>
      <c r="D74" s="409">
        <f>'10.1.12 MFP Funded'!J73</f>
        <v>0</v>
      </c>
      <c r="E74" s="327">
        <f t="shared" si="15"/>
        <v>0</v>
      </c>
      <c r="F74" s="327">
        <f t="shared" si="16"/>
        <v>0</v>
      </c>
      <c r="G74" s="327">
        <f t="shared" si="10"/>
        <v>0</v>
      </c>
      <c r="H74" s="259"/>
      <c r="I74" s="396">
        <v>536.12413544332276</v>
      </c>
      <c r="J74" s="258">
        <f t="shared" si="17"/>
        <v>536.12413544332276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408">
        <f>'[1]Table 8 2.1.12 MFP Funded'!N72</f>
        <v>0</v>
      </c>
      <c r="D75" s="407">
        <f>'10.1.12 MFP Funded'!J74</f>
        <v>0</v>
      </c>
      <c r="E75" s="326">
        <f t="shared" si="15"/>
        <v>0</v>
      </c>
      <c r="F75" s="326">
        <f t="shared" si="16"/>
        <v>0</v>
      </c>
      <c r="G75" s="326">
        <f t="shared" si="10"/>
        <v>0</v>
      </c>
      <c r="H75" s="251"/>
      <c r="I75" s="395">
        <v>536.12413544332276</v>
      </c>
      <c r="J75" s="250">
        <f t="shared" si="17"/>
        <v>536.12413544332276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s="391" customFormat="1" ht="13.5" thickBot="1">
      <c r="A76" s="248"/>
      <c r="B76" s="247" t="s">
        <v>223</v>
      </c>
      <c r="C76" s="246">
        <f>SUM(C7:C75)</f>
        <v>681</v>
      </c>
      <c r="D76" s="246">
        <f>SUM(D7:D75)</f>
        <v>696</v>
      </c>
      <c r="E76" s="394">
        <f>SUM(E7:E75)</f>
        <v>15</v>
      </c>
      <c r="F76" s="394">
        <f>SUM(F7:F75)</f>
        <v>18</v>
      </c>
      <c r="G76" s="394">
        <f>SUM(G7:G75)</f>
        <v>-3</v>
      </c>
      <c r="H76" s="244"/>
      <c r="I76" s="243"/>
      <c r="J76" s="243"/>
      <c r="K76" s="242"/>
      <c r="L76" s="242"/>
      <c r="M76" s="242"/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C78" s="389"/>
      <c r="D78" s="389"/>
      <c r="E78" s="389"/>
      <c r="F78" s="389"/>
      <c r="G78" s="389"/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2:1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  <c r="I97" s="370"/>
    </row>
    <row r="98" spans="2:11" hidden="1">
      <c r="C98" s="376">
        <f>C96*C97</f>
        <v>1331744808</v>
      </c>
      <c r="D98" s="376"/>
      <c r="E98" s="376"/>
      <c r="F98" s="376"/>
      <c r="G98" s="376"/>
      <c r="H98" s="379" t="s">
        <v>314</v>
      </c>
      <c r="I98" s="370"/>
    </row>
    <row r="99" spans="2:11" hidden="1">
      <c r="C99" s="378">
        <f>C87</f>
        <v>650290</v>
      </c>
      <c r="D99" s="377"/>
      <c r="E99" s="377"/>
      <c r="F99" s="377"/>
      <c r="G99" s="377"/>
      <c r="H99" s="372" t="s">
        <v>313</v>
      </c>
      <c r="I99" s="370"/>
    </row>
    <row r="100" spans="2:1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  <c r="I100" s="370"/>
    </row>
    <row r="101" spans="2:1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  <c r="I101" s="370"/>
    </row>
    <row r="102" spans="2:1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  <c r="I102" s="370"/>
    </row>
    <row r="103" spans="2:11" hidden="1">
      <c r="C103" s="373"/>
      <c r="D103" s="373"/>
      <c r="E103" s="373"/>
      <c r="F103" s="373"/>
      <c r="G103" s="373"/>
      <c r="H103" s="372"/>
      <c r="I103" s="370"/>
    </row>
    <row r="104" spans="2:11" hidden="1">
      <c r="C104" s="373"/>
      <c r="D104" s="373"/>
      <c r="E104" s="373"/>
      <c r="F104" s="373"/>
      <c r="G104" s="373"/>
      <c r="H104" s="372"/>
      <c r="I104" s="370"/>
    </row>
    <row r="105" spans="2:11" hidden="1">
      <c r="H105" s="372"/>
      <c r="I105" s="370"/>
    </row>
    <row r="106" spans="2:11" hidden="1">
      <c r="I106" s="370"/>
    </row>
    <row r="107" spans="2:11">
      <c r="B107" s="684" t="s">
        <v>601</v>
      </c>
      <c r="C107" s="685"/>
      <c r="D107" s="685"/>
      <c r="E107" s="686">
        <f>E76</f>
        <v>15</v>
      </c>
      <c r="F107" s="685"/>
      <c r="G107" s="685"/>
      <c r="H107" s="687">
        <f>'[3]Table 5C- Legacy Type 2'!$D$13</f>
        <v>6393.1095033692254</v>
      </c>
      <c r="I107" s="688">
        <f>I75</f>
        <v>536.12413544332276</v>
      </c>
      <c r="J107" s="689">
        <f>SUM(H107:I107)</f>
        <v>6929.2336388125477</v>
      </c>
      <c r="K107" s="690">
        <f>J107*E107</f>
        <v>103938.50458218821</v>
      </c>
    </row>
  </sheetData>
  <mergeCells count="12">
    <mergeCell ref="M2:M4"/>
    <mergeCell ref="H2:H4"/>
    <mergeCell ref="I2:I4"/>
    <mergeCell ref="J2:J4"/>
    <mergeCell ref="K2:K4"/>
    <mergeCell ref="L2:L4"/>
    <mergeCell ref="G2:G4"/>
    <mergeCell ref="A2:B4"/>
    <mergeCell ref="C2:C4"/>
    <mergeCell ref="D2:D4"/>
    <mergeCell ref="E2:E4"/>
    <mergeCell ref="F2:F4"/>
  </mergeCells>
  <printOptions horizontalCentered="1"/>
  <pageMargins left="0.27" right="0.25" top="0.87" bottom="0.2" header="0.25" footer="0.2"/>
  <pageSetup paperSize="5" scale="61" firstPageNumber="78" fitToWidth="3" orientation="portrait" useFirstPageNumber="1" r:id="rId1"/>
  <headerFooter alignWithMargins="0">
    <oddHeader xml:space="preserve">&amp;L&amp;"Arial,Bold"&amp;16FY2012-13 MFP Budget Letter: October 1 Mid-year Adjustment for Students&amp;R&amp;"Arial,Bold"&amp;12&amp;KFF0000
</oddHeader>
    <oddFooter>&amp;R&amp;P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7"/>
  <sheetViews>
    <sheetView view="pageBreakPreview" zoomScale="90" zoomScaleNormal="85" zoomScaleSheetLayoutView="90" workbookViewId="0">
      <pane xSplit="2" ySplit="6" topLeftCell="C67" activePane="bottomRight" state="frozen"/>
      <selection activeCell="A2" sqref="A2:B4"/>
      <selection pane="topRight" activeCell="A2" sqref="A2:B4"/>
      <selection pane="bottomLeft" activeCell="A2" sqref="A2:B4"/>
      <selection pane="bottomRight" activeCell="H108" sqref="H108"/>
    </sheetView>
  </sheetViews>
  <sheetFormatPr defaultColWidth="12.5703125" defaultRowHeight="12.75"/>
  <cols>
    <col min="1" max="1" width="3" style="370" bestFit="1" customWidth="1"/>
    <col min="2" max="2" width="17.85546875" style="370" bestFit="1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85546875" style="371" customWidth="1"/>
    <col min="8" max="8" width="15.28515625" style="371" customWidth="1"/>
    <col min="9" max="9" width="12.5703125" style="371" bestFit="1" customWidth="1"/>
    <col min="10" max="10" width="12.5703125" style="370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328</v>
      </c>
      <c r="B2" s="821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3.5" customHeight="1">
      <c r="A6" s="421"/>
      <c r="B6" s="420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Funded'!O4</f>
        <v>0</v>
      </c>
      <c r="D7" s="299">
        <f>'10.1.12 MFP Funded'!K6</f>
        <v>0</v>
      </c>
      <c r="E7" s="330">
        <f t="shared" ref="E7:E38" si="1">D7-C7</f>
        <v>0</v>
      </c>
      <c r="F7" s="330">
        <f t="shared" ref="F7:F38" si="2">IF(E7&gt;0,E7,0)</f>
        <v>0</v>
      </c>
      <c r="G7" s="330">
        <f t="shared" ref="G7:G38" si="3">IF(E7&lt;0,E7,0)</f>
        <v>0</v>
      </c>
      <c r="H7" s="283"/>
      <c r="I7" s="399">
        <v>527.02354414153262</v>
      </c>
      <c r="J7" s="282">
        <f t="shared" ref="J7:J38" si="4">H7+I7</f>
        <v>527.02354414153262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418">
        <f>'[1]Table 8 2.1.12 MFP Funded'!O5</f>
        <v>0</v>
      </c>
      <c r="D8" s="417">
        <f>'10.1.12 MFP Funded'!K7</f>
        <v>0</v>
      </c>
      <c r="E8" s="332">
        <f t="shared" si="1"/>
        <v>0</v>
      </c>
      <c r="F8" s="332">
        <f t="shared" si="2"/>
        <v>0</v>
      </c>
      <c r="G8" s="332">
        <f t="shared" si="3"/>
        <v>0</v>
      </c>
      <c r="H8" s="295"/>
      <c r="I8" s="401">
        <v>527.02354414153262</v>
      </c>
      <c r="J8" s="294">
        <f t="shared" si="4"/>
        <v>527.02354414153262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 ht="12.75" customHeight="1">
      <c r="A9" s="264">
        <v>3</v>
      </c>
      <c r="B9" s="263" t="s">
        <v>290</v>
      </c>
      <c r="C9" s="418">
        <f>'[1]Table 8 2.1.12 MFP Funded'!O6</f>
        <v>0</v>
      </c>
      <c r="D9" s="417">
        <f>'10.1.12 MFP Funded'!K8</f>
        <v>0</v>
      </c>
      <c r="E9" s="332">
        <f t="shared" si="1"/>
        <v>0</v>
      </c>
      <c r="F9" s="332">
        <f t="shared" si="2"/>
        <v>0</v>
      </c>
      <c r="G9" s="332">
        <f t="shared" si="3"/>
        <v>0</v>
      </c>
      <c r="H9" s="295"/>
      <c r="I9" s="401">
        <v>527.02354414153262</v>
      </c>
      <c r="J9" s="294">
        <f t="shared" si="4"/>
        <v>527.02354414153262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 ht="12.75" customHeight="1">
      <c r="A10" s="264">
        <v>4</v>
      </c>
      <c r="B10" s="263" t="s">
        <v>289</v>
      </c>
      <c r="C10" s="418">
        <f>'[1]Table 8 2.1.12 MFP Funded'!O7</f>
        <v>0</v>
      </c>
      <c r="D10" s="417">
        <f>'10.1.12 MFP Funded'!K9</f>
        <v>0</v>
      </c>
      <c r="E10" s="332">
        <f t="shared" si="1"/>
        <v>0</v>
      </c>
      <c r="F10" s="332">
        <f t="shared" si="2"/>
        <v>0</v>
      </c>
      <c r="G10" s="332">
        <f t="shared" si="3"/>
        <v>0</v>
      </c>
      <c r="H10" s="295"/>
      <c r="I10" s="401">
        <v>527.02354414153262</v>
      </c>
      <c r="J10" s="294">
        <f t="shared" si="4"/>
        <v>527.02354414153262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416">
        <f>'[1]Table 8 2.1.12 MFP Funded'!O8</f>
        <v>0</v>
      </c>
      <c r="D11" s="415">
        <f>'10.1.12 MFP Funded'!K10</f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289"/>
      <c r="I11" s="400">
        <v>527.02354414153262</v>
      </c>
      <c r="J11" s="288">
        <f t="shared" si="4"/>
        <v>527.02354414153262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 ht="12.75" customHeight="1">
      <c r="A12" s="272">
        <v>6</v>
      </c>
      <c r="B12" s="271" t="s">
        <v>287</v>
      </c>
      <c r="C12" s="300">
        <f>'[1]Table 8 2.1.12 MFP Funded'!O9</f>
        <v>0</v>
      </c>
      <c r="D12" s="299">
        <f>'10.1.12 MFP Funded'!K11</f>
        <v>0</v>
      </c>
      <c r="E12" s="330">
        <f t="shared" si="1"/>
        <v>0</v>
      </c>
      <c r="F12" s="330">
        <f t="shared" si="2"/>
        <v>0</v>
      </c>
      <c r="G12" s="330">
        <f t="shared" si="3"/>
        <v>0</v>
      </c>
      <c r="H12" s="283"/>
      <c r="I12" s="399">
        <v>527.02354414153262</v>
      </c>
      <c r="J12" s="282">
        <f t="shared" si="4"/>
        <v>527.02354414153262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418">
        <f>'[1]Table 8 2.1.12 MFP Funded'!O10</f>
        <v>0</v>
      </c>
      <c r="D13" s="417">
        <f>'10.1.12 MFP Funded'!K12</f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295"/>
      <c r="I13" s="401">
        <v>527.02354414153262</v>
      </c>
      <c r="J13" s="294">
        <f t="shared" si="4"/>
        <v>527.02354414153262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418">
        <f>'[1]Table 8 2.1.12 MFP Funded'!O11</f>
        <v>0</v>
      </c>
      <c r="D14" s="417">
        <f>'10.1.12 MFP Funded'!K13</f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295"/>
      <c r="I14" s="401">
        <v>527.02354414153262</v>
      </c>
      <c r="J14" s="294">
        <f t="shared" si="4"/>
        <v>527.02354414153262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418">
        <f>'[1]Table 8 2.1.12 MFP Funded'!O12</f>
        <v>0</v>
      </c>
      <c r="D15" s="417">
        <f>'10.1.12 MFP Funded'!K14</f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295"/>
      <c r="I15" s="401">
        <v>527.02354414153262</v>
      </c>
      <c r="J15" s="294">
        <f t="shared" si="4"/>
        <v>527.02354414153262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416">
        <f>'[1]Table 8 2.1.12 MFP Funded'!O13</f>
        <v>0</v>
      </c>
      <c r="D16" s="415">
        <f>'10.1.12 MFP Funded'!K15</f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289"/>
      <c r="I16" s="400">
        <v>527.02354414153262</v>
      </c>
      <c r="J16" s="288">
        <f t="shared" si="4"/>
        <v>527.02354414153262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300">
        <f>'[1]Table 8 2.1.12 MFP Funded'!O14</f>
        <v>0</v>
      </c>
      <c r="D17" s="299">
        <f>'10.1.12 MFP Funded'!K16</f>
        <v>0</v>
      </c>
      <c r="E17" s="330">
        <f t="shared" si="1"/>
        <v>0</v>
      </c>
      <c r="F17" s="330">
        <f t="shared" si="2"/>
        <v>0</v>
      </c>
      <c r="G17" s="330">
        <f t="shared" si="3"/>
        <v>0</v>
      </c>
      <c r="H17" s="283"/>
      <c r="I17" s="399">
        <v>527.02354414153262</v>
      </c>
      <c r="J17" s="282">
        <f t="shared" si="4"/>
        <v>527.02354414153262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418">
        <f>'[1]Table 8 2.1.12 MFP Funded'!O15</f>
        <v>0</v>
      </c>
      <c r="D18" s="417">
        <f>'10.1.12 MFP Funded'!K17</f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295"/>
      <c r="I18" s="401">
        <v>527.02354414153262</v>
      </c>
      <c r="J18" s="294">
        <f t="shared" si="4"/>
        <v>527.02354414153262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418">
        <f>'[1]Table 8 2.1.12 MFP Funded'!O16</f>
        <v>0</v>
      </c>
      <c r="D19" s="417">
        <f>'10.1.12 MFP Funded'!K18</f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295"/>
      <c r="I19" s="401">
        <v>527.02354414153262</v>
      </c>
      <c r="J19" s="294">
        <f t="shared" si="4"/>
        <v>527.02354414153262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 ht="12.75" customHeight="1">
      <c r="A20" s="264">
        <v>14</v>
      </c>
      <c r="B20" s="263" t="s">
        <v>279</v>
      </c>
      <c r="C20" s="418">
        <f>'[1]Table 8 2.1.12 MFP Funded'!O17</f>
        <v>0</v>
      </c>
      <c r="D20" s="417">
        <f>'10.1.12 MFP Funded'!K19</f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295"/>
      <c r="I20" s="401">
        <v>527.02354414153262</v>
      </c>
      <c r="J20" s="294">
        <f t="shared" si="4"/>
        <v>527.02354414153262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416">
        <f>'[1]Table 8 2.1.12 MFP Funded'!O18</f>
        <v>0</v>
      </c>
      <c r="D21" s="415">
        <f>'10.1.12 MFP Funded'!K20</f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289"/>
      <c r="I21" s="400">
        <v>527.02354414153262</v>
      </c>
      <c r="J21" s="288">
        <f t="shared" si="4"/>
        <v>527.02354414153262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300">
        <f>'[1]Table 8 2.1.12 MFP Funded'!O19</f>
        <v>0</v>
      </c>
      <c r="D22" s="299">
        <f>'10.1.12 MFP Funded'!K21</f>
        <v>0</v>
      </c>
      <c r="E22" s="330">
        <f t="shared" si="1"/>
        <v>0</v>
      </c>
      <c r="F22" s="330">
        <f t="shared" si="2"/>
        <v>0</v>
      </c>
      <c r="G22" s="330">
        <f t="shared" si="3"/>
        <v>0</v>
      </c>
      <c r="H22" s="283"/>
      <c r="I22" s="399">
        <v>527.02354414153262</v>
      </c>
      <c r="J22" s="282">
        <f t="shared" si="4"/>
        <v>527.02354414153262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418">
        <f>'[1]Table 8 2.1.12 MFP Funded'!O20</f>
        <v>0</v>
      </c>
      <c r="D23" s="417">
        <f>'10.1.12 MFP Funded'!K22</f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295"/>
      <c r="I23" s="401">
        <v>527.02354414153262</v>
      </c>
      <c r="J23" s="294">
        <f t="shared" si="4"/>
        <v>527.02354414153262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418">
        <f>'[1]Table 8 2.1.12 MFP Funded'!O21</f>
        <v>10</v>
      </c>
      <c r="D24" s="417">
        <f>'10.1.12 MFP Funded'!K23</f>
        <v>7</v>
      </c>
      <c r="E24" s="332">
        <f t="shared" si="1"/>
        <v>-3</v>
      </c>
      <c r="F24" s="332">
        <f t="shared" si="2"/>
        <v>0</v>
      </c>
      <c r="G24" s="332">
        <f t="shared" si="3"/>
        <v>-3</v>
      </c>
      <c r="H24" s="295"/>
      <c r="I24" s="401">
        <v>527.02354414153262</v>
      </c>
      <c r="J24" s="294">
        <f t="shared" si="4"/>
        <v>527.02354414153262</v>
      </c>
      <c r="K24" s="293">
        <f t="shared" si="5"/>
        <v>-1581.070632424598</v>
      </c>
      <c r="L24" s="293">
        <f t="shared" si="6"/>
        <v>0</v>
      </c>
      <c r="M24" s="293">
        <f t="shared" si="7"/>
        <v>-1581.070632424598</v>
      </c>
    </row>
    <row r="25" spans="1:13">
      <c r="A25" s="264">
        <v>19</v>
      </c>
      <c r="B25" s="263" t="s">
        <v>274</v>
      </c>
      <c r="C25" s="418">
        <f>'[1]Table 8 2.1.12 MFP Funded'!O22</f>
        <v>0</v>
      </c>
      <c r="D25" s="417">
        <f>'10.1.12 MFP Funded'!K24</f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295"/>
      <c r="I25" s="401">
        <v>527.02354414153262</v>
      </c>
      <c r="J25" s="294">
        <f t="shared" si="4"/>
        <v>527.02354414153262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416">
        <f>'[1]Table 8 2.1.12 MFP Funded'!O23</f>
        <v>0</v>
      </c>
      <c r="D26" s="415">
        <f>'10.1.12 MFP Funded'!K25</f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289"/>
      <c r="I26" s="400">
        <v>527.02354414153262</v>
      </c>
      <c r="J26" s="288">
        <f t="shared" si="4"/>
        <v>527.02354414153262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300">
        <f>'[1]Table 8 2.1.12 MFP Funded'!O24</f>
        <v>87</v>
      </c>
      <c r="D27" s="299">
        <f>'10.1.12 MFP Funded'!K26</f>
        <v>60</v>
      </c>
      <c r="E27" s="330">
        <f t="shared" si="1"/>
        <v>-27</v>
      </c>
      <c r="F27" s="330">
        <f t="shared" si="2"/>
        <v>0</v>
      </c>
      <c r="G27" s="330">
        <f t="shared" si="3"/>
        <v>-27</v>
      </c>
      <c r="H27" s="283"/>
      <c r="I27" s="399">
        <v>527.02354414153262</v>
      </c>
      <c r="J27" s="282">
        <f t="shared" si="4"/>
        <v>527.02354414153262</v>
      </c>
      <c r="K27" s="281">
        <f t="shared" si="5"/>
        <v>-14229.635691821381</v>
      </c>
      <c r="L27" s="281">
        <f t="shared" si="6"/>
        <v>0</v>
      </c>
      <c r="M27" s="281">
        <f t="shared" si="7"/>
        <v>-14229.635691821381</v>
      </c>
    </row>
    <row r="28" spans="1:13">
      <c r="A28" s="264">
        <v>22</v>
      </c>
      <c r="B28" s="263" t="s">
        <v>271</v>
      </c>
      <c r="C28" s="418">
        <f>'[1]Table 8 2.1.12 MFP Funded'!O25</f>
        <v>0</v>
      </c>
      <c r="D28" s="417">
        <f>'10.1.12 MFP Funded'!K27</f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295"/>
      <c r="I28" s="401">
        <v>527.02354414153262</v>
      </c>
      <c r="J28" s="294">
        <f t="shared" si="4"/>
        <v>527.02354414153262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418">
        <f>'[1]Table 8 2.1.12 MFP Funded'!O26</f>
        <v>0</v>
      </c>
      <c r="D29" s="417">
        <f>'10.1.12 MFP Funded'!K28</f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295"/>
      <c r="I29" s="401">
        <v>527.02354414153262</v>
      </c>
      <c r="J29" s="294">
        <f t="shared" si="4"/>
        <v>527.02354414153262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418">
        <f>'[1]Table 8 2.1.12 MFP Funded'!O27</f>
        <v>0</v>
      </c>
      <c r="D30" s="417">
        <f>'10.1.12 MFP Funded'!K29</f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295"/>
      <c r="I30" s="401">
        <v>527.02354414153262</v>
      </c>
      <c r="J30" s="294">
        <f t="shared" si="4"/>
        <v>527.02354414153262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416">
        <f>'[1]Table 8 2.1.12 MFP Funded'!O28</f>
        <v>0</v>
      </c>
      <c r="D31" s="415">
        <f>'10.1.12 MFP Funded'!K30</f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289"/>
      <c r="I31" s="400">
        <v>527.02354414153262</v>
      </c>
      <c r="J31" s="288">
        <f t="shared" si="4"/>
        <v>527.02354414153262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300">
        <f>'[1]Table 8 2.1.12 MFP Funded'!O29</f>
        <v>0</v>
      </c>
      <c r="D32" s="299">
        <f>'10.1.12 MFP Funded'!K31</f>
        <v>0</v>
      </c>
      <c r="E32" s="330">
        <f t="shared" si="1"/>
        <v>0</v>
      </c>
      <c r="F32" s="330">
        <f t="shared" si="2"/>
        <v>0</v>
      </c>
      <c r="G32" s="330">
        <f t="shared" si="3"/>
        <v>0</v>
      </c>
      <c r="H32" s="283"/>
      <c r="I32" s="399">
        <v>527.02354414153262</v>
      </c>
      <c r="J32" s="282">
        <f t="shared" si="4"/>
        <v>527.02354414153262</v>
      </c>
      <c r="K32" s="281">
        <f t="shared" si="5"/>
        <v>0</v>
      </c>
      <c r="L32" s="281">
        <f t="shared" si="6"/>
        <v>0</v>
      </c>
      <c r="M32" s="281">
        <f t="shared" si="7"/>
        <v>0</v>
      </c>
    </row>
    <row r="33" spans="1:13">
      <c r="A33" s="264">
        <v>27</v>
      </c>
      <c r="B33" s="263" t="s">
        <v>266</v>
      </c>
      <c r="C33" s="410">
        <f>'[1]Table 8 2.1.12 MFP Funded'!O30</f>
        <v>0</v>
      </c>
      <c r="D33" s="409">
        <f>'10.1.12 MFP Funded'!K32</f>
        <v>0</v>
      </c>
      <c r="E33" s="327">
        <f t="shared" si="1"/>
        <v>0</v>
      </c>
      <c r="F33" s="327">
        <f t="shared" si="2"/>
        <v>0</v>
      </c>
      <c r="G33" s="327">
        <f t="shared" si="3"/>
        <v>0</v>
      </c>
      <c r="H33" s="259"/>
      <c r="I33" s="396">
        <v>527.02354414153262</v>
      </c>
      <c r="J33" s="258">
        <f t="shared" si="4"/>
        <v>527.02354414153262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410">
        <f>'[1]Table 8 2.1.12 MFP Funded'!O31</f>
        <v>0</v>
      </c>
      <c r="D34" s="409">
        <f>'10.1.12 MFP Funded'!K33</f>
        <v>0</v>
      </c>
      <c r="E34" s="327">
        <f t="shared" si="1"/>
        <v>0</v>
      </c>
      <c r="F34" s="327">
        <f t="shared" si="2"/>
        <v>0</v>
      </c>
      <c r="G34" s="327">
        <f t="shared" si="3"/>
        <v>0</v>
      </c>
      <c r="H34" s="259"/>
      <c r="I34" s="396">
        <v>527.02354414153262</v>
      </c>
      <c r="J34" s="258">
        <f t="shared" si="4"/>
        <v>527.02354414153262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410">
        <f>'[1]Table 8 2.1.12 MFP Funded'!O32</f>
        <v>0</v>
      </c>
      <c r="D35" s="409">
        <f>'10.1.12 MFP Funded'!K34</f>
        <v>0</v>
      </c>
      <c r="E35" s="327">
        <f t="shared" si="1"/>
        <v>0</v>
      </c>
      <c r="F35" s="327">
        <f t="shared" si="2"/>
        <v>0</v>
      </c>
      <c r="G35" s="327">
        <f t="shared" si="3"/>
        <v>0</v>
      </c>
      <c r="H35" s="259"/>
      <c r="I35" s="396">
        <v>527.02354414153262</v>
      </c>
      <c r="J35" s="258">
        <f t="shared" si="4"/>
        <v>527.02354414153262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414">
        <f>'[1]Table 8 2.1.12 MFP Funded'!O33</f>
        <v>0</v>
      </c>
      <c r="D36" s="413">
        <f>'10.1.12 MFP Funded'!K35</f>
        <v>0</v>
      </c>
      <c r="E36" s="329">
        <f t="shared" si="1"/>
        <v>0</v>
      </c>
      <c r="F36" s="329">
        <f t="shared" si="2"/>
        <v>0</v>
      </c>
      <c r="G36" s="329">
        <f t="shared" si="3"/>
        <v>0</v>
      </c>
      <c r="H36" s="275"/>
      <c r="I36" s="398">
        <v>527.02354414153262</v>
      </c>
      <c r="J36" s="274">
        <f t="shared" si="4"/>
        <v>527.02354414153262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412">
        <f>'[1]Table 8 2.1.12 MFP Funded'!O34</f>
        <v>0</v>
      </c>
      <c r="D37" s="411">
        <f>'10.1.12 MFP Funded'!K36</f>
        <v>0</v>
      </c>
      <c r="E37" s="328">
        <f t="shared" si="1"/>
        <v>0</v>
      </c>
      <c r="F37" s="328">
        <f t="shared" si="2"/>
        <v>0</v>
      </c>
      <c r="G37" s="328">
        <f t="shared" si="3"/>
        <v>0</v>
      </c>
      <c r="H37" s="267"/>
      <c r="I37" s="397">
        <v>527.02354414153262</v>
      </c>
      <c r="J37" s="266">
        <f t="shared" si="4"/>
        <v>527.02354414153262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410">
        <f>'[1]Table 8 2.1.12 MFP Funded'!O35</f>
        <v>0</v>
      </c>
      <c r="D38" s="409">
        <f>'10.1.12 MFP Funded'!K37</f>
        <v>0</v>
      </c>
      <c r="E38" s="327">
        <f t="shared" si="1"/>
        <v>0</v>
      </c>
      <c r="F38" s="327">
        <f t="shared" si="2"/>
        <v>0</v>
      </c>
      <c r="G38" s="327">
        <f t="shared" si="3"/>
        <v>0</v>
      </c>
      <c r="H38" s="259"/>
      <c r="I38" s="396">
        <v>527.02354414153262</v>
      </c>
      <c r="J38" s="258">
        <f t="shared" si="4"/>
        <v>527.02354414153262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410">
        <f>'[1]Table 8 2.1.12 MFP Funded'!O36</f>
        <v>128</v>
      </c>
      <c r="D39" s="409">
        <f>'10.1.12 MFP Funded'!K38</f>
        <v>139</v>
      </c>
      <c r="E39" s="327">
        <f t="shared" ref="E39:E70" si="8">D39-C39</f>
        <v>11</v>
      </c>
      <c r="F39" s="327">
        <f t="shared" ref="F39:F70" si="9">IF(E39&gt;0,E39,0)</f>
        <v>11</v>
      </c>
      <c r="G39" s="327">
        <f t="shared" ref="G39:G75" si="10">IF(E39&lt;0,E39,0)</f>
        <v>0</v>
      </c>
      <c r="H39" s="259"/>
      <c r="I39" s="396">
        <v>527.02354414153262</v>
      </c>
      <c r="J39" s="258">
        <f t="shared" ref="J39:J70" si="11">H39+I39</f>
        <v>527.02354414153262</v>
      </c>
      <c r="K39" s="257">
        <f t="shared" ref="K39:K70" si="12">E39*J39</f>
        <v>5797.2589855568585</v>
      </c>
      <c r="L39" s="257">
        <f t="shared" ref="L39:L70" si="13">IF(K39&gt;0,K39,0)</f>
        <v>5797.2589855568585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410">
        <f>'[1]Table 8 2.1.12 MFP Funded'!O37</f>
        <v>0</v>
      </c>
      <c r="D40" s="409">
        <f>'10.1.12 MFP Funded'!K39</f>
        <v>2</v>
      </c>
      <c r="E40" s="327">
        <f t="shared" si="8"/>
        <v>2</v>
      </c>
      <c r="F40" s="327">
        <f t="shared" si="9"/>
        <v>2</v>
      </c>
      <c r="G40" s="327">
        <f t="shared" si="10"/>
        <v>0</v>
      </c>
      <c r="H40" s="259"/>
      <c r="I40" s="396">
        <v>527.02354414153262</v>
      </c>
      <c r="J40" s="258">
        <f t="shared" si="11"/>
        <v>527.02354414153262</v>
      </c>
      <c r="K40" s="257">
        <f t="shared" si="12"/>
        <v>1054.0470882830652</v>
      </c>
      <c r="L40" s="257">
        <f t="shared" si="13"/>
        <v>1054.0470882830652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414">
        <f>'[1]Table 8 2.1.12 MFP Funded'!O38</f>
        <v>0</v>
      </c>
      <c r="D41" s="413">
        <f>'10.1.12 MFP Funded'!K40</f>
        <v>0</v>
      </c>
      <c r="E41" s="329">
        <f t="shared" si="8"/>
        <v>0</v>
      </c>
      <c r="F41" s="329">
        <f t="shared" si="9"/>
        <v>0</v>
      </c>
      <c r="G41" s="329">
        <f t="shared" si="10"/>
        <v>0</v>
      </c>
      <c r="H41" s="275"/>
      <c r="I41" s="398">
        <v>527.02354414153262</v>
      </c>
      <c r="J41" s="274">
        <f t="shared" si="11"/>
        <v>527.02354414153262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412">
        <f>'[1]Table 8 2.1.12 MFP Funded'!O39</f>
        <v>0</v>
      </c>
      <c r="D42" s="411">
        <f>'10.1.12 MFP Funded'!K41</f>
        <v>0</v>
      </c>
      <c r="E42" s="328">
        <f t="shared" si="8"/>
        <v>0</v>
      </c>
      <c r="F42" s="328">
        <f t="shared" si="9"/>
        <v>0</v>
      </c>
      <c r="G42" s="328">
        <f t="shared" si="10"/>
        <v>0</v>
      </c>
      <c r="H42" s="267"/>
      <c r="I42" s="397">
        <v>527.02354414153262</v>
      </c>
      <c r="J42" s="266">
        <f t="shared" si="11"/>
        <v>527.02354414153262</v>
      </c>
      <c r="K42" s="265">
        <f t="shared" si="12"/>
        <v>0</v>
      </c>
      <c r="L42" s="265">
        <f t="shared" si="13"/>
        <v>0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410">
        <f>'[1]Table 8 2.1.12 MFP Funded'!O40</f>
        <v>0</v>
      </c>
      <c r="D43" s="409">
        <f>'10.1.12 MFP Funded'!K42</f>
        <v>2</v>
      </c>
      <c r="E43" s="327">
        <f t="shared" si="8"/>
        <v>2</v>
      </c>
      <c r="F43" s="327">
        <f t="shared" si="9"/>
        <v>2</v>
      </c>
      <c r="G43" s="327">
        <f t="shared" si="10"/>
        <v>0</v>
      </c>
      <c r="H43" s="259"/>
      <c r="I43" s="396">
        <v>527.02354414153262</v>
      </c>
      <c r="J43" s="258">
        <f t="shared" si="11"/>
        <v>527.02354414153262</v>
      </c>
      <c r="K43" s="257">
        <f t="shared" si="12"/>
        <v>1054.0470882830652</v>
      </c>
      <c r="L43" s="257">
        <f t="shared" si="13"/>
        <v>1054.0470882830652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410">
        <f>'[1]Table 8 2.1.12 MFP Funded'!O41</f>
        <v>0</v>
      </c>
      <c r="D44" s="409">
        <f>'10.1.12 MFP Funded'!K43</f>
        <v>0</v>
      </c>
      <c r="E44" s="327">
        <f t="shared" si="8"/>
        <v>0</v>
      </c>
      <c r="F44" s="327">
        <f t="shared" si="9"/>
        <v>0</v>
      </c>
      <c r="G44" s="327">
        <f t="shared" si="10"/>
        <v>0</v>
      </c>
      <c r="H44" s="259"/>
      <c r="I44" s="396">
        <v>527.02354414153262</v>
      </c>
      <c r="J44" s="258">
        <f t="shared" si="11"/>
        <v>527.02354414153262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410">
        <f>'[1]Table 8 2.1.12 MFP Funded'!O42</f>
        <v>0</v>
      </c>
      <c r="D45" s="409">
        <f>'10.1.12 MFP Funded'!K44</f>
        <v>0</v>
      </c>
      <c r="E45" s="327">
        <f t="shared" si="8"/>
        <v>0</v>
      </c>
      <c r="F45" s="327">
        <f t="shared" si="9"/>
        <v>0</v>
      </c>
      <c r="G45" s="327">
        <f t="shared" si="10"/>
        <v>0</v>
      </c>
      <c r="H45" s="259"/>
      <c r="I45" s="396">
        <v>527.02354414153262</v>
      </c>
      <c r="J45" s="258">
        <f t="shared" si="11"/>
        <v>527.02354414153262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414">
        <f>'[1]Table 8 2.1.12 MFP Funded'!O43</f>
        <v>0</v>
      </c>
      <c r="D46" s="413">
        <f>'10.1.12 MFP Funded'!K45</f>
        <v>0</v>
      </c>
      <c r="E46" s="329">
        <f t="shared" si="8"/>
        <v>0</v>
      </c>
      <c r="F46" s="329">
        <f t="shared" si="9"/>
        <v>0</v>
      </c>
      <c r="G46" s="329">
        <f t="shared" si="10"/>
        <v>0</v>
      </c>
      <c r="H46" s="275"/>
      <c r="I46" s="398">
        <v>527.02354414153262</v>
      </c>
      <c r="J46" s="274">
        <f t="shared" si="11"/>
        <v>527.02354414153262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412">
        <f>'[1]Table 8 2.1.12 MFP Funded'!O44</f>
        <v>0</v>
      </c>
      <c r="D47" s="411">
        <f>'10.1.12 MFP Funded'!K46</f>
        <v>0</v>
      </c>
      <c r="E47" s="328">
        <f t="shared" si="8"/>
        <v>0</v>
      </c>
      <c r="F47" s="328">
        <f t="shared" si="9"/>
        <v>0</v>
      </c>
      <c r="G47" s="328">
        <f t="shared" si="10"/>
        <v>0</v>
      </c>
      <c r="H47" s="267"/>
      <c r="I47" s="397">
        <v>527.02354414153262</v>
      </c>
      <c r="J47" s="266">
        <f t="shared" si="11"/>
        <v>527.02354414153262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410">
        <f>'[1]Table 8 2.1.12 MFP Funded'!O45</f>
        <v>394</v>
      </c>
      <c r="D48" s="409">
        <f>'10.1.12 MFP Funded'!K47</f>
        <v>430</v>
      </c>
      <c r="E48" s="327">
        <f t="shared" si="8"/>
        <v>36</v>
      </c>
      <c r="F48" s="327">
        <f t="shared" si="9"/>
        <v>36</v>
      </c>
      <c r="G48" s="327">
        <f t="shared" si="10"/>
        <v>0</v>
      </c>
      <c r="H48" s="259"/>
      <c r="I48" s="396">
        <v>527.02354414153262</v>
      </c>
      <c r="J48" s="258">
        <f t="shared" si="11"/>
        <v>527.02354414153262</v>
      </c>
      <c r="K48" s="257">
        <f t="shared" si="12"/>
        <v>18972.847589095174</v>
      </c>
      <c r="L48" s="257">
        <f t="shared" si="13"/>
        <v>18972.847589095174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410">
        <f>'[1]Table 8 2.1.12 MFP Funded'!O46</f>
        <v>0</v>
      </c>
      <c r="D49" s="409">
        <f>'10.1.12 MFP Funded'!K48</f>
        <v>0</v>
      </c>
      <c r="E49" s="327">
        <f t="shared" si="8"/>
        <v>0</v>
      </c>
      <c r="F49" s="327">
        <f t="shared" si="9"/>
        <v>0</v>
      </c>
      <c r="G49" s="327">
        <f t="shared" si="10"/>
        <v>0</v>
      </c>
      <c r="H49" s="259"/>
      <c r="I49" s="396">
        <v>527.02354414153262</v>
      </c>
      <c r="J49" s="258">
        <f t="shared" si="11"/>
        <v>527.02354414153262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410">
        <f>'[1]Table 8 2.1.12 MFP Funded'!O47</f>
        <v>0</v>
      </c>
      <c r="D50" s="409">
        <f>'10.1.12 MFP Funded'!K49</f>
        <v>0</v>
      </c>
      <c r="E50" s="327">
        <f t="shared" si="8"/>
        <v>0</v>
      </c>
      <c r="F50" s="327">
        <f t="shared" si="9"/>
        <v>0</v>
      </c>
      <c r="G50" s="327">
        <f t="shared" si="10"/>
        <v>0</v>
      </c>
      <c r="H50" s="259"/>
      <c r="I50" s="396">
        <v>527.02354414153262</v>
      </c>
      <c r="J50" s="258">
        <f t="shared" si="11"/>
        <v>527.02354414153262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414">
        <f>'[1]Table 8 2.1.12 MFP Funded'!O48</f>
        <v>0</v>
      </c>
      <c r="D51" s="413">
        <f>'10.1.12 MFP Funded'!K50</f>
        <v>0</v>
      </c>
      <c r="E51" s="329">
        <f t="shared" si="8"/>
        <v>0</v>
      </c>
      <c r="F51" s="329">
        <f t="shared" si="9"/>
        <v>0</v>
      </c>
      <c r="G51" s="329">
        <f t="shared" si="10"/>
        <v>0</v>
      </c>
      <c r="H51" s="275"/>
      <c r="I51" s="398">
        <v>527.02354414153262</v>
      </c>
      <c r="J51" s="274">
        <f t="shared" si="11"/>
        <v>527.02354414153262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412">
        <f>'[1]Table 8 2.1.12 MFP Funded'!O49</f>
        <v>0</v>
      </c>
      <c r="D52" s="411">
        <f>'10.1.12 MFP Funded'!K51</f>
        <v>0</v>
      </c>
      <c r="E52" s="328">
        <f t="shared" si="8"/>
        <v>0</v>
      </c>
      <c r="F52" s="328">
        <f t="shared" si="9"/>
        <v>0</v>
      </c>
      <c r="G52" s="328">
        <f t="shared" si="10"/>
        <v>0</v>
      </c>
      <c r="H52" s="267"/>
      <c r="I52" s="397">
        <v>527.02354414153262</v>
      </c>
      <c r="J52" s="266">
        <f t="shared" si="11"/>
        <v>527.02354414153262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410">
        <f>'[1]Table 8 2.1.12 MFP Funded'!O50</f>
        <v>0</v>
      </c>
      <c r="D53" s="409">
        <f>'10.1.12 MFP Funded'!K52</f>
        <v>0</v>
      </c>
      <c r="E53" s="327">
        <f t="shared" si="8"/>
        <v>0</v>
      </c>
      <c r="F53" s="327">
        <f t="shared" si="9"/>
        <v>0</v>
      </c>
      <c r="G53" s="327">
        <f t="shared" si="10"/>
        <v>0</v>
      </c>
      <c r="H53" s="259"/>
      <c r="I53" s="396">
        <v>527.02354414153262</v>
      </c>
      <c r="J53" s="258">
        <f t="shared" si="11"/>
        <v>527.02354414153262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410">
        <f>'[1]Table 8 2.1.12 MFP Funded'!O51</f>
        <v>0</v>
      </c>
      <c r="D54" s="409">
        <f>'10.1.12 MFP Funded'!K53</f>
        <v>0</v>
      </c>
      <c r="E54" s="327">
        <f t="shared" si="8"/>
        <v>0</v>
      </c>
      <c r="F54" s="327">
        <f t="shared" si="9"/>
        <v>0</v>
      </c>
      <c r="G54" s="327">
        <f t="shared" si="10"/>
        <v>0</v>
      </c>
      <c r="H54" s="259"/>
      <c r="I54" s="396">
        <v>527.02354414153262</v>
      </c>
      <c r="J54" s="258">
        <f t="shared" si="11"/>
        <v>527.02354414153262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410">
        <f>'[1]Table 8 2.1.12 MFP Funded'!O52</f>
        <v>0</v>
      </c>
      <c r="D55" s="409">
        <f>'10.1.12 MFP Funded'!K54</f>
        <v>0</v>
      </c>
      <c r="E55" s="327">
        <f t="shared" si="8"/>
        <v>0</v>
      </c>
      <c r="F55" s="327">
        <f t="shared" si="9"/>
        <v>0</v>
      </c>
      <c r="G55" s="327">
        <f t="shared" si="10"/>
        <v>0</v>
      </c>
      <c r="H55" s="259"/>
      <c r="I55" s="396">
        <v>527.02354414153262</v>
      </c>
      <c r="J55" s="258">
        <f t="shared" si="11"/>
        <v>527.02354414153262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414">
        <f>'[1]Table 8 2.1.12 MFP Funded'!O53</f>
        <v>0</v>
      </c>
      <c r="D56" s="413">
        <f>'10.1.12 MFP Funded'!K55</f>
        <v>0</v>
      </c>
      <c r="E56" s="329">
        <f t="shared" si="8"/>
        <v>0</v>
      </c>
      <c r="F56" s="329">
        <f t="shared" si="9"/>
        <v>0</v>
      </c>
      <c r="G56" s="329">
        <f t="shared" si="10"/>
        <v>0</v>
      </c>
      <c r="H56" s="275"/>
      <c r="I56" s="398">
        <v>527.02354414153262</v>
      </c>
      <c r="J56" s="274">
        <f t="shared" si="11"/>
        <v>527.02354414153262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412">
        <f>'[1]Table 8 2.1.12 MFP Funded'!O54</f>
        <v>0</v>
      </c>
      <c r="D57" s="411">
        <f>'10.1.12 MFP Funded'!K56</f>
        <v>0</v>
      </c>
      <c r="E57" s="328">
        <f t="shared" si="8"/>
        <v>0</v>
      </c>
      <c r="F57" s="328">
        <f t="shared" si="9"/>
        <v>0</v>
      </c>
      <c r="G57" s="328">
        <f t="shared" si="10"/>
        <v>0</v>
      </c>
      <c r="H57" s="267"/>
      <c r="I57" s="397">
        <v>527.02354414153262</v>
      </c>
      <c r="J57" s="266">
        <f t="shared" si="11"/>
        <v>527.02354414153262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410">
        <f>'[1]Table 8 2.1.12 MFP Funded'!O55</f>
        <v>0</v>
      </c>
      <c r="D58" s="409">
        <f>'10.1.12 MFP Funded'!K57</f>
        <v>0</v>
      </c>
      <c r="E58" s="327">
        <f t="shared" si="8"/>
        <v>0</v>
      </c>
      <c r="F58" s="327">
        <f t="shared" si="9"/>
        <v>0</v>
      </c>
      <c r="G58" s="327">
        <f t="shared" si="10"/>
        <v>0</v>
      </c>
      <c r="H58" s="259"/>
      <c r="I58" s="396">
        <v>527.02354414153262</v>
      </c>
      <c r="J58" s="258">
        <f t="shared" si="11"/>
        <v>527.02354414153262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410">
        <f>'[1]Table 8 2.1.12 MFP Funded'!O56</f>
        <v>0</v>
      </c>
      <c r="D59" s="409">
        <f>'10.1.12 MFP Funded'!K58</f>
        <v>0</v>
      </c>
      <c r="E59" s="327">
        <f t="shared" si="8"/>
        <v>0</v>
      </c>
      <c r="F59" s="327">
        <f t="shared" si="9"/>
        <v>0</v>
      </c>
      <c r="G59" s="327">
        <f t="shared" si="10"/>
        <v>0</v>
      </c>
      <c r="H59" s="259"/>
      <c r="I59" s="396">
        <v>527.02354414153262</v>
      </c>
      <c r="J59" s="258">
        <f t="shared" si="11"/>
        <v>527.02354414153262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410">
        <f>'[1]Table 8 2.1.12 MFP Funded'!O57</f>
        <v>2</v>
      </c>
      <c r="D60" s="409">
        <f>'10.1.12 MFP Funded'!K59</f>
        <v>3</v>
      </c>
      <c r="E60" s="327">
        <f t="shared" si="8"/>
        <v>1</v>
      </c>
      <c r="F60" s="327">
        <f t="shared" si="9"/>
        <v>1</v>
      </c>
      <c r="G60" s="327">
        <f t="shared" si="10"/>
        <v>0</v>
      </c>
      <c r="H60" s="259"/>
      <c r="I60" s="396">
        <v>527.02354414153262</v>
      </c>
      <c r="J60" s="258">
        <f t="shared" si="11"/>
        <v>527.02354414153262</v>
      </c>
      <c r="K60" s="257">
        <f t="shared" si="12"/>
        <v>527.02354414153262</v>
      </c>
      <c r="L60" s="257">
        <f t="shared" si="13"/>
        <v>527.02354414153262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414">
        <f>'[1]Table 8 2.1.12 MFP Funded'!O58</f>
        <v>0</v>
      </c>
      <c r="D61" s="413">
        <f>'10.1.12 MFP Funded'!K60</f>
        <v>0</v>
      </c>
      <c r="E61" s="329">
        <f t="shared" si="8"/>
        <v>0</v>
      </c>
      <c r="F61" s="329">
        <f t="shared" si="9"/>
        <v>0</v>
      </c>
      <c r="G61" s="329">
        <f t="shared" si="10"/>
        <v>0</v>
      </c>
      <c r="H61" s="275"/>
      <c r="I61" s="398">
        <v>527.02354414153262</v>
      </c>
      <c r="J61" s="274">
        <f t="shared" si="11"/>
        <v>527.02354414153262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412">
        <f>'[1]Table 8 2.1.12 MFP Funded'!O59</f>
        <v>0</v>
      </c>
      <c r="D62" s="411">
        <f>'10.1.12 MFP Funded'!K61</f>
        <v>0</v>
      </c>
      <c r="E62" s="328">
        <f t="shared" si="8"/>
        <v>0</v>
      </c>
      <c r="F62" s="328">
        <f t="shared" si="9"/>
        <v>0</v>
      </c>
      <c r="G62" s="328">
        <f t="shared" si="10"/>
        <v>0</v>
      </c>
      <c r="H62" s="267"/>
      <c r="I62" s="397">
        <v>527.02354414153262</v>
      </c>
      <c r="J62" s="266">
        <f t="shared" si="11"/>
        <v>527.02354414153262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410">
        <f>'[1]Table 8 2.1.12 MFP Funded'!O60</f>
        <v>0</v>
      </c>
      <c r="D63" s="409">
        <f>'10.1.12 MFP Funded'!K62</f>
        <v>0</v>
      </c>
      <c r="E63" s="327">
        <f t="shared" si="8"/>
        <v>0</v>
      </c>
      <c r="F63" s="327">
        <f t="shared" si="9"/>
        <v>0</v>
      </c>
      <c r="G63" s="327">
        <f t="shared" si="10"/>
        <v>0</v>
      </c>
      <c r="H63" s="259"/>
      <c r="I63" s="396">
        <v>527.02354414153262</v>
      </c>
      <c r="J63" s="258">
        <f t="shared" si="11"/>
        <v>527.02354414153262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410">
        <f>'[1]Table 8 2.1.12 MFP Funded'!O61</f>
        <v>0</v>
      </c>
      <c r="D64" s="409">
        <f>'10.1.12 MFP Funded'!K63</f>
        <v>0</v>
      </c>
      <c r="E64" s="327">
        <f t="shared" si="8"/>
        <v>0</v>
      </c>
      <c r="F64" s="327">
        <f t="shared" si="9"/>
        <v>0</v>
      </c>
      <c r="G64" s="327">
        <f t="shared" si="10"/>
        <v>0</v>
      </c>
      <c r="H64" s="259"/>
      <c r="I64" s="396">
        <v>527.02354414153262</v>
      </c>
      <c r="J64" s="258">
        <f t="shared" si="11"/>
        <v>527.02354414153262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410">
        <f>'[1]Table 8 2.1.12 MFP Funded'!O62</f>
        <v>0</v>
      </c>
      <c r="D65" s="409">
        <f>'10.1.12 MFP Funded'!K64</f>
        <v>0</v>
      </c>
      <c r="E65" s="327">
        <f t="shared" si="8"/>
        <v>0</v>
      </c>
      <c r="F65" s="327">
        <f t="shared" si="9"/>
        <v>0</v>
      </c>
      <c r="G65" s="327">
        <f t="shared" si="10"/>
        <v>0</v>
      </c>
      <c r="H65" s="259"/>
      <c r="I65" s="396">
        <v>527.02354414153262</v>
      </c>
      <c r="J65" s="258">
        <f t="shared" si="11"/>
        <v>527.02354414153262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414">
        <f>'[1]Table 8 2.1.12 MFP Funded'!O63</f>
        <v>0</v>
      </c>
      <c r="D66" s="413">
        <f>'10.1.12 MFP Funded'!K65</f>
        <v>0</v>
      </c>
      <c r="E66" s="329">
        <f t="shared" si="8"/>
        <v>0</v>
      </c>
      <c r="F66" s="329">
        <f t="shared" si="9"/>
        <v>0</v>
      </c>
      <c r="G66" s="329">
        <f t="shared" si="10"/>
        <v>0</v>
      </c>
      <c r="H66" s="275"/>
      <c r="I66" s="398">
        <v>527.02354414153262</v>
      </c>
      <c r="J66" s="274">
        <f t="shared" si="11"/>
        <v>527.02354414153262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412">
        <f>'[1]Table 8 2.1.12 MFP Funded'!O64</f>
        <v>0</v>
      </c>
      <c r="D67" s="411">
        <f>'10.1.12 MFP Funded'!K66</f>
        <v>0</v>
      </c>
      <c r="E67" s="328">
        <f t="shared" si="8"/>
        <v>0</v>
      </c>
      <c r="F67" s="328">
        <f t="shared" si="9"/>
        <v>0</v>
      </c>
      <c r="G67" s="328">
        <f t="shared" si="10"/>
        <v>0</v>
      </c>
      <c r="H67" s="267"/>
      <c r="I67" s="397">
        <v>527.02354414153262</v>
      </c>
      <c r="J67" s="266">
        <f t="shared" si="11"/>
        <v>527.02354414153262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410">
        <f>'[1]Table 8 2.1.12 MFP Funded'!O65</f>
        <v>31</v>
      </c>
      <c r="D68" s="409">
        <f>'10.1.12 MFP Funded'!K67</f>
        <v>36</v>
      </c>
      <c r="E68" s="327">
        <f t="shared" si="8"/>
        <v>5</v>
      </c>
      <c r="F68" s="327">
        <f t="shared" si="9"/>
        <v>5</v>
      </c>
      <c r="G68" s="327">
        <f t="shared" si="10"/>
        <v>0</v>
      </c>
      <c r="H68" s="259"/>
      <c r="I68" s="396">
        <v>527.02354414153262</v>
      </c>
      <c r="J68" s="258">
        <f t="shared" si="11"/>
        <v>527.02354414153262</v>
      </c>
      <c r="K68" s="257">
        <f t="shared" si="12"/>
        <v>2635.117720707663</v>
      </c>
      <c r="L68" s="257">
        <f t="shared" si="13"/>
        <v>2635.117720707663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410">
        <f>'[1]Table 8 2.1.12 MFP Funded'!O66</f>
        <v>0</v>
      </c>
      <c r="D69" s="409">
        <f>'10.1.12 MFP Funded'!K68</f>
        <v>0</v>
      </c>
      <c r="E69" s="327">
        <f t="shared" si="8"/>
        <v>0</v>
      </c>
      <c r="F69" s="327">
        <f t="shared" si="9"/>
        <v>0</v>
      </c>
      <c r="G69" s="327">
        <f t="shared" si="10"/>
        <v>0</v>
      </c>
      <c r="H69" s="259"/>
      <c r="I69" s="396">
        <v>527.02354414153262</v>
      </c>
      <c r="J69" s="258">
        <f t="shared" si="11"/>
        <v>527.02354414153262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410">
        <f>'[1]Table 8 2.1.12 MFP Funded'!O67</f>
        <v>0</v>
      </c>
      <c r="D70" s="409">
        <f>'10.1.12 MFP Funded'!K69</f>
        <v>0</v>
      </c>
      <c r="E70" s="327">
        <f t="shared" si="8"/>
        <v>0</v>
      </c>
      <c r="F70" s="327">
        <f t="shared" si="9"/>
        <v>0</v>
      </c>
      <c r="G70" s="327">
        <f t="shared" si="10"/>
        <v>0</v>
      </c>
      <c r="H70" s="259"/>
      <c r="I70" s="396">
        <v>527.02354414153262</v>
      </c>
      <c r="J70" s="258">
        <f t="shared" si="11"/>
        <v>527.02354414153262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414">
        <f>'[1]Table 8 2.1.12 MFP Funded'!O68</f>
        <v>0</v>
      </c>
      <c r="D71" s="413">
        <f>'10.1.12 MFP Funded'!K70</f>
        <v>0</v>
      </c>
      <c r="E71" s="329">
        <f t="shared" ref="E71:E75" si="15">D71-C71</f>
        <v>0</v>
      </c>
      <c r="F71" s="329">
        <f t="shared" ref="F71:F75" si="16">IF(E71&gt;0,E71,0)</f>
        <v>0</v>
      </c>
      <c r="G71" s="329">
        <f t="shared" si="10"/>
        <v>0</v>
      </c>
      <c r="H71" s="275"/>
      <c r="I71" s="398">
        <v>527.02354414153262</v>
      </c>
      <c r="J71" s="274">
        <f t="shared" ref="J71:J75" si="17">H71+I71</f>
        <v>527.02354414153262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412">
        <f>'[1]Table 8 2.1.12 MFP Funded'!O69</f>
        <v>0</v>
      </c>
      <c r="D72" s="411">
        <f>'10.1.12 MFP Funded'!K71</f>
        <v>0</v>
      </c>
      <c r="E72" s="328">
        <f t="shared" si="15"/>
        <v>0</v>
      </c>
      <c r="F72" s="328">
        <f t="shared" si="16"/>
        <v>0</v>
      </c>
      <c r="G72" s="328">
        <f t="shared" si="10"/>
        <v>0</v>
      </c>
      <c r="H72" s="267"/>
      <c r="I72" s="397">
        <v>527.02354414153262</v>
      </c>
      <c r="J72" s="266">
        <f t="shared" si="17"/>
        <v>527.02354414153262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410">
        <f>'[1]Table 8 2.1.12 MFP Funded'!O70</f>
        <v>0</v>
      </c>
      <c r="D73" s="409">
        <f>'10.1.12 MFP Funded'!K72</f>
        <v>0</v>
      </c>
      <c r="E73" s="327">
        <f t="shared" si="15"/>
        <v>0</v>
      </c>
      <c r="F73" s="327">
        <f t="shared" si="16"/>
        <v>0</v>
      </c>
      <c r="G73" s="327">
        <f t="shared" si="10"/>
        <v>0</v>
      </c>
      <c r="H73" s="259"/>
      <c r="I73" s="396">
        <v>527.02354414153262</v>
      </c>
      <c r="J73" s="258">
        <f t="shared" si="17"/>
        <v>527.02354414153262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410">
        <f>'[1]Table 8 2.1.12 MFP Funded'!O71</f>
        <v>0</v>
      </c>
      <c r="D74" s="409">
        <f>'10.1.12 MFP Funded'!K73</f>
        <v>0</v>
      </c>
      <c r="E74" s="327">
        <f t="shared" si="15"/>
        <v>0</v>
      </c>
      <c r="F74" s="327">
        <f t="shared" si="16"/>
        <v>0</v>
      </c>
      <c r="G74" s="327">
        <f t="shared" si="10"/>
        <v>0</v>
      </c>
      <c r="H74" s="259"/>
      <c r="I74" s="396">
        <v>527.02354414153262</v>
      </c>
      <c r="J74" s="258">
        <f t="shared" si="17"/>
        <v>527.02354414153262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408">
        <f>'[1]Table 8 2.1.12 MFP Funded'!O72</f>
        <v>0</v>
      </c>
      <c r="D75" s="407">
        <f>'10.1.12 MFP Funded'!K74</f>
        <v>0</v>
      </c>
      <c r="E75" s="326">
        <f t="shared" si="15"/>
        <v>0</v>
      </c>
      <c r="F75" s="326">
        <f t="shared" si="16"/>
        <v>0</v>
      </c>
      <c r="G75" s="326">
        <f t="shared" si="10"/>
        <v>0</v>
      </c>
      <c r="H75" s="251"/>
      <c r="I75" s="395">
        <v>527.02354414153262</v>
      </c>
      <c r="J75" s="250">
        <f t="shared" si="17"/>
        <v>527.02354414153262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s="391" customFormat="1" ht="13.5" thickBot="1">
      <c r="A76" s="248"/>
      <c r="B76" s="247" t="s">
        <v>223</v>
      </c>
      <c r="C76" s="246">
        <f>SUM(C7:C75)</f>
        <v>652</v>
      </c>
      <c r="D76" s="246">
        <f>SUM(D7:D75)</f>
        <v>679</v>
      </c>
      <c r="E76" s="394">
        <f>SUM(E7:E75)</f>
        <v>27</v>
      </c>
      <c r="F76" s="394">
        <f>SUM(F7:F75)</f>
        <v>57</v>
      </c>
      <c r="G76" s="394">
        <f>SUM(G7:G75)</f>
        <v>-30</v>
      </c>
      <c r="H76" s="244"/>
      <c r="I76" s="243"/>
      <c r="J76" s="243"/>
      <c r="K76" s="242"/>
      <c r="L76" s="242"/>
      <c r="M76" s="242"/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C78" s="389"/>
      <c r="D78" s="389"/>
      <c r="E78" s="389"/>
      <c r="F78" s="389"/>
      <c r="G78" s="389"/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2:1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  <c r="I97" s="370"/>
    </row>
    <row r="98" spans="2:11" hidden="1">
      <c r="C98" s="376">
        <f>C96*C97</f>
        <v>1331744808</v>
      </c>
      <c r="D98" s="376"/>
      <c r="E98" s="376"/>
      <c r="F98" s="376"/>
      <c r="G98" s="376"/>
      <c r="H98" s="379" t="s">
        <v>314</v>
      </c>
      <c r="I98" s="370"/>
    </row>
    <row r="99" spans="2:11" hidden="1">
      <c r="C99" s="378">
        <f>C87</f>
        <v>650290</v>
      </c>
      <c r="D99" s="377"/>
      <c r="E99" s="377"/>
      <c r="F99" s="377"/>
      <c r="G99" s="377"/>
      <c r="H99" s="372" t="s">
        <v>313</v>
      </c>
      <c r="I99" s="370"/>
    </row>
    <row r="100" spans="2:1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  <c r="I100" s="370"/>
    </row>
    <row r="101" spans="2:1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  <c r="I101" s="370"/>
    </row>
    <row r="102" spans="2:1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  <c r="I102" s="370"/>
    </row>
    <row r="103" spans="2:11" hidden="1">
      <c r="C103" s="373"/>
      <c r="D103" s="373"/>
      <c r="E103" s="373"/>
      <c r="F103" s="373"/>
      <c r="G103" s="373"/>
      <c r="H103" s="372"/>
      <c r="I103" s="370"/>
    </row>
    <row r="104" spans="2:11" hidden="1">
      <c r="C104" s="373"/>
      <c r="D104" s="373"/>
      <c r="E104" s="373"/>
      <c r="F104" s="373"/>
      <c r="G104" s="373"/>
      <c r="H104" s="372"/>
      <c r="I104" s="370"/>
    </row>
    <row r="105" spans="2:11" hidden="1">
      <c r="H105" s="372"/>
      <c r="I105" s="370"/>
    </row>
    <row r="106" spans="2:11" hidden="1">
      <c r="I106" s="370"/>
    </row>
    <row r="107" spans="2:11">
      <c r="B107" s="684" t="s">
        <v>601</v>
      </c>
      <c r="C107" s="685"/>
      <c r="D107" s="685"/>
      <c r="E107" s="686">
        <f>E76</f>
        <v>27</v>
      </c>
      <c r="F107" s="685"/>
      <c r="G107" s="685"/>
      <c r="H107" s="687">
        <f>'[3]Table 5C- Legacy Type 2'!$D$14</f>
        <v>8140.3837602759822</v>
      </c>
      <c r="I107" s="688">
        <f>I75</f>
        <v>527.02354414153262</v>
      </c>
      <c r="J107" s="689">
        <f>SUM(H107:I107)</f>
        <v>8667.4073044175148</v>
      </c>
      <c r="K107" s="690">
        <f>J107*E107</f>
        <v>234019.99721927289</v>
      </c>
    </row>
  </sheetData>
  <mergeCells count="12">
    <mergeCell ref="M2:M4"/>
    <mergeCell ref="H2:H4"/>
    <mergeCell ref="I2:I4"/>
    <mergeCell ref="J2:J4"/>
    <mergeCell ref="K2:K4"/>
    <mergeCell ref="L2:L4"/>
    <mergeCell ref="G2:G4"/>
    <mergeCell ref="A2:B4"/>
    <mergeCell ref="C2:C4"/>
    <mergeCell ref="D2:D4"/>
    <mergeCell ref="E2:E4"/>
    <mergeCell ref="F2:F4"/>
  </mergeCells>
  <printOptions horizontalCentered="1"/>
  <pageMargins left="0.27" right="0.25" top="0.87" bottom="0.2" header="0.25" footer="0.2"/>
  <pageSetup paperSize="5" scale="61" firstPageNumber="80" fitToWidth="3" orientation="portrait" useFirstPageNumber="1" r:id="rId1"/>
  <headerFooter alignWithMargins="0">
    <oddHeader xml:space="preserve">&amp;L&amp;"Arial,Bold"&amp;16FY2012-13 MFP Budget Letter: October 1 Mid-year Adjustment for Students&amp;R&amp;"Arial,Bold"&amp;12&amp;KFF0000
</oddHeader>
    <oddFooter>&amp;R&amp;P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7"/>
  <sheetViews>
    <sheetView view="pageBreakPreview" zoomScale="90" zoomScaleNormal="85" zoomScaleSheetLayoutView="90" workbookViewId="0">
      <pane xSplit="2" ySplit="6" topLeftCell="C61" activePane="bottomRight" state="frozen"/>
      <selection activeCell="A2" sqref="A2:B4"/>
      <selection pane="topRight" activeCell="A2" sqref="A2:B4"/>
      <selection pane="bottomLeft" activeCell="A2" sqref="A2:B4"/>
      <selection pane="bottomRight" activeCell="H108" sqref="H108"/>
    </sheetView>
  </sheetViews>
  <sheetFormatPr defaultColWidth="12.5703125" defaultRowHeight="12.75"/>
  <cols>
    <col min="1" max="1" width="3" style="370" bestFit="1" customWidth="1"/>
    <col min="2" max="2" width="17.85546875" style="370" bestFit="1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5703125" style="371" customWidth="1"/>
    <col min="8" max="8" width="15.28515625" style="371" customWidth="1"/>
    <col min="9" max="9" width="12.5703125" style="371" bestFit="1" customWidth="1"/>
    <col min="10" max="10" width="12.5703125" style="370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329</v>
      </c>
      <c r="B2" s="821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2" customHeight="1">
      <c r="A6" s="421"/>
      <c r="B6" s="420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Funded'!Q4</f>
        <v>0</v>
      </c>
      <c r="D7" s="299">
        <f>'10.1.12 MFP Funded'!M6</f>
        <v>0</v>
      </c>
      <c r="E7" s="330">
        <f t="shared" ref="E7:E38" si="1">D7-C7</f>
        <v>0</v>
      </c>
      <c r="F7" s="330">
        <f t="shared" ref="F7:F38" si="2">IF(E7&gt;0,E7,0)</f>
        <v>0</v>
      </c>
      <c r="G7" s="330">
        <f t="shared" ref="G7:G38" si="3">IF(E7&lt;0,E7,0)</f>
        <v>0</v>
      </c>
      <c r="H7" s="283"/>
      <c r="I7" s="399">
        <v>705.7643831168831</v>
      </c>
      <c r="J7" s="282">
        <f t="shared" ref="J7:J38" si="4">H7+I7</f>
        <v>705.7643831168831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418">
        <f>'[1]Table 8 2.1.12 MFP Funded'!Q5</f>
        <v>0</v>
      </c>
      <c r="D8" s="417">
        <f>'10.1.12 MFP Funded'!M7</f>
        <v>0</v>
      </c>
      <c r="E8" s="332">
        <f t="shared" si="1"/>
        <v>0</v>
      </c>
      <c r="F8" s="332">
        <f t="shared" si="2"/>
        <v>0</v>
      </c>
      <c r="G8" s="332">
        <f t="shared" si="3"/>
        <v>0</v>
      </c>
      <c r="H8" s="295"/>
      <c r="I8" s="401">
        <v>705.7643831168831</v>
      </c>
      <c r="J8" s="294">
        <f t="shared" si="4"/>
        <v>705.7643831168831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 ht="12.75" customHeight="1">
      <c r="A9" s="264">
        <v>3</v>
      </c>
      <c r="B9" s="263" t="s">
        <v>290</v>
      </c>
      <c r="C9" s="418">
        <f>'[1]Table 8 2.1.12 MFP Funded'!Q6</f>
        <v>0</v>
      </c>
      <c r="D9" s="417">
        <f>'10.1.12 MFP Funded'!M8</f>
        <v>0</v>
      </c>
      <c r="E9" s="332">
        <f t="shared" si="1"/>
        <v>0</v>
      </c>
      <c r="F9" s="332">
        <f t="shared" si="2"/>
        <v>0</v>
      </c>
      <c r="G9" s="332">
        <f t="shared" si="3"/>
        <v>0</v>
      </c>
      <c r="H9" s="295"/>
      <c r="I9" s="401">
        <v>705.7643831168831</v>
      </c>
      <c r="J9" s="294">
        <f t="shared" si="4"/>
        <v>705.7643831168831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 ht="12.75" customHeight="1">
      <c r="A10" s="264">
        <v>4</v>
      </c>
      <c r="B10" s="263" t="s">
        <v>289</v>
      </c>
      <c r="C10" s="418">
        <f>'[1]Table 8 2.1.12 MFP Funded'!Q7</f>
        <v>0</v>
      </c>
      <c r="D10" s="417">
        <f>'10.1.12 MFP Funded'!M9</f>
        <v>0</v>
      </c>
      <c r="E10" s="332">
        <f t="shared" si="1"/>
        <v>0</v>
      </c>
      <c r="F10" s="332">
        <f t="shared" si="2"/>
        <v>0</v>
      </c>
      <c r="G10" s="332">
        <f t="shared" si="3"/>
        <v>0</v>
      </c>
      <c r="H10" s="295"/>
      <c r="I10" s="401">
        <v>705.7643831168831</v>
      </c>
      <c r="J10" s="294">
        <f t="shared" si="4"/>
        <v>705.7643831168831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416">
        <f>'[1]Table 8 2.1.12 MFP Funded'!Q8</f>
        <v>0</v>
      </c>
      <c r="D11" s="415">
        <f>'10.1.12 MFP Funded'!M10</f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289"/>
      <c r="I11" s="400">
        <v>705.7643831168831</v>
      </c>
      <c r="J11" s="288">
        <f t="shared" si="4"/>
        <v>705.7643831168831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 ht="12.75" customHeight="1">
      <c r="A12" s="272">
        <v>6</v>
      </c>
      <c r="B12" s="271" t="s">
        <v>287</v>
      </c>
      <c r="C12" s="300">
        <f>'[1]Table 8 2.1.12 MFP Funded'!Q9</f>
        <v>0</v>
      </c>
      <c r="D12" s="299">
        <f>'10.1.12 MFP Funded'!M11</f>
        <v>0</v>
      </c>
      <c r="E12" s="330">
        <f t="shared" si="1"/>
        <v>0</v>
      </c>
      <c r="F12" s="330">
        <f t="shared" si="2"/>
        <v>0</v>
      </c>
      <c r="G12" s="330">
        <f t="shared" si="3"/>
        <v>0</v>
      </c>
      <c r="H12" s="283"/>
      <c r="I12" s="399">
        <v>705.7643831168831</v>
      </c>
      <c r="J12" s="282">
        <f t="shared" si="4"/>
        <v>705.7643831168831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418">
        <f>'[1]Table 8 2.1.12 MFP Funded'!Q10</f>
        <v>0</v>
      </c>
      <c r="D13" s="417">
        <f>'10.1.12 MFP Funded'!M12</f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295"/>
      <c r="I13" s="401">
        <v>705.7643831168831</v>
      </c>
      <c r="J13" s="294">
        <f t="shared" si="4"/>
        <v>705.7643831168831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418">
        <f>'[1]Table 8 2.1.12 MFP Funded'!Q11</f>
        <v>0</v>
      </c>
      <c r="D14" s="417">
        <f>'10.1.12 MFP Funded'!M13</f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295"/>
      <c r="I14" s="401">
        <v>705.7643831168831</v>
      </c>
      <c r="J14" s="294">
        <f t="shared" si="4"/>
        <v>705.7643831168831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418">
        <f>'[1]Table 8 2.1.12 MFP Funded'!Q12</f>
        <v>0</v>
      </c>
      <c r="D15" s="417">
        <f>'10.1.12 MFP Funded'!M14</f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295"/>
      <c r="I15" s="401">
        <v>705.7643831168831</v>
      </c>
      <c r="J15" s="294">
        <f t="shared" si="4"/>
        <v>705.7643831168831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416">
        <f>'[1]Table 8 2.1.12 MFP Funded'!Q13</f>
        <v>0</v>
      </c>
      <c r="D16" s="415">
        <f>'10.1.12 MFP Funded'!M15</f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289"/>
      <c r="I16" s="400">
        <v>705.7643831168831</v>
      </c>
      <c r="J16" s="288">
        <f t="shared" si="4"/>
        <v>705.7643831168831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300">
        <f>'[1]Table 8 2.1.12 MFP Funded'!Q14</f>
        <v>0</v>
      </c>
      <c r="D17" s="299">
        <f>'10.1.12 MFP Funded'!M16</f>
        <v>0</v>
      </c>
      <c r="E17" s="330">
        <f t="shared" si="1"/>
        <v>0</v>
      </c>
      <c r="F17" s="330">
        <f t="shared" si="2"/>
        <v>0</v>
      </c>
      <c r="G17" s="330">
        <f t="shared" si="3"/>
        <v>0</v>
      </c>
      <c r="H17" s="283"/>
      <c r="I17" s="399">
        <v>705.7643831168831</v>
      </c>
      <c r="J17" s="282">
        <f t="shared" si="4"/>
        <v>705.7643831168831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418">
        <f>'[1]Table 8 2.1.12 MFP Funded'!Q15</f>
        <v>0</v>
      </c>
      <c r="D18" s="417">
        <f>'10.1.12 MFP Funded'!M17</f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295"/>
      <c r="I18" s="401">
        <v>705.7643831168831</v>
      </c>
      <c r="J18" s="294">
        <f t="shared" si="4"/>
        <v>705.7643831168831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418">
        <f>'[1]Table 8 2.1.12 MFP Funded'!Q16</f>
        <v>0</v>
      </c>
      <c r="D19" s="417">
        <f>'10.1.12 MFP Funded'!M18</f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295"/>
      <c r="I19" s="401">
        <v>705.7643831168831</v>
      </c>
      <c r="J19" s="294">
        <f t="shared" si="4"/>
        <v>705.7643831168831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 ht="12.75" customHeight="1">
      <c r="A20" s="264">
        <v>14</v>
      </c>
      <c r="B20" s="263" t="s">
        <v>279</v>
      </c>
      <c r="C20" s="418">
        <f>'[1]Table 8 2.1.12 MFP Funded'!Q17</f>
        <v>0</v>
      </c>
      <c r="D20" s="417">
        <f>'10.1.12 MFP Funded'!M19</f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295"/>
      <c r="I20" s="401">
        <v>705.7643831168831</v>
      </c>
      <c r="J20" s="294">
        <f t="shared" si="4"/>
        <v>705.7643831168831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416">
        <f>'[1]Table 8 2.1.12 MFP Funded'!Q18</f>
        <v>0</v>
      </c>
      <c r="D21" s="415">
        <f>'10.1.12 MFP Funded'!M20</f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289"/>
      <c r="I21" s="400">
        <v>705.7643831168831</v>
      </c>
      <c r="J21" s="288">
        <f t="shared" si="4"/>
        <v>705.7643831168831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300">
        <f>'[1]Table 8 2.1.12 MFP Funded'!Q19</f>
        <v>0</v>
      </c>
      <c r="D22" s="299">
        <f>'10.1.12 MFP Funded'!M21</f>
        <v>0</v>
      </c>
      <c r="E22" s="330">
        <f t="shared" si="1"/>
        <v>0</v>
      </c>
      <c r="F22" s="330">
        <f t="shared" si="2"/>
        <v>0</v>
      </c>
      <c r="G22" s="330">
        <f t="shared" si="3"/>
        <v>0</v>
      </c>
      <c r="H22" s="283"/>
      <c r="I22" s="399">
        <v>705.7643831168831</v>
      </c>
      <c r="J22" s="282">
        <f t="shared" si="4"/>
        <v>705.7643831168831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418">
        <f>'[1]Table 8 2.1.12 MFP Funded'!Q20</f>
        <v>0</v>
      </c>
      <c r="D23" s="417">
        <f>'10.1.12 MFP Funded'!M22</f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295"/>
      <c r="I23" s="401">
        <v>705.7643831168831</v>
      </c>
      <c r="J23" s="294">
        <f t="shared" si="4"/>
        <v>705.7643831168831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418">
        <f>'[1]Table 8 2.1.12 MFP Funded'!Q21</f>
        <v>0</v>
      </c>
      <c r="D24" s="417">
        <f>'10.1.12 MFP Funded'!M23</f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295"/>
      <c r="I24" s="401">
        <v>705.7643831168831</v>
      </c>
      <c r="J24" s="294">
        <f t="shared" si="4"/>
        <v>705.7643831168831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418">
        <f>'[1]Table 8 2.1.12 MFP Funded'!Q22</f>
        <v>0</v>
      </c>
      <c r="D25" s="417">
        <f>'10.1.12 MFP Funded'!M24</f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295"/>
      <c r="I25" s="401">
        <v>705.7643831168831</v>
      </c>
      <c r="J25" s="294">
        <f t="shared" si="4"/>
        <v>705.7643831168831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416">
        <f>'[1]Table 8 2.1.12 MFP Funded'!Q23</f>
        <v>0</v>
      </c>
      <c r="D26" s="415">
        <f>'10.1.12 MFP Funded'!M25</f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289"/>
      <c r="I26" s="400">
        <v>705.7643831168831</v>
      </c>
      <c r="J26" s="288">
        <f t="shared" si="4"/>
        <v>705.7643831168831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300">
        <f>'[1]Table 8 2.1.12 MFP Funded'!Q24</f>
        <v>0</v>
      </c>
      <c r="D27" s="299">
        <f>'10.1.12 MFP Funded'!M26</f>
        <v>0</v>
      </c>
      <c r="E27" s="330">
        <f t="shared" si="1"/>
        <v>0</v>
      </c>
      <c r="F27" s="330">
        <f t="shared" si="2"/>
        <v>0</v>
      </c>
      <c r="G27" s="330">
        <f t="shared" si="3"/>
        <v>0</v>
      </c>
      <c r="H27" s="283"/>
      <c r="I27" s="399">
        <v>705.7643831168831</v>
      </c>
      <c r="J27" s="282">
        <f t="shared" si="4"/>
        <v>705.7643831168831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418">
        <f>'[1]Table 8 2.1.12 MFP Funded'!Q25</f>
        <v>0</v>
      </c>
      <c r="D28" s="417">
        <f>'10.1.12 MFP Funded'!M27</f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295"/>
      <c r="I28" s="401">
        <v>705.7643831168831</v>
      </c>
      <c r="J28" s="294">
        <f t="shared" si="4"/>
        <v>705.7643831168831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418">
        <f>'[1]Table 8 2.1.12 MFP Funded'!Q26</f>
        <v>0</v>
      </c>
      <c r="D29" s="417">
        <f>'10.1.12 MFP Funded'!M28</f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295"/>
      <c r="I29" s="401">
        <v>705.7643831168831</v>
      </c>
      <c r="J29" s="294">
        <f t="shared" si="4"/>
        <v>705.7643831168831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418">
        <f>'[1]Table 8 2.1.12 MFP Funded'!Q27</f>
        <v>0</v>
      </c>
      <c r="D30" s="417">
        <f>'10.1.12 MFP Funded'!M29</f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295"/>
      <c r="I30" s="401">
        <v>705.7643831168831</v>
      </c>
      <c r="J30" s="294">
        <f t="shared" si="4"/>
        <v>705.7643831168831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416">
        <f>'[1]Table 8 2.1.12 MFP Funded'!Q28</f>
        <v>0</v>
      </c>
      <c r="D31" s="415">
        <f>'10.1.12 MFP Funded'!M30</f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289"/>
      <c r="I31" s="400">
        <v>705.7643831168831</v>
      </c>
      <c r="J31" s="288">
        <f t="shared" si="4"/>
        <v>705.7643831168831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300">
        <f>'[1]Table 8 2.1.12 MFP Funded'!Q29</f>
        <v>67</v>
      </c>
      <c r="D32" s="299">
        <f>'10.1.12 MFP Funded'!M31</f>
        <v>106</v>
      </c>
      <c r="E32" s="330">
        <f t="shared" si="1"/>
        <v>39</v>
      </c>
      <c r="F32" s="330">
        <f t="shared" si="2"/>
        <v>39</v>
      </c>
      <c r="G32" s="330">
        <f t="shared" si="3"/>
        <v>0</v>
      </c>
      <c r="H32" s="283"/>
      <c r="I32" s="399">
        <v>705.7643831168831</v>
      </c>
      <c r="J32" s="282">
        <f t="shared" si="4"/>
        <v>705.7643831168831</v>
      </c>
      <c r="K32" s="281">
        <f t="shared" si="5"/>
        <v>27524.81094155844</v>
      </c>
      <c r="L32" s="281">
        <f t="shared" si="6"/>
        <v>27524.81094155844</v>
      </c>
      <c r="M32" s="281">
        <f t="shared" si="7"/>
        <v>0</v>
      </c>
    </row>
    <row r="33" spans="1:13">
      <c r="A33" s="264">
        <v>27</v>
      </c>
      <c r="B33" s="263" t="s">
        <v>266</v>
      </c>
      <c r="C33" s="410">
        <f>'[1]Table 8 2.1.12 MFP Funded'!Q30</f>
        <v>0</v>
      </c>
      <c r="D33" s="409">
        <f>'10.1.12 MFP Funded'!M32</f>
        <v>0</v>
      </c>
      <c r="E33" s="327">
        <f t="shared" si="1"/>
        <v>0</v>
      </c>
      <c r="F33" s="327">
        <f t="shared" si="2"/>
        <v>0</v>
      </c>
      <c r="G33" s="327">
        <f t="shared" si="3"/>
        <v>0</v>
      </c>
      <c r="H33" s="259"/>
      <c r="I33" s="396">
        <v>705.7643831168831</v>
      </c>
      <c r="J33" s="258">
        <f t="shared" si="4"/>
        <v>705.7643831168831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410">
        <f>'[1]Table 8 2.1.12 MFP Funded'!Q31</f>
        <v>0</v>
      </c>
      <c r="D34" s="409">
        <f>'10.1.12 MFP Funded'!M33</f>
        <v>0</v>
      </c>
      <c r="E34" s="327">
        <f t="shared" si="1"/>
        <v>0</v>
      </c>
      <c r="F34" s="327">
        <f t="shared" si="2"/>
        <v>0</v>
      </c>
      <c r="G34" s="327">
        <f t="shared" si="3"/>
        <v>0</v>
      </c>
      <c r="H34" s="259"/>
      <c r="I34" s="396">
        <v>705.7643831168831</v>
      </c>
      <c r="J34" s="258">
        <f t="shared" si="4"/>
        <v>705.7643831168831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410">
        <f>'[1]Table 8 2.1.12 MFP Funded'!Q32</f>
        <v>0</v>
      </c>
      <c r="D35" s="409">
        <f>'10.1.12 MFP Funded'!M34</f>
        <v>0</v>
      </c>
      <c r="E35" s="327">
        <f t="shared" si="1"/>
        <v>0</v>
      </c>
      <c r="F35" s="327">
        <f t="shared" si="2"/>
        <v>0</v>
      </c>
      <c r="G35" s="327">
        <f t="shared" si="3"/>
        <v>0</v>
      </c>
      <c r="H35" s="259"/>
      <c r="I35" s="396">
        <v>705.7643831168831</v>
      </c>
      <c r="J35" s="258">
        <f t="shared" si="4"/>
        <v>705.7643831168831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414">
        <f>'[1]Table 8 2.1.12 MFP Funded'!Q33</f>
        <v>0</v>
      </c>
      <c r="D36" s="413">
        <f>'10.1.12 MFP Funded'!M35</f>
        <v>0</v>
      </c>
      <c r="E36" s="329">
        <f t="shared" si="1"/>
        <v>0</v>
      </c>
      <c r="F36" s="329">
        <f t="shared" si="2"/>
        <v>0</v>
      </c>
      <c r="G36" s="329">
        <f t="shared" si="3"/>
        <v>0</v>
      </c>
      <c r="H36" s="275"/>
      <c r="I36" s="398">
        <v>705.7643831168831</v>
      </c>
      <c r="J36" s="274">
        <f t="shared" si="4"/>
        <v>705.7643831168831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412">
        <f>'[1]Table 8 2.1.12 MFP Funded'!Q34</f>
        <v>0</v>
      </c>
      <c r="D37" s="411">
        <f>'10.1.12 MFP Funded'!M36</f>
        <v>0</v>
      </c>
      <c r="E37" s="328">
        <f t="shared" si="1"/>
        <v>0</v>
      </c>
      <c r="F37" s="328">
        <f t="shared" si="2"/>
        <v>0</v>
      </c>
      <c r="G37" s="328">
        <f t="shared" si="3"/>
        <v>0</v>
      </c>
      <c r="H37" s="267"/>
      <c r="I37" s="397">
        <v>705.7643831168831</v>
      </c>
      <c r="J37" s="266">
        <f t="shared" si="4"/>
        <v>705.7643831168831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410">
        <f>'[1]Table 8 2.1.12 MFP Funded'!Q35</f>
        <v>0</v>
      </c>
      <c r="D38" s="409">
        <f>'10.1.12 MFP Funded'!M37</f>
        <v>0</v>
      </c>
      <c r="E38" s="327">
        <f t="shared" si="1"/>
        <v>0</v>
      </c>
      <c r="F38" s="327">
        <f t="shared" si="2"/>
        <v>0</v>
      </c>
      <c r="G38" s="327">
        <f t="shared" si="3"/>
        <v>0</v>
      </c>
      <c r="H38" s="259"/>
      <c r="I38" s="396">
        <v>705.7643831168831</v>
      </c>
      <c r="J38" s="258">
        <f t="shared" si="4"/>
        <v>705.7643831168831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410">
        <f>'[1]Table 8 2.1.12 MFP Funded'!Q36</f>
        <v>0</v>
      </c>
      <c r="D39" s="409">
        <f>'10.1.12 MFP Funded'!M38</f>
        <v>0</v>
      </c>
      <c r="E39" s="327">
        <f t="shared" ref="E39:E70" si="8">D39-C39</f>
        <v>0</v>
      </c>
      <c r="F39" s="327">
        <f t="shared" ref="F39:F70" si="9">IF(E39&gt;0,E39,0)</f>
        <v>0</v>
      </c>
      <c r="G39" s="327">
        <f t="shared" ref="G39:G75" si="10">IF(E39&lt;0,E39,0)</f>
        <v>0</v>
      </c>
      <c r="H39" s="259"/>
      <c r="I39" s="396">
        <v>705.7643831168831</v>
      </c>
      <c r="J39" s="258">
        <f t="shared" ref="J39:J70" si="11">H39+I39</f>
        <v>705.7643831168831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410">
        <f>'[1]Table 8 2.1.12 MFP Funded'!Q37</f>
        <v>0</v>
      </c>
      <c r="D40" s="409">
        <f>'10.1.12 MFP Funded'!M39</f>
        <v>0</v>
      </c>
      <c r="E40" s="327">
        <f t="shared" si="8"/>
        <v>0</v>
      </c>
      <c r="F40" s="327">
        <f t="shared" si="9"/>
        <v>0</v>
      </c>
      <c r="G40" s="327">
        <f t="shared" si="10"/>
        <v>0</v>
      </c>
      <c r="H40" s="259"/>
      <c r="I40" s="396">
        <v>705.7643831168831</v>
      </c>
      <c r="J40" s="258">
        <f t="shared" si="11"/>
        <v>705.7643831168831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414">
        <f>'[1]Table 8 2.1.12 MFP Funded'!Q38</f>
        <v>0</v>
      </c>
      <c r="D41" s="413">
        <f>'10.1.12 MFP Funded'!M40</f>
        <v>0</v>
      </c>
      <c r="E41" s="329">
        <f t="shared" si="8"/>
        <v>0</v>
      </c>
      <c r="F41" s="329">
        <f t="shared" si="9"/>
        <v>0</v>
      </c>
      <c r="G41" s="329">
        <f t="shared" si="10"/>
        <v>0</v>
      </c>
      <c r="H41" s="275"/>
      <c r="I41" s="398">
        <v>705.7643831168831</v>
      </c>
      <c r="J41" s="274">
        <f t="shared" si="11"/>
        <v>705.7643831168831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412">
        <f>'[1]Table 8 2.1.12 MFP Funded'!Q39</f>
        <v>329</v>
      </c>
      <c r="D42" s="411">
        <f>'10.1.12 MFP Funded'!M41</f>
        <v>312</v>
      </c>
      <c r="E42" s="328">
        <f t="shared" si="8"/>
        <v>-17</v>
      </c>
      <c r="F42" s="328">
        <f t="shared" si="9"/>
        <v>0</v>
      </c>
      <c r="G42" s="328">
        <f t="shared" si="10"/>
        <v>-17</v>
      </c>
      <c r="H42" s="267"/>
      <c r="I42" s="397">
        <v>705.7643831168831</v>
      </c>
      <c r="J42" s="266">
        <f t="shared" si="11"/>
        <v>705.7643831168831</v>
      </c>
      <c r="K42" s="265">
        <f t="shared" si="12"/>
        <v>-11997.994512987012</v>
      </c>
      <c r="L42" s="265">
        <f t="shared" si="13"/>
        <v>0</v>
      </c>
      <c r="M42" s="265">
        <f t="shared" si="14"/>
        <v>-11997.994512987012</v>
      </c>
    </row>
    <row r="43" spans="1:13">
      <c r="A43" s="264">
        <v>37</v>
      </c>
      <c r="B43" s="263" t="s">
        <v>256</v>
      </c>
      <c r="C43" s="410">
        <f>'[1]Table 8 2.1.12 MFP Funded'!Q40</f>
        <v>0</v>
      </c>
      <c r="D43" s="409">
        <f>'10.1.12 MFP Funded'!M42</f>
        <v>0</v>
      </c>
      <c r="E43" s="327">
        <f t="shared" si="8"/>
        <v>0</v>
      </c>
      <c r="F43" s="327">
        <f t="shared" si="9"/>
        <v>0</v>
      </c>
      <c r="G43" s="327">
        <f t="shared" si="10"/>
        <v>0</v>
      </c>
      <c r="H43" s="259"/>
      <c r="I43" s="396">
        <v>705.7643831168831</v>
      </c>
      <c r="J43" s="258">
        <f t="shared" si="11"/>
        <v>705.7643831168831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410">
        <f>'[1]Table 8 2.1.12 MFP Funded'!Q41</f>
        <v>0</v>
      </c>
      <c r="D44" s="409">
        <f>'10.1.12 MFP Funded'!M43</f>
        <v>0</v>
      </c>
      <c r="E44" s="327">
        <f t="shared" si="8"/>
        <v>0</v>
      </c>
      <c r="F44" s="327">
        <f t="shared" si="9"/>
        <v>0</v>
      </c>
      <c r="G44" s="327">
        <f t="shared" si="10"/>
        <v>0</v>
      </c>
      <c r="H44" s="259"/>
      <c r="I44" s="396">
        <v>705.7643831168831</v>
      </c>
      <c r="J44" s="258">
        <f t="shared" si="11"/>
        <v>705.7643831168831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410">
        <f>'[1]Table 8 2.1.12 MFP Funded'!Q42</f>
        <v>0</v>
      </c>
      <c r="D45" s="409">
        <f>'10.1.12 MFP Funded'!M44</f>
        <v>0</v>
      </c>
      <c r="E45" s="327">
        <f t="shared" si="8"/>
        <v>0</v>
      </c>
      <c r="F45" s="327">
        <f t="shared" si="9"/>
        <v>0</v>
      </c>
      <c r="G45" s="327">
        <f t="shared" si="10"/>
        <v>0</v>
      </c>
      <c r="H45" s="259"/>
      <c r="I45" s="396">
        <v>705.7643831168831</v>
      </c>
      <c r="J45" s="258">
        <f t="shared" si="11"/>
        <v>705.7643831168831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414">
        <f>'[1]Table 8 2.1.12 MFP Funded'!Q43</f>
        <v>0</v>
      </c>
      <c r="D46" s="413">
        <f>'10.1.12 MFP Funded'!M45</f>
        <v>0</v>
      </c>
      <c r="E46" s="329">
        <f t="shared" si="8"/>
        <v>0</v>
      </c>
      <c r="F46" s="329">
        <f t="shared" si="9"/>
        <v>0</v>
      </c>
      <c r="G46" s="329">
        <f t="shared" si="10"/>
        <v>0</v>
      </c>
      <c r="H46" s="275"/>
      <c r="I46" s="398">
        <v>705.7643831168831</v>
      </c>
      <c r="J46" s="274">
        <f t="shared" si="11"/>
        <v>705.7643831168831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412">
        <f>'[1]Table 8 2.1.12 MFP Funded'!Q44</f>
        <v>0</v>
      </c>
      <c r="D47" s="411">
        <f>'10.1.12 MFP Funded'!M46</f>
        <v>0</v>
      </c>
      <c r="E47" s="328">
        <f t="shared" si="8"/>
        <v>0</v>
      </c>
      <c r="F47" s="328">
        <f t="shared" si="9"/>
        <v>0</v>
      </c>
      <c r="G47" s="328">
        <f t="shared" si="10"/>
        <v>0</v>
      </c>
      <c r="H47" s="267"/>
      <c r="I47" s="397">
        <v>705.7643831168831</v>
      </c>
      <c r="J47" s="266">
        <f t="shared" si="11"/>
        <v>705.7643831168831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410">
        <f>'[1]Table 8 2.1.12 MFP Funded'!Q45</f>
        <v>0</v>
      </c>
      <c r="D48" s="409">
        <f>'10.1.12 MFP Funded'!M47</f>
        <v>0</v>
      </c>
      <c r="E48" s="327">
        <f t="shared" si="8"/>
        <v>0</v>
      </c>
      <c r="F48" s="327">
        <f t="shared" si="9"/>
        <v>0</v>
      </c>
      <c r="G48" s="327">
        <f t="shared" si="10"/>
        <v>0</v>
      </c>
      <c r="H48" s="259"/>
      <c r="I48" s="396">
        <v>705.7643831168831</v>
      </c>
      <c r="J48" s="258">
        <f t="shared" si="11"/>
        <v>705.7643831168831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410">
        <f>'[1]Table 8 2.1.12 MFP Funded'!Q46</f>
        <v>0</v>
      </c>
      <c r="D49" s="409">
        <f>'10.1.12 MFP Funded'!M48</f>
        <v>0</v>
      </c>
      <c r="E49" s="327">
        <f t="shared" si="8"/>
        <v>0</v>
      </c>
      <c r="F49" s="327">
        <f t="shared" si="9"/>
        <v>0</v>
      </c>
      <c r="G49" s="327">
        <f t="shared" si="10"/>
        <v>0</v>
      </c>
      <c r="H49" s="259"/>
      <c r="I49" s="396">
        <v>705.7643831168831</v>
      </c>
      <c r="J49" s="258">
        <f t="shared" si="11"/>
        <v>705.7643831168831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410">
        <f>'[1]Table 8 2.1.12 MFP Funded'!Q47</f>
        <v>1</v>
      </c>
      <c r="D50" s="409">
        <f>'10.1.12 MFP Funded'!M49</f>
        <v>1</v>
      </c>
      <c r="E50" s="327">
        <f t="shared" si="8"/>
        <v>0</v>
      </c>
      <c r="F50" s="327">
        <f t="shared" si="9"/>
        <v>0</v>
      </c>
      <c r="G50" s="327">
        <f t="shared" si="10"/>
        <v>0</v>
      </c>
      <c r="H50" s="259"/>
      <c r="I50" s="396">
        <v>705.7643831168831</v>
      </c>
      <c r="J50" s="258">
        <f t="shared" si="11"/>
        <v>705.7643831168831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414">
        <f>'[1]Table 8 2.1.12 MFP Funded'!Q48</f>
        <v>0</v>
      </c>
      <c r="D51" s="413">
        <f>'10.1.12 MFP Funded'!M50</f>
        <v>0</v>
      </c>
      <c r="E51" s="329">
        <f t="shared" si="8"/>
        <v>0</v>
      </c>
      <c r="F51" s="329">
        <f t="shared" si="9"/>
        <v>0</v>
      </c>
      <c r="G51" s="329">
        <f t="shared" si="10"/>
        <v>0</v>
      </c>
      <c r="H51" s="275"/>
      <c r="I51" s="398">
        <v>705.7643831168831</v>
      </c>
      <c r="J51" s="274">
        <f t="shared" si="11"/>
        <v>705.7643831168831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412">
        <f>'[1]Table 8 2.1.12 MFP Funded'!Q49</f>
        <v>0</v>
      </c>
      <c r="D52" s="411">
        <f>'10.1.12 MFP Funded'!M51</f>
        <v>0</v>
      </c>
      <c r="E52" s="328">
        <f t="shared" si="8"/>
        <v>0</v>
      </c>
      <c r="F52" s="328">
        <f t="shared" si="9"/>
        <v>0</v>
      </c>
      <c r="G52" s="328">
        <f t="shared" si="10"/>
        <v>0</v>
      </c>
      <c r="H52" s="267"/>
      <c r="I52" s="397">
        <v>705.7643831168831</v>
      </c>
      <c r="J52" s="266">
        <f t="shared" si="11"/>
        <v>705.7643831168831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410">
        <f>'[1]Table 8 2.1.12 MFP Funded'!Q50</f>
        <v>0</v>
      </c>
      <c r="D53" s="409">
        <f>'10.1.12 MFP Funded'!M52</f>
        <v>0</v>
      </c>
      <c r="E53" s="327">
        <f t="shared" si="8"/>
        <v>0</v>
      </c>
      <c r="F53" s="327">
        <f t="shared" si="9"/>
        <v>0</v>
      </c>
      <c r="G53" s="327">
        <f t="shared" si="10"/>
        <v>0</v>
      </c>
      <c r="H53" s="259"/>
      <c r="I53" s="396">
        <v>705.7643831168831</v>
      </c>
      <c r="J53" s="258">
        <f t="shared" si="11"/>
        <v>705.7643831168831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410">
        <f>'[1]Table 8 2.1.12 MFP Funded'!Q51</f>
        <v>2</v>
      </c>
      <c r="D54" s="409">
        <f>'10.1.12 MFP Funded'!M53</f>
        <v>0</v>
      </c>
      <c r="E54" s="327">
        <f t="shared" si="8"/>
        <v>-2</v>
      </c>
      <c r="F54" s="327">
        <f t="shared" si="9"/>
        <v>0</v>
      </c>
      <c r="G54" s="327">
        <f t="shared" si="10"/>
        <v>-2</v>
      </c>
      <c r="H54" s="259"/>
      <c r="I54" s="396">
        <v>705.7643831168831</v>
      </c>
      <c r="J54" s="258">
        <f t="shared" si="11"/>
        <v>705.7643831168831</v>
      </c>
      <c r="K54" s="257">
        <f t="shared" si="12"/>
        <v>-1411.5287662337662</v>
      </c>
      <c r="L54" s="257">
        <f t="shared" si="13"/>
        <v>0</v>
      </c>
      <c r="M54" s="257">
        <f t="shared" si="14"/>
        <v>-1411.5287662337662</v>
      </c>
    </row>
    <row r="55" spans="1:13">
      <c r="A55" s="264">
        <v>49</v>
      </c>
      <c r="B55" s="263" t="s">
        <v>244</v>
      </c>
      <c r="C55" s="410">
        <f>'[1]Table 8 2.1.12 MFP Funded'!Q52</f>
        <v>0</v>
      </c>
      <c r="D55" s="409">
        <f>'10.1.12 MFP Funded'!M54</f>
        <v>0</v>
      </c>
      <c r="E55" s="327">
        <f t="shared" si="8"/>
        <v>0</v>
      </c>
      <c r="F55" s="327">
        <f t="shared" si="9"/>
        <v>0</v>
      </c>
      <c r="G55" s="327">
        <f t="shared" si="10"/>
        <v>0</v>
      </c>
      <c r="H55" s="259"/>
      <c r="I55" s="396">
        <v>705.7643831168831</v>
      </c>
      <c r="J55" s="258">
        <f t="shared" si="11"/>
        <v>705.7643831168831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414">
        <f>'[1]Table 8 2.1.12 MFP Funded'!Q53</f>
        <v>0</v>
      </c>
      <c r="D56" s="413">
        <f>'10.1.12 MFP Funded'!M55</f>
        <v>0</v>
      </c>
      <c r="E56" s="329">
        <f t="shared" si="8"/>
        <v>0</v>
      </c>
      <c r="F56" s="329">
        <f t="shared" si="9"/>
        <v>0</v>
      </c>
      <c r="G56" s="329">
        <f t="shared" si="10"/>
        <v>0</v>
      </c>
      <c r="H56" s="275"/>
      <c r="I56" s="398">
        <v>705.7643831168831</v>
      </c>
      <c r="J56" s="274">
        <f t="shared" si="11"/>
        <v>705.7643831168831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412">
        <f>'[1]Table 8 2.1.12 MFP Funded'!Q54</f>
        <v>0</v>
      </c>
      <c r="D57" s="411">
        <f>'10.1.12 MFP Funded'!M56</f>
        <v>0</v>
      </c>
      <c r="E57" s="328">
        <f t="shared" si="8"/>
        <v>0</v>
      </c>
      <c r="F57" s="328">
        <f t="shared" si="9"/>
        <v>0</v>
      </c>
      <c r="G57" s="328">
        <f t="shared" si="10"/>
        <v>0</v>
      </c>
      <c r="H57" s="267"/>
      <c r="I57" s="397">
        <v>705.7643831168831</v>
      </c>
      <c r="J57" s="266">
        <f t="shared" si="11"/>
        <v>705.7643831168831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410">
        <f>'[1]Table 8 2.1.12 MFP Funded'!Q55</f>
        <v>0</v>
      </c>
      <c r="D58" s="409">
        <f>'10.1.12 MFP Funded'!M57</f>
        <v>0</v>
      </c>
      <c r="E58" s="327">
        <f t="shared" si="8"/>
        <v>0</v>
      </c>
      <c r="F58" s="327">
        <f t="shared" si="9"/>
        <v>0</v>
      </c>
      <c r="G58" s="327">
        <f t="shared" si="10"/>
        <v>0</v>
      </c>
      <c r="H58" s="259"/>
      <c r="I58" s="396">
        <v>705.7643831168831</v>
      </c>
      <c r="J58" s="258">
        <f t="shared" si="11"/>
        <v>705.7643831168831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410">
        <f>'[1]Table 8 2.1.12 MFP Funded'!Q56</f>
        <v>0</v>
      </c>
      <c r="D59" s="409">
        <f>'10.1.12 MFP Funded'!M58</f>
        <v>0</v>
      </c>
      <c r="E59" s="327">
        <f t="shared" si="8"/>
        <v>0</v>
      </c>
      <c r="F59" s="327">
        <f t="shared" si="9"/>
        <v>0</v>
      </c>
      <c r="G59" s="327">
        <f t="shared" si="10"/>
        <v>0</v>
      </c>
      <c r="H59" s="259"/>
      <c r="I59" s="396">
        <v>705.7643831168831</v>
      </c>
      <c r="J59" s="258">
        <f t="shared" si="11"/>
        <v>705.7643831168831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410">
        <f>'[1]Table 8 2.1.12 MFP Funded'!Q57</f>
        <v>0</v>
      </c>
      <c r="D60" s="409">
        <f>'10.1.12 MFP Funded'!M59</f>
        <v>0</v>
      </c>
      <c r="E60" s="327">
        <f t="shared" si="8"/>
        <v>0</v>
      </c>
      <c r="F60" s="327">
        <f t="shared" si="9"/>
        <v>0</v>
      </c>
      <c r="G60" s="327">
        <f t="shared" si="10"/>
        <v>0</v>
      </c>
      <c r="H60" s="259"/>
      <c r="I60" s="396">
        <v>705.7643831168831</v>
      </c>
      <c r="J60" s="258">
        <f t="shared" si="11"/>
        <v>705.7643831168831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414">
        <f>'[1]Table 8 2.1.12 MFP Funded'!Q58</f>
        <v>0</v>
      </c>
      <c r="D61" s="413">
        <f>'10.1.12 MFP Funded'!M60</f>
        <v>0</v>
      </c>
      <c r="E61" s="329">
        <f t="shared" si="8"/>
        <v>0</v>
      </c>
      <c r="F61" s="329">
        <f t="shared" si="9"/>
        <v>0</v>
      </c>
      <c r="G61" s="329">
        <f t="shared" si="10"/>
        <v>0</v>
      </c>
      <c r="H61" s="275"/>
      <c r="I61" s="398">
        <v>705.7643831168831</v>
      </c>
      <c r="J61" s="274">
        <f t="shared" si="11"/>
        <v>705.7643831168831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412">
        <f>'[1]Table 8 2.1.12 MFP Funded'!Q59</f>
        <v>0</v>
      </c>
      <c r="D62" s="411">
        <f>'10.1.12 MFP Funded'!M61</f>
        <v>0</v>
      </c>
      <c r="E62" s="328">
        <f t="shared" si="8"/>
        <v>0</v>
      </c>
      <c r="F62" s="328">
        <f t="shared" si="9"/>
        <v>0</v>
      </c>
      <c r="G62" s="328">
        <f t="shared" si="10"/>
        <v>0</v>
      </c>
      <c r="H62" s="267"/>
      <c r="I62" s="397">
        <v>705.7643831168831</v>
      </c>
      <c r="J62" s="266">
        <f t="shared" si="11"/>
        <v>705.7643831168831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410">
        <f>'[1]Table 8 2.1.12 MFP Funded'!Q60</f>
        <v>0</v>
      </c>
      <c r="D63" s="409">
        <f>'10.1.12 MFP Funded'!M62</f>
        <v>0</v>
      </c>
      <c r="E63" s="327">
        <f t="shared" si="8"/>
        <v>0</v>
      </c>
      <c r="F63" s="327">
        <f t="shared" si="9"/>
        <v>0</v>
      </c>
      <c r="G63" s="327">
        <f t="shared" si="10"/>
        <v>0</v>
      </c>
      <c r="H63" s="259"/>
      <c r="I63" s="396">
        <v>705.7643831168831</v>
      </c>
      <c r="J63" s="258">
        <f t="shared" si="11"/>
        <v>705.7643831168831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410">
        <f>'[1]Table 8 2.1.12 MFP Funded'!Q61</f>
        <v>0</v>
      </c>
      <c r="D64" s="409">
        <f>'10.1.12 MFP Funded'!M63</f>
        <v>0</v>
      </c>
      <c r="E64" s="327">
        <f t="shared" si="8"/>
        <v>0</v>
      </c>
      <c r="F64" s="327">
        <f t="shared" si="9"/>
        <v>0</v>
      </c>
      <c r="G64" s="327">
        <f t="shared" si="10"/>
        <v>0</v>
      </c>
      <c r="H64" s="259"/>
      <c r="I64" s="396">
        <v>705.7643831168831</v>
      </c>
      <c r="J64" s="258">
        <f t="shared" si="11"/>
        <v>705.7643831168831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410">
        <f>'[1]Table 8 2.1.12 MFP Funded'!Q62</f>
        <v>0</v>
      </c>
      <c r="D65" s="409">
        <f>'10.1.12 MFP Funded'!M64</f>
        <v>0</v>
      </c>
      <c r="E65" s="327">
        <f t="shared" si="8"/>
        <v>0</v>
      </c>
      <c r="F65" s="327">
        <f t="shared" si="9"/>
        <v>0</v>
      </c>
      <c r="G65" s="327">
        <f t="shared" si="10"/>
        <v>0</v>
      </c>
      <c r="H65" s="259"/>
      <c r="I65" s="396">
        <v>705.7643831168831</v>
      </c>
      <c r="J65" s="258">
        <f t="shared" si="11"/>
        <v>705.7643831168831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414">
        <f>'[1]Table 8 2.1.12 MFP Funded'!Q63</f>
        <v>0</v>
      </c>
      <c r="D66" s="413">
        <f>'10.1.12 MFP Funded'!M65</f>
        <v>0</v>
      </c>
      <c r="E66" s="329">
        <f t="shared" si="8"/>
        <v>0</v>
      </c>
      <c r="F66" s="329">
        <f t="shared" si="9"/>
        <v>0</v>
      </c>
      <c r="G66" s="329">
        <f t="shared" si="10"/>
        <v>0</v>
      </c>
      <c r="H66" s="275"/>
      <c r="I66" s="398">
        <v>705.7643831168831</v>
      </c>
      <c r="J66" s="274">
        <f t="shared" si="11"/>
        <v>705.7643831168831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412">
        <f>'[1]Table 8 2.1.12 MFP Funded'!Q64</f>
        <v>0</v>
      </c>
      <c r="D67" s="411">
        <f>'10.1.12 MFP Funded'!M66</f>
        <v>0</v>
      </c>
      <c r="E67" s="328">
        <f t="shared" si="8"/>
        <v>0</v>
      </c>
      <c r="F67" s="328">
        <f t="shared" si="9"/>
        <v>0</v>
      </c>
      <c r="G67" s="328">
        <f t="shared" si="10"/>
        <v>0</v>
      </c>
      <c r="H67" s="267"/>
      <c r="I67" s="397">
        <v>705.7643831168831</v>
      </c>
      <c r="J67" s="266">
        <f t="shared" si="11"/>
        <v>705.7643831168831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410">
        <f>'[1]Table 8 2.1.12 MFP Funded'!Q65</f>
        <v>0</v>
      </c>
      <c r="D68" s="409">
        <f>'10.1.12 MFP Funded'!M67</f>
        <v>0</v>
      </c>
      <c r="E68" s="327">
        <f t="shared" si="8"/>
        <v>0</v>
      </c>
      <c r="F68" s="327">
        <f t="shared" si="9"/>
        <v>0</v>
      </c>
      <c r="G68" s="327">
        <f t="shared" si="10"/>
        <v>0</v>
      </c>
      <c r="H68" s="259"/>
      <c r="I68" s="396">
        <v>705.7643831168831</v>
      </c>
      <c r="J68" s="258">
        <f t="shared" si="11"/>
        <v>705.7643831168831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410">
        <f>'[1]Table 8 2.1.12 MFP Funded'!Q66</f>
        <v>0</v>
      </c>
      <c r="D69" s="409">
        <f>'10.1.12 MFP Funded'!M68</f>
        <v>0</v>
      </c>
      <c r="E69" s="327">
        <f t="shared" si="8"/>
        <v>0</v>
      </c>
      <c r="F69" s="327">
        <f t="shared" si="9"/>
        <v>0</v>
      </c>
      <c r="G69" s="327">
        <f t="shared" si="10"/>
        <v>0</v>
      </c>
      <c r="H69" s="259"/>
      <c r="I69" s="396">
        <v>705.7643831168831</v>
      </c>
      <c r="J69" s="258">
        <f t="shared" si="11"/>
        <v>705.7643831168831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410">
        <f>'[1]Table 8 2.1.12 MFP Funded'!Q67</f>
        <v>0</v>
      </c>
      <c r="D70" s="409">
        <f>'10.1.12 MFP Funded'!M69</f>
        <v>0</v>
      </c>
      <c r="E70" s="327">
        <f t="shared" si="8"/>
        <v>0</v>
      </c>
      <c r="F70" s="327">
        <f t="shared" si="9"/>
        <v>0</v>
      </c>
      <c r="G70" s="327">
        <f t="shared" si="10"/>
        <v>0</v>
      </c>
      <c r="H70" s="259"/>
      <c r="I70" s="396">
        <v>705.7643831168831</v>
      </c>
      <c r="J70" s="258">
        <f t="shared" si="11"/>
        <v>705.7643831168831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414">
        <f>'[1]Table 8 2.1.12 MFP Funded'!Q68</f>
        <v>0</v>
      </c>
      <c r="D71" s="413">
        <f>'10.1.12 MFP Funded'!M70</f>
        <v>0</v>
      </c>
      <c r="E71" s="329">
        <f t="shared" ref="E71:E75" si="15">D71-C71</f>
        <v>0</v>
      </c>
      <c r="F71" s="329">
        <f t="shared" ref="F71:F75" si="16">IF(E71&gt;0,E71,0)</f>
        <v>0</v>
      </c>
      <c r="G71" s="329">
        <f t="shared" si="10"/>
        <v>0</v>
      </c>
      <c r="H71" s="275"/>
      <c r="I71" s="398">
        <v>705.7643831168831</v>
      </c>
      <c r="J71" s="274">
        <f t="shared" ref="J71:J75" si="17">H71+I71</f>
        <v>705.7643831168831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412">
        <f>'[1]Table 8 2.1.12 MFP Funded'!Q69</f>
        <v>0</v>
      </c>
      <c r="D72" s="411">
        <f>'10.1.12 MFP Funded'!M71</f>
        <v>0</v>
      </c>
      <c r="E72" s="328">
        <f t="shared" si="15"/>
        <v>0</v>
      </c>
      <c r="F72" s="328">
        <f t="shared" si="16"/>
        <v>0</v>
      </c>
      <c r="G72" s="328">
        <f t="shared" si="10"/>
        <v>0</v>
      </c>
      <c r="H72" s="267"/>
      <c r="I72" s="397">
        <v>705.7643831168831</v>
      </c>
      <c r="J72" s="266">
        <f t="shared" si="17"/>
        <v>705.7643831168831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410">
        <f>'[1]Table 8 2.1.12 MFP Funded'!Q70</f>
        <v>0</v>
      </c>
      <c r="D73" s="409">
        <f>'10.1.12 MFP Funded'!M72</f>
        <v>0</v>
      </c>
      <c r="E73" s="327">
        <f t="shared" si="15"/>
        <v>0</v>
      </c>
      <c r="F73" s="327">
        <f t="shared" si="16"/>
        <v>0</v>
      </c>
      <c r="G73" s="327">
        <f t="shared" si="10"/>
        <v>0</v>
      </c>
      <c r="H73" s="259"/>
      <c r="I73" s="396">
        <v>705.7643831168831</v>
      </c>
      <c r="J73" s="258">
        <f t="shared" si="17"/>
        <v>705.7643831168831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410">
        <f>'[1]Table 8 2.1.12 MFP Funded'!Q71</f>
        <v>0</v>
      </c>
      <c r="D74" s="409">
        <f>'10.1.12 MFP Funded'!M73</f>
        <v>0</v>
      </c>
      <c r="E74" s="327">
        <f t="shared" si="15"/>
        <v>0</v>
      </c>
      <c r="F74" s="327">
        <f t="shared" si="16"/>
        <v>0</v>
      </c>
      <c r="G74" s="327">
        <f t="shared" si="10"/>
        <v>0</v>
      </c>
      <c r="H74" s="259"/>
      <c r="I74" s="396">
        <v>705.7643831168831</v>
      </c>
      <c r="J74" s="258">
        <f t="shared" si="17"/>
        <v>705.7643831168831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408">
        <f>'[1]Table 8 2.1.12 MFP Funded'!Q72</f>
        <v>0</v>
      </c>
      <c r="D75" s="407">
        <f>'10.1.12 MFP Funded'!M74</f>
        <v>0</v>
      </c>
      <c r="E75" s="326">
        <f t="shared" si="15"/>
        <v>0</v>
      </c>
      <c r="F75" s="326">
        <f t="shared" si="16"/>
        <v>0</v>
      </c>
      <c r="G75" s="326">
        <f t="shared" si="10"/>
        <v>0</v>
      </c>
      <c r="H75" s="251"/>
      <c r="I75" s="395">
        <v>705.7643831168831</v>
      </c>
      <c r="J75" s="250">
        <f t="shared" si="17"/>
        <v>705.7643831168831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s="391" customFormat="1" ht="13.5" thickBot="1">
      <c r="A76" s="248"/>
      <c r="B76" s="247" t="s">
        <v>223</v>
      </c>
      <c r="C76" s="246">
        <f>SUM(C7:C75)</f>
        <v>399</v>
      </c>
      <c r="D76" s="246">
        <f>SUM(D7:D75)</f>
        <v>419</v>
      </c>
      <c r="E76" s="394">
        <f>SUM(E7:E75)</f>
        <v>20</v>
      </c>
      <c r="F76" s="394">
        <f>SUM(F7:F75)</f>
        <v>39</v>
      </c>
      <c r="G76" s="394">
        <f>SUM(G7:G75)</f>
        <v>-19</v>
      </c>
      <c r="H76" s="244"/>
      <c r="I76" s="243"/>
      <c r="J76" s="243"/>
      <c r="K76" s="242"/>
      <c r="L76" s="242"/>
      <c r="M76" s="242"/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C78" s="389"/>
      <c r="D78" s="389"/>
      <c r="E78" s="389"/>
      <c r="F78" s="389"/>
      <c r="G78" s="389"/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2:1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  <c r="I97" s="370"/>
    </row>
    <row r="98" spans="2:11" hidden="1">
      <c r="C98" s="376">
        <f>C96*C97</f>
        <v>1331744808</v>
      </c>
      <c r="D98" s="376"/>
      <c r="E98" s="376"/>
      <c r="F98" s="376"/>
      <c r="G98" s="376"/>
      <c r="H98" s="379" t="s">
        <v>314</v>
      </c>
      <c r="I98" s="370"/>
    </row>
    <row r="99" spans="2:11" hidden="1">
      <c r="C99" s="378">
        <f>C87</f>
        <v>650290</v>
      </c>
      <c r="D99" s="377"/>
      <c r="E99" s="377"/>
      <c r="F99" s="377"/>
      <c r="G99" s="377"/>
      <c r="H99" s="372" t="s">
        <v>313</v>
      </c>
      <c r="I99" s="370"/>
    </row>
    <row r="100" spans="2:1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  <c r="I100" s="370"/>
    </row>
    <row r="101" spans="2:1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  <c r="I101" s="370"/>
    </row>
    <row r="102" spans="2:1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  <c r="I102" s="370"/>
    </row>
    <row r="103" spans="2:11" hidden="1">
      <c r="C103" s="373"/>
      <c r="D103" s="373"/>
      <c r="E103" s="373"/>
      <c r="F103" s="373"/>
      <c r="G103" s="373"/>
      <c r="H103" s="372"/>
      <c r="I103" s="370"/>
    </row>
    <row r="104" spans="2:11" hidden="1">
      <c r="C104" s="373"/>
      <c r="D104" s="373"/>
      <c r="E104" s="373"/>
      <c r="F104" s="373"/>
      <c r="G104" s="373"/>
      <c r="H104" s="372"/>
      <c r="I104" s="370"/>
    </row>
    <row r="105" spans="2:11" hidden="1">
      <c r="H105" s="372"/>
      <c r="I105" s="370"/>
    </row>
    <row r="106" spans="2:11" hidden="1">
      <c r="I106" s="370"/>
    </row>
    <row r="107" spans="2:11">
      <c r="B107" s="684" t="s">
        <v>601</v>
      </c>
      <c r="C107" s="685"/>
      <c r="D107" s="685"/>
      <c r="E107" s="686">
        <f>E76</f>
        <v>20</v>
      </c>
      <c r="F107" s="685"/>
      <c r="G107" s="685"/>
      <c r="H107" s="687">
        <f>'[3]Table 5C- Legacy Type 2'!$D$16</f>
        <v>8326.7546828904688</v>
      </c>
      <c r="I107" s="688">
        <f>I75</f>
        <v>705.7643831168831</v>
      </c>
      <c r="J107" s="689">
        <f>SUM(H107:I107)</f>
        <v>9032.5190660073513</v>
      </c>
      <c r="K107" s="690">
        <f>J107*E107</f>
        <v>180650.38132014702</v>
      </c>
    </row>
  </sheetData>
  <mergeCells count="12">
    <mergeCell ref="M2:M4"/>
    <mergeCell ref="H2:H4"/>
    <mergeCell ref="I2:I4"/>
    <mergeCell ref="J2:J4"/>
    <mergeCell ref="K2:K4"/>
    <mergeCell ref="L2:L4"/>
    <mergeCell ref="G2:G4"/>
    <mergeCell ref="A2:B4"/>
    <mergeCell ref="C2:C4"/>
    <mergeCell ref="D2:D4"/>
    <mergeCell ref="E2:E4"/>
    <mergeCell ref="F2:F4"/>
  </mergeCells>
  <printOptions horizontalCentered="1"/>
  <pageMargins left="0.27" right="0.25" top="0.87" bottom="0.2" header="0.25" footer="0.2"/>
  <pageSetup paperSize="5" scale="61" firstPageNumber="82" fitToWidth="3" orientation="portrait" useFirstPageNumber="1" r:id="rId1"/>
  <headerFooter alignWithMargins="0">
    <oddHeader xml:space="preserve">&amp;L&amp;"Arial,Bold"&amp;16FY2012-13 MFP Budget Letter: October 1 Mid-year Adjustment for Students&amp;R&amp;"Arial,Bold"&amp;12&amp;KFF0000
</oddHeader>
    <oddFooter>&amp;R&amp;P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7"/>
  <sheetViews>
    <sheetView view="pageBreakPreview" zoomScale="90" zoomScaleNormal="85" zoomScaleSheetLayoutView="90" workbookViewId="0">
      <pane xSplit="2" ySplit="6" topLeftCell="C61" activePane="bottomRight" state="frozen"/>
      <selection activeCell="A2" sqref="A2:B4"/>
      <selection pane="topRight" activeCell="A2" sqref="A2:B4"/>
      <selection pane="bottomLeft" activeCell="A2" sqref="A2:B4"/>
      <selection pane="bottomRight" activeCell="H108" sqref="H108"/>
    </sheetView>
  </sheetViews>
  <sheetFormatPr defaultColWidth="12.5703125" defaultRowHeight="12.75"/>
  <cols>
    <col min="1" max="1" width="3" style="370" bestFit="1" customWidth="1"/>
    <col min="2" max="2" width="18.5703125" style="370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7109375" style="371" customWidth="1"/>
    <col min="8" max="8" width="15.28515625" style="371" customWidth="1"/>
    <col min="9" max="9" width="12.5703125" style="371" bestFit="1" customWidth="1"/>
    <col min="10" max="10" width="12.5703125" style="370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331</v>
      </c>
      <c r="B2" s="821"/>
      <c r="C2" s="782" t="s">
        <v>330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5.75" customHeight="1">
      <c r="A6" s="421"/>
      <c r="B6" s="420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Funded'!R4</f>
        <v>0</v>
      </c>
      <c r="D7" s="299">
        <f>'10.1.12 MFP Funded'!N6</f>
        <v>0</v>
      </c>
      <c r="E7" s="330">
        <f t="shared" ref="E7:E38" si="1">D7-C7</f>
        <v>0</v>
      </c>
      <c r="F7" s="330">
        <f t="shared" ref="F7:F38" si="2">IF(E7&gt;0,E7,0)</f>
        <v>0</v>
      </c>
      <c r="G7" s="330">
        <f t="shared" ref="G7:G38" si="3">IF(E7&lt;0,E7,0)</f>
        <v>0</v>
      </c>
      <c r="H7" s="283"/>
      <c r="I7" s="399">
        <v>659.21180998497243</v>
      </c>
      <c r="J7" s="282">
        <f t="shared" ref="J7:J38" si="4">H7+I7</f>
        <v>659.21180998497243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418">
        <f>'[1]Table 8 2.1.12 MFP Funded'!R5</f>
        <v>0</v>
      </c>
      <c r="D8" s="417">
        <f>'10.1.12 MFP Funded'!N7</f>
        <v>0</v>
      </c>
      <c r="E8" s="332">
        <f t="shared" si="1"/>
        <v>0</v>
      </c>
      <c r="F8" s="332">
        <f t="shared" si="2"/>
        <v>0</v>
      </c>
      <c r="G8" s="332">
        <f t="shared" si="3"/>
        <v>0</v>
      </c>
      <c r="H8" s="295"/>
      <c r="I8" s="401">
        <v>659.21180998497243</v>
      </c>
      <c r="J8" s="294">
        <f t="shared" si="4"/>
        <v>659.21180998497243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 ht="12.75" customHeight="1">
      <c r="A9" s="264">
        <v>3</v>
      </c>
      <c r="B9" s="263" t="s">
        <v>290</v>
      </c>
      <c r="C9" s="418">
        <f>'[1]Table 8 2.1.12 MFP Funded'!R6</f>
        <v>0</v>
      </c>
      <c r="D9" s="417">
        <f>'10.1.12 MFP Funded'!N8</f>
        <v>0</v>
      </c>
      <c r="E9" s="332">
        <f t="shared" si="1"/>
        <v>0</v>
      </c>
      <c r="F9" s="332">
        <f t="shared" si="2"/>
        <v>0</v>
      </c>
      <c r="G9" s="332">
        <f t="shared" si="3"/>
        <v>0</v>
      </c>
      <c r="H9" s="295"/>
      <c r="I9" s="401">
        <v>659.21180998497243</v>
      </c>
      <c r="J9" s="294">
        <f t="shared" si="4"/>
        <v>659.21180998497243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 ht="12.75" customHeight="1">
      <c r="A10" s="264">
        <v>4</v>
      </c>
      <c r="B10" s="263" t="s">
        <v>289</v>
      </c>
      <c r="C10" s="418">
        <f>'[1]Table 8 2.1.12 MFP Funded'!R7</f>
        <v>2</v>
      </c>
      <c r="D10" s="417">
        <f>'10.1.12 MFP Funded'!N9</f>
        <v>3</v>
      </c>
      <c r="E10" s="332">
        <f t="shared" si="1"/>
        <v>1</v>
      </c>
      <c r="F10" s="332">
        <f t="shared" si="2"/>
        <v>1</v>
      </c>
      <c r="G10" s="332">
        <f t="shared" si="3"/>
        <v>0</v>
      </c>
      <c r="H10" s="295"/>
      <c r="I10" s="401">
        <v>659.21180998497243</v>
      </c>
      <c r="J10" s="294">
        <f t="shared" si="4"/>
        <v>659.21180998497243</v>
      </c>
      <c r="K10" s="293">
        <f t="shared" si="5"/>
        <v>659.21180998497243</v>
      </c>
      <c r="L10" s="293">
        <f t="shared" si="6"/>
        <v>659.21180998497243</v>
      </c>
      <c r="M10" s="293">
        <f t="shared" si="7"/>
        <v>0</v>
      </c>
    </row>
    <row r="11" spans="1:13">
      <c r="A11" s="280">
        <v>5</v>
      </c>
      <c r="B11" s="279" t="s">
        <v>288</v>
      </c>
      <c r="C11" s="416">
        <f>'[1]Table 8 2.1.12 MFP Funded'!R8</f>
        <v>0</v>
      </c>
      <c r="D11" s="415">
        <f>'10.1.12 MFP Funded'!N10</f>
        <v>0</v>
      </c>
      <c r="E11" s="331">
        <f t="shared" si="1"/>
        <v>0</v>
      </c>
      <c r="F11" s="331">
        <f t="shared" si="2"/>
        <v>0</v>
      </c>
      <c r="G11" s="331">
        <f t="shared" si="3"/>
        <v>0</v>
      </c>
      <c r="H11" s="289"/>
      <c r="I11" s="400">
        <v>659.21180998497243</v>
      </c>
      <c r="J11" s="288">
        <f t="shared" si="4"/>
        <v>659.21180998497243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 ht="12.75" customHeight="1">
      <c r="A12" s="272">
        <v>6</v>
      </c>
      <c r="B12" s="271" t="s">
        <v>287</v>
      </c>
      <c r="C12" s="300">
        <f>'[1]Table 8 2.1.12 MFP Funded'!R9</f>
        <v>0</v>
      </c>
      <c r="D12" s="299">
        <f>'10.1.12 MFP Funded'!N11</f>
        <v>0</v>
      </c>
      <c r="E12" s="330">
        <f t="shared" si="1"/>
        <v>0</v>
      </c>
      <c r="F12" s="330">
        <f t="shared" si="2"/>
        <v>0</v>
      </c>
      <c r="G12" s="330">
        <f t="shared" si="3"/>
        <v>0</v>
      </c>
      <c r="H12" s="283"/>
      <c r="I12" s="399">
        <v>659.21180998497243</v>
      </c>
      <c r="J12" s="282">
        <f t="shared" si="4"/>
        <v>659.21180998497243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418">
        <f>'[1]Table 8 2.1.12 MFP Funded'!R10</f>
        <v>0</v>
      </c>
      <c r="D13" s="417">
        <f>'10.1.12 MFP Funded'!N12</f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295"/>
      <c r="I13" s="401">
        <v>659.21180998497243</v>
      </c>
      <c r="J13" s="294">
        <f t="shared" si="4"/>
        <v>659.21180998497243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418">
        <f>'[1]Table 8 2.1.12 MFP Funded'!R11</f>
        <v>0</v>
      </c>
      <c r="D14" s="417">
        <f>'10.1.12 MFP Funded'!N13</f>
        <v>0</v>
      </c>
      <c r="E14" s="332">
        <f t="shared" si="1"/>
        <v>0</v>
      </c>
      <c r="F14" s="332">
        <f t="shared" si="2"/>
        <v>0</v>
      </c>
      <c r="G14" s="332">
        <f t="shared" si="3"/>
        <v>0</v>
      </c>
      <c r="H14" s="295"/>
      <c r="I14" s="401">
        <v>659.21180998497243</v>
      </c>
      <c r="J14" s="294">
        <f t="shared" si="4"/>
        <v>659.21180998497243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418">
        <f>'[1]Table 8 2.1.12 MFP Funded'!R12</f>
        <v>0</v>
      </c>
      <c r="D15" s="417">
        <f>'10.1.12 MFP Funded'!N14</f>
        <v>0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295"/>
      <c r="I15" s="401">
        <v>659.21180998497243</v>
      </c>
      <c r="J15" s="294">
        <f t="shared" si="4"/>
        <v>659.21180998497243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416">
        <f>'[1]Table 8 2.1.12 MFP Funded'!R13</f>
        <v>0</v>
      </c>
      <c r="D16" s="415">
        <f>'10.1.12 MFP Funded'!N15</f>
        <v>0</v>
      </c>
      <c r="E16" s="331">
        <f t="shared" si="1"/>
        <v>0</v>
      </c>
      <c r="F16" s="331">
        <f t="shared" si="2"/>
        <v>0</v>
      </c>
      <c r="G16" s="331">
        <f t="shared" si="3"/>
        <v>0</v>
      </c>
      <c r="H16" s="289"/>
      <c r="I16" s="400">
        <v>659.21180998497243</v>
      </c>
      <c r="J16" s="288">
        <f t="shared" si="4"/>
        <v>659.21180998497243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300">
        <f>'[1]Table 8 2.1.12 MFP Funded'!R14</f>
        <v>0</v>
      </c>
      <c r="D17" s="299">
        <f>'10.1.12 MFP Funded'!N16</f>
        <v>0</v>
      </c>
      <c r="E17" s="330">
        <f t="shared" si="1"/>
        <v>0</v>
      </c>
      <c r="F17" s="330">
        <f t="shared" si="2"/>
        <v>0</v>
      </c>
      <c r="G17" s="330">
        <f t="shared" si="3"/>
        <v>0</v>
      </c>
      <c r="H17" s="283"/>
      <c r="I17" s="399">
        <v>659.21180998497243</v>
      </c>
      <c r="J17" s="282">
        <f t="shared" si="4"/>
        <v>659.21180998497243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418">
        <f>'[1]Table 8 2.1.12 MFP Funded'!R15</f>
        <v>0</v>
      </c>
      <c r="D18" s="417">
        <f>'10.1.12 MFP Funded'!N17</f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295"/>
      <c r="I18" s="401">
        <v>659.21180998497243</v>
      </c>
      <c r="J18" s="294">
        <f t="shared" si="4"/>
        <v>659.21180998497243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418">
        <f>'[1]Table 8 2.1.12 MFP Funded'!R16</f>
        <v>0</v>
      </c>
      <c r="D19" s="417">
        <f>'10.1.12 MFP Funded'!N18</f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295"/>
      <c r="I19" s="401">
        <v>659.21180998497243</v>
      </c>
      <c r="J19" s="294">
        <f t="shared" si="4"/>
        <v>659.21180998497243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 ht="12.75" customHeight="1">
      <c r="A20" s="264">
        <v>14</v>
      </c>
      <c r="B20" s="263" t="s">
        <v>279</v>
      </c>
      <c r="C20" s="418">
        <f>'[1]Table 8 2.1.12 MFP Funded'!R17</f>
        <v>0</v>
      </c>
      <c r="D20" s="417">
        <f>'10.1.12 MFP Funded'!N19</f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295"/>
      <c r="I20" s="401">
        <v>659.21180998497243</v>
      </c>
      <c r="J20" s="294">
        <f t="shared" si="4"/>
        <v>659.21180998497243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416">
        <f>'[1]Table 8 2.1.12 MFP Funded'!R18</f>
        <v>0</v>
      </c>
      <c r="D21" s="415">
        <f>'10.1.12 MFP Funded'!N20</f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289"/>
      <c r="I21" s="400">
        <v>659.21180998497243</v>
      </c>
      <c r="J21" s="288">
        <f t="shared" si="4"/>
        <v>659.21180998497243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300">
        <f>'[1]Table 8 2.1.12 MFP Funded'!R19</f>
        <v>0</v>
      </c>
      <c r="D22" s="299">
        <f>'10.1.12 MFP Funded'!N21</f>
        <v>0</v>
      </c>
      <c r="E22" s="330">
        <f t="shared" si="1"/>
        <v>0</v>
      </c>
      <c r="F22" s="330">
        <f t="shared" si="2"/>
        <v>0</v>
      </c>
      <c r="G22" s="330">
        <f t="shared" si="3"/>
        <v>0</v>
      </c>
      <c r="H22" s="283"/>
      <c r="I22" s="399">
        <v>659.21180998497243</v>
      </c>
      <c r="J22" s="282">
        <f t="shared" si="4"/>
        <v>659.21180998497243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418">
        <f>'[1]Table 8 2.1.12 MFP Funded'!R20</f>
        <v>0</v>
      </c>
      <c r="D23" s="417">
        <f>'10.1.12 MFP Funded'!N22</f>
        <v>0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295"/>
      <c r="I23" s="401">
        <v>659.21180998497243</v>
      </c>
      <c r="J23" s="294">
        <f t="shared" si="4"/>
        <v>659.21180998497243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418">
        <f>'[1]Table 8 2.1.12 MFP Funded'!R21</f>
        <v>0</v>
      </c>
      <c r="D24" s="417">
        <f>'10.1.12 MFP Funded'!N23</f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295"/>
      <c r="I24" s="401">
        <v>659.21180998497243</v>
      </c>
      <c r="J24" s="294">
        <f t="shared" si="4"/>
        <v>659.21180998497243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418">
        <f>'[1]Table 8 2.1.12 MFP Funded'!R22</f>
        <v>0</v>
      </c>
      <c r="D25" s="417">
        <f>'10.1.12 MFP Funded'!N24</f>
        <v>0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295"/>
      <c r="I25" s="401">
        <v>659.21180998497243</v>
      </c>
      <c r="J25" s="294">
        <f t="shared" si="4"/>
        <v>659.21180998497243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416">
        <f>'[1]Table 8 2.1.12 MFP Funded'!R23</f>
        <v>0</v>
      </c>
      <c r="D26" s="415">
        <f>'10.1.12 MFP Funded'!N25</f>
        <v>0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289"/>
      <c r="I26" s="400">
        <v>659.21180998497243</v>
      </c>
      <c r="J26" s="288">
        <f t="shared" si="4"/>
        <v>659.21180998497243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300">
        <f>'[1]Table 8 2.1.12 MFP Funded'!R24</f>
        <v>0</v>
      </c>
      <c r="D27" s="299">
        <f>'10.1.12 MFP Funded'!N26</f>
        <v>0</v>
      </c>
      <c r="E27" s="330">
        <f t="shared" si="1"/>
        <v>0</v>
      </c>
      <c r="F27" s="330">
        <f t="shared" si="2"/>
        <v>0</v>
      </c>
      <c r="G27" s="330">
        <f t="shared" si="3"/>
        <v>0</v>
      </c>
      <c r="H27" s="283"/>
      <c r="I27" s="399">
        <v>659.21180998497243</v>
      </c>
      <c r="J27" s="282">
        <f t="shared" si="4"/>
        <v>659.21180998497243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418">
        <f>'[1]Table 8 2.1.12 MFP Funded'!R25</f>
        <v>0</v>
      </c>
      <c r="D28" s="417">
        <f>'10.1.12 MFP Funded'!N27</f>
        <v>0</v>
      </c>
      <c r="E28" s="332">
        <f t="shared" si="1"/>
        <v>0</v>
      </c>
      <c r="F28" s="332">
        <f t="shared" si="2"/>
        <v>0</v>
      </c>
      <c r="G28" s="332">
        <f t="shared" si="3"/>
        <v>0</v>
      </c>
      <c r="H28" s="295"/>
      <c r="I28" s="401">
        <v>659.21180998497243</v>
      </c>
      <c r="J28" s="294">
        <f t="shared" si="4"/>
        <v>659.21180998497243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418">
        <f>'[1]Table 8 2.1.12 MFP Funded'!R26</f>
        <v>0</v>
      </c>
      <c r="D29" s="417">
        <f>'10.1.12 MFP Funded'!N28</f>
        <v>0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295"/>
      <c r="I29" s="401">
        <v>659.21180998497243</v>
      </c>
      <c r="J29" s="294">
        <f t="shared" si="4"/>
        <v>659.21180998497243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418">
        <f>'[1]Table 8 2.1.12 MFP Funded'!R27</f>
        <v>0</v>
      </c>
      <c r="D30" s="417">
        <f>'10.1.12 MFP Funded'!N29</f>
        <v>0</v>
      </c>
      <c r="E30" s="332">
        <f t="shared" si="1"/>
        <v>0</v>
      </c>
      <c r="F30" s="332">
        <f t="shared" si="2"/>
        <v>0</v>
      </c>
      <c r="G30" s="332">
        <f t="shared" si="3"/>
        <v>0</v>
      </c>
      <c r="H30" s="295"/>
      <c r="I30" s="401">
        <v>659.21180998497243</v>
      </c>
      <c r="J30" s="294">
        <f t="shared" si="4"/>
        <v>659.21180998497243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416">
        <f>'[1]Table 8 2.1.12 MFP Funded'!R28</f>
        <v>0</v>
      </c>
      <c r="D31" s="415">
        <f>'10.1.12 MFP Funded'!N30</f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289"/>
      <c r="I31" s="400">
        <v>659.21180998497243</v>
      </c>
      <c r="J31" s="288">
        <f t="shared" si="4"/>
        <v>659.21180998497243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300">
        <f>'[1]Table 8 2.1.12 MFP Funded'!R29</f>
        <v>0</v>
      </c>
      <c r="D32" s="299">
        <f>'10.1.12 MFP Funded'!N31</f>
        <v>0</v>
      </c>
      <c r="E32" s="330">
        <f t="shared" si="1"/>
        <v>0</v>
      </c>
      <c r="F32" s="330">
        <f t="shared" si="2"/>
        <v>0</v>
      </c>
      <c r="G32" s="330">
        <f t="shared" si="3"/>
        <v>0</v>
      </c>
      <c r="H32" s="283"/>
      <c r="I32" s="399">
        <v>659.21180998497243</v>
      </c>
      <c r="J32" s="282">
        <f t="shared" si="4"/>
        <v>659.21180998497243</v>
      </c>
      <c r="K32" s="281">
        <f t="shared" si="5"/>
        <v>0</v>
      </c>
      <c r="L32" s="281">
        <f t="shared" si="6"/>
        <v>0</v>
      </c>
      <c r="M32" s="281">
        <f t="shared" si="7"/>
        <v>0</v>
      </c>
    </row>
    <row r="33" spans="1:13">
      <c r="A33" s="264">
        <v>27</v>
      </c>
      <c r="B33" s="263" t="s">
        <v>266</v>
      </c>
      <c r="C33" s="410">
        <f>'[1]Table 8 2.1.12 MFP Funded'!R30</f>
        <v>0</v>
      </c>
      <c r="D33" s="409">
        <f>'10.1.12 MFP Funded'!N32</f>
        <v>0</v>
      </c>
      <c r="E33" s="327">
        <f t="shared" si="1"/>
        <v>0</v>
      </c>
      <c r="F33" s="327">
        <f t="shared" si="2"/>
        <v>0</v>
      </c>
      <c r="G33" s="327">
        <f t="shared" si="3"/>
        <v>0</v>
      </c>
      <c r="H33" s="259"/>
      <c r="I33" s="396">
        <v>659.21180998497243</v>
      </c>
      <c r="J33" s="258">
        <f t="shared" si="4"/>
        <v>659.21180998497243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410">
        <f>'[1]Table 8 2.1.12 MFP Funded'!R31</f>
        <v>0</v>
      </c>
      <c r="D34" s="409">
        <f>'10.1.12 MFP Funded'!N33</f>
        <v>0</v>
      </c>
      <c r="E34" s="327">
        <f t="shared" si="1"/>
        <v>0</v>
      </c>
      <c r="F34" s="327">
        <f t="shared" si="2"/>
        <v>0</v>
      </c>
      <c r="G34" s="327">
        <f t="shared" si="3"/>
        <v>0</v>
      </c>
      <c r="H34" s="259"/>
      <c r="I34" s="396">
        <v>659.21180998497243</v>
      </c>
      <c r="J34" s="258">
        <f t="shared" si="4"/>
        <v>659.21180998497243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410">
        <f>'[1]Table 8 2.1.12 MFP Funded'!R32</f>
        <v>52</v>
      </c>
      <c r="D35" s="409">
        <f>'10.1.12 MFP Funded'!N34</f>
        <v>56</v>
      </c>
      <c r="E35" s="327">
        <f t="shared" si="1"/>
        <v>4</v>
      </c>
      <c r="F35" s="327">
        <f t="shared" si="2"/>
        <v>4</v>
      </c>
      <c r="G35" s="327">
        <f t="shared" si="3"/>
        <v>0</v>
      </c>
      <c r="H35" s="259"/>
      <c r="I35" s="396">
        <v>659.21180998497243</v>
      </c>
      <c r="J35" s="258">
        <f t="shared" si="4"/>
        <v>659.21180998497243</v>
      </c>
      <c r="K35" s="257">
        <f t="shared" si="5"/>
        <v>2636.8472399398897</v>
      </c>
      <c r="L35" s="257">
        <f t="shared" si="6"/>
        <v>2636.8472399398897</v>
      </c>
      <c r="M35" s="257">
        <f t="shared" si="7"/>
        <v>0</v>
      </c>
    </row>
    <row r="36" spans="1:13">
      <c r="A36" s="280">
        <v>30</v>
      </c>
      <c r="B36" s="279" t="s">
        <v>263</v>
      </c>
      <c r="C36" s="414">
        <f>'[1]Table 8 2.1.12 MFP Funded'!R33</f>
        <v>0</v>
      </c>
      <c r="D36" s="413">
        <f>'10.1.12 MFP Funded'!N35</f>
        <v>0</v>
      </c>
      <c r="E36" s="329">
        <f t="shared" si="1"/>
        <v>0</v>
      </c>
      <c r="F36" s="329">
        <f t="shared" si="2"/>
        <v>0</v>
      </c>
      <c r="G36" s="329">
        <f t="shared" si="3"/>
        <v>0</v>
      </c>
      <c r="H36" s="275"/>
      <c r="I36" s="398">
        <v>659.21180998497243</v>
      </c>
      <c r="J36" s="274">
        <f t="shared" si="4"/>
        <v>659.21180998497243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412">
        <f>'[1]Table 8 2.1.12 MFP Funded'!R34</f>
        <v>0</v>
      </c>
      <c r="D37" s="411">
        <f>'10.1.12 MFP Funded'!N36</f>
        <v>0</v>
      </c>
      <c r="E37" s="328">
        <f t="shared" si="1"/>
        <v>0</v>
      </c>
      <c r="F37" s="328">
        <f t="shared" si="2"/>
        <v>0</v>
      </c>
      <c r="G37" s="328">
        <f t="shared" si="3"/>
        <v>0</v>
      </c>
      <c r="H37" s="267"/>
      <c r="I37" s="397">
        <v>659.21180998497243</v>
      </c>
      <c r="J37" s="266">
        <f t="shared" si="4"/>
        <v>659.21180998497243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410">
        <f>'[1]Table 8 2.1.12 MFP Funded'!R35</f>
        <v>0</v>
      </c>
      <c r="D38" s="409">
        <f>'10.1.12 MFP Funded'!N37</f>
        <v>1</v>
      </c>
      <c r="E38" s="327">
        <f t="shared" si="1"/>
        <v>1</v>
      </c>
      <c r="F38" s="327">
        <f t="shared" si="2"/>
        <v>1</v>
      </c>
      <c r="G38" s="327">
        <f t="shared" si="3"/>
        <v>0</v>
      </c>
      <c r="H38" s="259"/>
      <c r="I38" s="396">
        <v>659.21180998497243</v>
      </c>
      <c r="J38" s="258">
        <f t="shared" si="4"/>
        <v>659.21180998497243</v>
      </c>
      <c r="K38" s="257">
        <f t="shared" si="5"/>
        <v>659.21180998497243</v>
      </c>
      <c r="L38" s="257">
        <f t="shared" si="6"/>
        <v>659.21180998497243</v>
      </c>
      <c r="M38" s="257">
        <f t="shared" si="7"/>
        <v>0</v>
      </c>
    </row>
    <row r="39" spans="1:13">
      <c r="A39" s="264">
        <v>33</v>
      </c>
      <c r="B39" s="263" t="s">
        <v>260</v>
      </c>
      <c r="C39" s="410">
        <f>'[1]Table 8 2.1.12 MFP Funded'!R36</f>
        <v>0</v>
      </c>
      <c r="D39" s="409">
        <f>'10.1.12 MFP Funded'!N38</f>
        <v>0</v>
      </c>
      <c r="E39" s="327">
        <f t="shared" ref="E39:E70" si="8">D39-C39</f>
        <v>0</v>
      </c>
      <c r="F39" s="327">
        <f t="shared" ref="F39:F70" si="9">IF(E39&gt;0,E39,0)</f>
        <v>0</v>
      </c>
      <c r="G39" s="327">
        <f t="shared" ref="G39:G75" si="10">IF(E39&lt;0,E39,0)</f>
        <v>0</v>
      </c>
      <c r="H39" s="259"/>
      <c r="I39" s="396">
        <v>659.21180998497243</v>
      </c>
      <c r="J39" s="258">
        <f t="shared" ref="J39:J70" si="11">H39+I39</f>
        <v>659.21180998497243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410">
        <f>'[1]Table 8 2.1.12 MFP Funded'!R37</f>
        <v>0</v>
      </c>
      <c r="D40" s="409">
        <f>'10.1.12 MFP Funded'!N39</f>
        <v>0</v>
      </c>
      <c r="E40" s="327">
        <f t="shared" si="8"/>
        <v>0</v>
      </c>
      <c r="F40" s="327">
        <f t="shared" si="9"/>
        <v>0</v>
      </c>
      <c r="G40" s="327">
        <f t="shared" si="10"/>
        <v>0</v>
      </c>
      <c r="H40" s="259"/>
      <c r="I40" s="396">
        <v>659.21180998497243</v>
      </c>
      <c r="J40" s="258">
        <f t="shared" si="11"/>
        <v>659.21180998497243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414">
        <f>'[1]Table 8 2.1.12 MFP Funded'!R38</f>
        <v>0</v>
      </c>
      <c r="D41" s="413">
        <f>'10.1.12 MFP Funded'!N40</f>
        <v>0</v>
      </c>
      <c r="E41" s="329">
        <f t="shared" si="8"/>
        <v>0</v>
      </c>
      <c r="F41" s="329">
        <f t="shared" si="9"/>
        <v>0</v>
      </c>
      <c r="G41" s="329">
        <f t="shared" si="10"/>
        <v>0</v>
      </c>
      <c r="H41" s="275"/>
      <c r="I41" s="398">
        <v>659.21180998497243</v>
      </c>
      <c r="J41" s="274">
        <f t="shared" si="11"/>
        <v>659.21180998497243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412">
        <f>'[1]Table 8 2.1.12 MFP Funded'!R39</f>
        <v>0</v>
      </c>
      <c r="D42" s="411">
        <f>'10.1.12 MFP Funded'!N41</f>
        <v>0</v>
      </c>
      <c r="E42" s="328">
        <f t="shared" si="8"/>
        <v>0</v>
      </c>
      <c r="F42" s="328">
        <f t="shared" si="9"/>
        <v>0</v>
      </c>
      <c r="G42" s="328">
        <f t="shared" si="10"/>
        <v>0</v>
      </c>
      <c r="H42" s="267"/>
      <c r="I42" s="397">
        <v>659.21180998497243</v>
      </c>
      <c r="J42" s="266">
        <f t="shared" si="11"/>
        <v>659.21180998497243</v>
      </c>
      <c r="K42" s="265">
        <f t="shared" si="12"/>
        <v>0</v>
      </c>
      <c r="L42" s="265">
        <f t="shared" si="13"/>
        <v>0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410">
        <f>'[1]Table 8 2.1.12 MFP Funded'!R40</f>
        <v>0</v>
      </c>
      <c r="D43" s="409">
        <f>'10.1.12 MFP Funded'!N42</f>
        <v>0</v>
      </c>
      <c r="E43" s="327">
        <f t="shared" si="8"/>
        <v>0</v>
      </c>
      <c r="F43" s="327">
        <f t="shared" si="9"/>
        <v>0</v>
      </c>
      <c r="G43" s="327">
        <f t="shared" si="10"/>
        <v>0</v>
      </c>
      <c r="H43" s="259"/>
      <c r="I43" s="396">
        <v>659.21180998497243</v>
      </c>
      <c r="J43" s="258">
        <f t="shared" si="11"/>
        <v>659.21180998497243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410">
        <f>'[1]Table 8 2.1.12 MFP Funded'!R41</f>
        <v>0</v>
      </c>
      <c r="D44" s="409">
        <f>'10.1.12 MFP Funded'!N43</f>
        <v>0</v>
      </c>
      <c r="E44" s="327">
        <f t="shared" si="8"/>
        <v>0</v>
      </c>
      <c r="F44" s="327">
        <f t="shared" si="9"/>
        <v>0</v>
      </c>
      <c r="G44" s="327">
        <f t="shared" si="10"/>
        <v>0</v>
      </c>
      <c r="H44" s="259"/>
      <c r="I44" s="396">
        <v>659.21180998497243</v>
      </c>
      <c r="J44" s="258">
        <f t="shared" si="11"/>
        <v>659.21180998497243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410">
        <f>'[1]Table 8 2.1.12 MFP Funded'!R42</f>
        <v>0</v>
      </c>
      <c r="D45" s="409">
        <f>'10.1.12 MFP Funded'!N44</f>
        <v>0</v>
      </c>
      <c r="E45" s="327">
        <f t="shared" si="8"/>
        <v>0</v>
      </c>
      <c r="F45" s="327">
        <f t="shared" si="9"/>
        <v>0</v>
      </c>
      <c r="G45" s="327">
        <f t="shared" si="10"/>
        <v>0</v>
      </c>
      <c r="H45" s="259"/>
      <c r="I45" s="396">
        <v>659.21180998497243</v>
      </c>
      <c r="J45" s="258">
        <f t="shared" si="11"/>
        <v>659.21180998497243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414">
        <f>'[1]Table 8 2.1.12 MFP Funded'!R43</f>
        <v>0</v>
      </c>
      <c r="D46" s="413">
        <f>'10.1.12 MFP Funded'!N45</f>
        <v>0</v>
      </c>
      <c r="E46" s="329">
        <f t="shared" si="8"/>
        <v>0</v>
      </c>
      <c r="F46" s="329">
        <f t="shared" si="9"/>
        <v>0</v>
      </c>
      <c r="G46" s="329">
        <f t="shared" si="10"/>
        <v>0</v>
      </c>
      <c r="H46" s="275"/>
      <c r="I46" s="398">
        <v>659.21180998497243</v>
      </c>
      <c r="J46" s="274">
        <f t="shared" si="11"/>
        <v>659.21180998497243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412">
        <f>'[1]Table 8 2.1.12 MFP Funded'!R44</f>
        <v>0</v>
      </c>
      <c r="D47" s="411">
        <f>'10.1.12 MFP Funded'!N46</f>
        <v>0</v>
      </c>
      <c r="E47" s="328">
        <f t="shared" si="8"/>
        <v>0</v>
      </c>
      <c r="F47" s="328">
        <f t="shared" si="9"/>
        <v>0</v>
      </c>
      <c r="G47" s="328">
        <f t="shared" si="10"/>
        <v>0</v>
      </c>
      <c r="H47" s="267"/>
      <c r="I47" s="397">
        <v>659.21180998497243</v>
      </c>
      <c r="J47" s="266">
        <f t="shared" si="11"/>
        <v>659.21180998497243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410">
        <f>'[1]Table 8 2.1.12 MFP Funded'!R45</f>
        <v>0</v>
      </c>
      <c r="D48" s="409">
        <f>'10.1.12 MFP Funded'!N47</f>
        <v>0</v>
      </c>
      <c r="E48" s="327">
        <f t="shared" si="8"/>
        <v>0</v>
      </c>
      <c r="F48" s="327">
        <f t="shared" si="9"/>
        <v>0</v>
      </c>
      <c r="G48" s="327">
        <f t="shared" si="10"/>
        <v>0</v>
      </c>
      <c r="H48" s="259"/>
      <c r="I48" s="396">
        <v>659.21180998497243</v>
      </c>
      <c r="J48" s="258">
        <f t="shared" si="11"/>
        <v>659.21180998497243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410">
        <f>'[1]Table 8 2.1.12 MFP Funded'!R46</f>
        <v>0</v>
      </c>
      <c r="D49" s="409">
        <f>'10.1.12 MFP Funded'!N48</f>
        <v>0</v>
      </c>
      <c r="E49" s="327">
        <f t="shared" si="8"/>
        <v>0</v>
      </c>
      <c r="F49" s="327">
        <f t="shared" si="9"/>
        <v>0</v>
      </c>
      <c r="G49" s="327">
        <f t="shared" si="10"/>
        <v>0</v>
      </c>
      <c r="H49" s="259"/>
      <c r="I49" s="396">
        <v>659.21180998497243</v>
      </c>
      <c r="J49" s="258">
        <f t="shared" si="11"/>
        <v>659.21180998497243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410">
        <f>'[1]Table 8 2.1.12 MFP Funded'!R47</f>
        <v>0</v>
      </c>
      <c r="D50" s="409">
        <f>'10.1.12 MFP Funded'!N49</f>
        <v>0</v>
      </c>
      <c r="E50" s="327">
        <f t="shared" si="8"/>
        <v>0</v>
      </c>
      <c r="F50" s="327">
        <f t="shared" si="9"/>
        <v>0</v>
      </c>
      <c r="G50" s="327">
        <f t="shared" si="10"/>
        <v>0</v>
      </c>
      <c r="H50" s="259"/>
      <c r="I50" s="396">
        <v>659.21180998497243</v>
      </c>
      <c r="J50" s="258">
        <f t="shared" si="11"/>
        <v>659.21180998497243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414">
        <f>'[1]Table 8 2.1.12 MFP Funded'!R48</f>
        <v>4</v>
      </c>
      <c r="D51" s="413">
        <f>'10.1.12 MFP Funded'!N50</f>
        <v>2</v>
      </c>
      <c r="E51" s="329">
        <f t="shared" si="8"/>
        <v>-2</v>
      </c>
      <c r="F51" s="329">
        <f t="shared" si="9"/>
        <v>0</v>
      </c>
      <c r="G51" s="329">
        <f t="shared" si="10"/>
        <v>-2</v>
      </c>
      <c r="H51" s="275"/>
      <c r="I51" s="398">
        <v>659.21180998497243</v>
      </c>
      <c r="J51" s="274">
        <f t="shared" si="11"/>
        <v>659.21180998497243</v>
      </c>
      <c r="K51" s="273">
        <f t="shared" si="12"/>
        <v>-1318.4236199699449</v>
      </c>
      <c r="L51" s="273">
        <f t="shared" si="13"/>
        <v>0</v>
      </c>
      <c r="M51" s="273">
        <f t="shared" si="14"/>
        <v>-1318.4236199699449</v>
      </c>
    </row>
    <row r="52" spans="1:13">
      <c r="A52" s="272">
        <v>46</v>
      </c>
      <c r="B52" s="271" t="s">
        <v>247</v>
      </c>
      <c r="C52" s="412">
        <f>'[1]Table 8 2.1.12 MFP Funded'!R49</f>
        <v>0</v>
      </c>
      <c r="D52" s="411">
        <f>'10.1.12 MFP Funded'!N51</f>
        <v>0</v>
      </c>
      <c r="E52" s="328">
        <f t="shared" si="8"/>
        <v>0</v>
      </c>
      <c r="F52" s="328">
        <f t="shared" si="9"/>
        <v>0</v>
      </c>
      <c r="G52" s="328">
        <f t="shared" si="10"/>
        <v>0</v>
      </c>
      <c r="H52" s="267"/>
      <c r="I52" s="397">
        <v>659.21180998497243</v>
      </c>
      <c r="J52" s="266">
        <f t="shared" si="11"/>
        <v>659.21180998497243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410">
        <f>'[1]Table 8 2.1.12 MFP Funded'!R50</f>
        <v>4</v>
      </c>
      <c r="D53" s="409">
        <f>'10.1.12 MFP Funded'!N52</f>
        <v>3</v>
      </c>
      <c r="E53" s="327">
        <f t="shared" si="8"/>
        <v>-1</v>
      </c>
      <c r="F53" s="327">
        <f t="shared" si="9"/>
        <v>0</v>
      </c>
      <c r="G53" s="327">
        <f t="shared" si="10"/>
        <v>-1</v>
      </c>
      <c r="H53" s="259"/>
      <c r="I53" s="396">
        <v>659.21180998497243</v>
      </c>
      <c r="J53" s="258">
        <f t="shared" si="11"/>
        <v>659.21180998497243</v>
      </c>
      <c r="K53" s="257">
        <f t="shared" si="12"/>
        <v>-659.21180998497243</v>
      </c>
      <c r="L53" s="257">
        <f t="shared" si="13"/>
        <v>0</v>
      </c>
      <c r="M53" s="257">
        <f t="shared" si="14"/>
        <v>-659.21180998497243</v>
      </c>
    </row>
    <row r="54" spans="1:13">
      <c r="A54" s="264">
        <v>48</v>
      </c>
      <c r="B54" s="263" t="s">
        <v>245</v>
      </c>
      <c r="C54" s="410">
        <f>'[1]Table 8 2.1.12 MFP Funded'!R51</f>
        <v>1</v>
      </c>
      <c r="D54" s="409">
        <f>'10.1.12 MFP Funded'!N53</f>
        <v>1</v>
      </c>
      <c r="E54" s="327">
        <f t="shared" si="8"/>
        <v>0</v>
      </c>
      <c r="F54" s="327">
        <f t="shared" si="9"/>
        <v>0</v>
      </c>
      <c r="G54" s="327">
        <f t="shared" si="10"/>
        <v>0</v>
      </c>
      <c r="H54" s="259"/>
      <c r="I54" s="396">
        <v>659.21180998497243</v>
      </c>
      <c r="J54" s="258">
        <f t="shared" si="11"/>
        <v>659.21180998497243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410">
        <f>'[1]Table 8 2.1.12 MFP Funded'!R52</f>
        <v>0</v>
      </c>
      <c r="D55" s="409">
        <f>'10.1.12 MFP Funded'!N54</f>
        <v>0</v>
      </c>
      <c r="E55" s="327">
        <f t="shared" si="8"/>
        <v>0</v>
      </c>
      <c r="F55" s="327">
        <f t="shared" si="9"/>
        <v>0</v>
      </c>
      <c r="G55" s="327">
        <f t="shared" si="10"/>
        <v>0</v>
      </c>
      <c r="H55" s="259"/>
      <c r="I55" s="396">
        <v>659.21180998497243</v>
      </c>
      <c r="J55" s="258">
        <f t="shared" si="11"/>
        <v>659.21180998497243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414">
        <f>'[1]Table 8 2.1.12 MFP Funded'!R53</f>
        <v>0</v>
      </c>
      <c r="D56" s="413">
        <f>'10.1.12 MFP Funded'!N55</f>
        <v>0</v>
      </c>
      <c r="E56" s="329">
        <f t="shared" si="8"/>
        <v>0</v>
      </c>
      <c r="F56" s="329">
        <f t="shared" si="9"/>
        <v>0</v>
      </c>
      <c r="G56" s="329">
        <f t="shared" si="10"/>
        <v>0</v>
      </c>
      <c r="H56" s="275"/>
      <c r="I56" s="398">
        <v>659.21180998497243</v>
      </c>
      <c r="J56" s="274">
        <f t="shared" si="11"/>
        <v>659.21180998497243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412">
        <f>'[1]Table 8 2.1.12 MFP Funded'!R54</f>
        <v>2</v>
      </c>
      <c r="D57" s="411">
        <f>'10.1.12 MFP Funded'!N56</f>
        <v>2</v>
      </c>
      <c r="E57" s="328">
        <f t="shared" si="8"/>
        <v>0</v>
      </c>
      <c r="F57" s="328">
        <f t="shared" si="9"/>
        <v>0</v>
      </c>
      <c r="G57" s="328">
        <f t="shared" si="10"/>
        <v>0</v>
      </c>
      <c r="H57" s="267"/>
      <c r="I57" s="397">
        <v>659.21180998497243</v>
      </c>
      <c r="J57" s="266">
        <f t="shared" si="11"/>
        <v>659.21180998497243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410">
        <f>'[1]Table 8 2.1.12 MFP Funded'!R55</f>
        <v>0</v>
      </c>
      <c r="D58" s="409">
        <f>'10.1.12 MFP Funded'!N57</f>
        <v>0</v>
      </c>
      <c r="E58" s="327">
        <f t="shared" si="8"/>
        <v>0</v>
      </c>
      <c r="F58" s="327">
        <f t="shared" si="9"/>
        <v>0</v>
      </c>
      <c r="G58" s="327">
        <f t="shared" si="10"/>
        <v>0</v>
      </c>
      <c r="H58" s="259"/>
      <c r="I58" s="396">
        <v>659.21180998497243</v>
      </c>
      <c r="J58" s="258">
        <f t="shared" si="11"/>
        <v>659.21180998497243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410">
        <f>'[1]Table 8 2.1.12 MFP Funded'!R56</f>
        <v>0</v>
      </c>
      <c r="D59" s="409">
        <f>'10.1.12 MFP Funded'!N58</f>
        <v>0</v>
      </c>
      <c r="E59" s="327">
        <f t="shared" si="8"/>
        <v>0</v>
      </c>
      <c r="F59" s="327">
        <f t="shared" si="9"/>
        <v>0</v>
      </c>
      <c r="G59" s="327">
        <f t="shared" si="10"/>
        <v>0</v>
      </c>
      <c r="H59" s="259"/>
      <c r="I59" s="396">
        <v>659.21180998497243</v>
      </c>
      <c r="J59" s="258">
        <f t="shared" si="11"/>
        <v>659.21180998497243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410">
        <f>'[1]Table 8 2.1.12 MFP Funded'!R57</f>
        <v>0</v>
      </c>
      <c r="D60" s="409">
        <f>'10.1.12 MFP Funded'!N59</f>
        <v>0</v>
      </c>
      <c r="E60" s="327">
        <f t="shared" si="8"/>
        <v>0</v>
      </c>
      <c r="F60" s="327">
        <f t="shared" si="9"/>
        <v>0</v>
      </c>
      <c r="G60" s="327">
        <f t="shared" si="10"/>
        <v>0</v>
      </c>
      <c r="H60" s="259"/>
      <c r="I60" s="396">
        <v>659.21180998497243</v>
      </c>
      <c r="J60" s="258">
        <f t="shared" si="11"/>
        <v>659.21180998497243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414">
        <f>'[1]Table 8 2.1.12 MFP Funded'!R58</f>
        <v>37</v>
      </c>
      <c r="D61" s="413">
        <f>'10.1.12 MFP Funded'!N60</f>
        <v>41</v>
      </c>
      <c r="E61" s="329">
        <f t="shared" si="8"/>
        <v>4</v>
      </c>
      <c r="F61" s="329">
        <f t="shared" si="9"/>
        <v>4</v>
      </c>
      <c r="G61" s="329">
        <f t="shared" si="10"/>
        <v>0</v>
      </c>
      <c r="H61" s="275"/>
      <c r="I61" s="398">
        <v>659.21180998497243</v>
      </c>
      <c r="J61" s="274">
        <f t="shared" si="11"/>
        <v>659.21180998497243</v>
      </c>
      <c r="K61" s="273">
        <f t="shared" si="12"/>
        <v>2636.8472399398897</v>
      </c>
      <c r="L61" s="273">
        <f t="shared" si="13"/>
        <v>2636.8472399398897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412">
        <f>'[1]Table 8 2.1.12 MFP Funded'!R59</f>
        <v>0</v>
      </c>
      <c r="D62" s="411">
        <f>'10.1.12 MFP Funded'!N61</f>
        <v>0</v>
      </c>
      <c r="E62" s="328">
        <f t="shared" si="8"/>
        <v>0</v>
      </c>
      <c r="F62" s="328">
        <f t="shared" si="9"/>
        <v>0</v>
      </c>
      <c r="G62" s="328">
        <f t="shared" si="10"/>
        <v>0</v>
      </c>
      <c r="H62" s="267"/>
      <c r="I62" s="397">
        <v>659.21180998497243</v>
      </c>
      <c r="J62" s="266">
        <f t="shared" si="11"/>
        <v>659.21180998497243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410">
        <f>'[1]Table 8 2.1.12 MFP Funded'!R60</f>
        <v>0</v>
      </c>
      <c r="D63" s="409">
        <f>'10.1.12 MFP Funded'!N62</f>
        <v>0</v>
      </c>
      <c r="E63" s="327">
        <f t="shared" si="8"/>
        <v>0</v>
      </c>
      <c r="F63" s="327">
        <f t="shared" si="9"/>
        <v>0</v>
      </c>
      <c r="G63" s="327">
        <f t="shared" si="10"/>
        <v>0</v>
      </c>
      <c r="H63" s="259"/>
      <c r="I63" s="396">
        <v>659.21180998497243</v>
      </c>
      <c r="J63" s="258">
        <f t="shared" si="11"/>
        <v>659.21180998497243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410">
        <f>'[1]Table 8 2.1.12 MFP Funded'!R61</f>
        <v>0</v>
      </c>
      <c r="D64" s="409">
        <f>'10.1.12 MFP Funded'!N63</f>
        <v>0</v>
      </c>
      <c r="E64" s="327">
        <f t="shared" si="8"/>
        <v>0</v>
      </c>
      <c r="F64" s="327">
        <f t="shared" si="9"/>
        <v>0</v>
      </c>
      <c r="G64" s="327">
        <f t="shared" si="10"/>
        <v>0</v>
      </c>
      <c r="H64" s="259"/>
      <c r="I64" s="396">
        <v>659.21180998497243</v>
      </c>
      <c r="J64" s="258">
        <f t="shared" si="11"/>
        <v>659.21180998497243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410">
        <f>'[1]Table 8 2.1.12 MFP Funded'!R62</f>
        <v>0</v>
      </c>
      <c r="D65" s="409">
        <f>'10.1.12 MFP Funded'!N64</f>
        <v>0</v>
      </c>
      <c r="E65" s="327">
        <f t="shared" si="8"/>
        <v>0</v>
      </c>
      <c r="F65" s="327">
        <f t="shared" si="9"/>
        <v>0</v>
      </c>
      <c r="G65" s="327">
        <f t="shared" si="10"/>
        <v>0</v>
      </c>
      <c r="H65" s="259"/>
      <c r="I65" s="396">
        <v>659.21180998497243</v>
      </c>
      <c r="J65" s="258">
        <f t="shared" si="11"/>
        <v>659.21180998497243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414">
        <f>'[1]Table 8 2.1.12 MFP Funded'!R63</f>
        <v>0</v>
      </c>
      <c r="D66" s="413">
        <f>'10.1.12 MFP Funded'!N65</f>
        <v>0</v>
      </c>
      <c r="E66" s="329">
        <f t="shared" si="8"/>
        <v>0</v>
      </c>
      <c r="F66" s="329">
        <f t="shared" si="9"/>
        <v>0</v>
      </c>
      <c r="G66" s="329">
        <f t="shared" si="10"/>
        <v>0</v>
      </c>
      <c r="H66" s="275"/>
      <c r="I66" s="398">
        <v>659.21180998497243</v>
      </c>
      <c r="J66" s="274">
        <f t="shared" si="11"/>
        <v>659.21180998497243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412">
        <f>'[1]Table 8 2.1.12 MFP Funded'!R64</f>
        <v>0</v>
      </c>
      <c r="D67" s="411">
        <f>'10.1.12 MFP Funded'!N66</f>
        <v>0</v>
      </c>
      <c r="E67" s="328">
        <f t="shared" si="8"/>
        <v>0</v>
      </c>
      <c r="F67" s="328">
        <f t="shared" si="9"/>
        <v>0</v>
      </c>
      <c r="G67" s="328">
        <f t="shared" si="10"/>
        <v>0</v>
      </c>
      <c r="H67" s="267"/>
      <c r="I67" s="397">
        <v>659.21180998497243</v>
      </c>
      <c r="J67" s="266">
        <f t="shared" si="11"/>
        <v>659.21180998497243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410">
        <f>'[1]Table 8 2.1.12 MFP Funded'!R65</f>
        <v>0</v>
      </c>
      <c r="D68" s="409">
        <f>'10.1.12 MFP Funded'!N67</f>
        <v>0</v>
      </c>
      <c r="E68" s="327">
        <f t="shared" si="8"/>
        <v>0</v>
      </c>
      <c r="F68" s="327">
        <f t="shared" si="9"/>
        <v>0</v>
      </c>
      <c r="G68" s="327">
        <f t="shared" si="10"/>
        <v>0</v>
      </c>
      <c r="H68" s="259"/>
      <c r="I68" s="396">
        <v>659.21180998497243</v>
      </c>
      <c r="J68" s="258">
        <f t="shared" si="11"/>
        <v>659.21180998497243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410">
        <f>'[1]Table 8 2.1.12 MFP Funded'!R66</f>
        <v>0</v>
      </c>
      <c r="D69" s="409">
        <f>'10.1.12 MFP Funded'!N68</f>
        <v>0</v>
      </c>
      <c r="E69" s="327">
        <f t="shared" si="8"/>
        <v>0</v>
      </c>
      <c r="F69" s="327">
        <f t="shared" si="9"/>
        <v>0</v>
      </c>
      <c r="G69" s="327">
        <f t="shared" si="10"/>
        <v>0</v>
      </c>
      <c r="H69" s="259"/>
      <c r="I69" s="396">
        <v>659.21180998497243</v>
      </c>
      <c r="J69" s="258">
        <f t="shared" si="11"/>
        <v>659.21180998497243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410">
        <f>'[1]Table 8 2.1.12 MFP Funded'!R67</f>
        <v>0</v>
      </c>
      <c r="D70" s="409">
        <f>'10.1.12 MFP Funded'!N69</f>
        <v>0</v>
      </c>
      <c r="E70" s="327">
        <f t="shared" si="8"/>
        <v>0</v>
      </c>
      <c r="F70" s="327">
        <f t="shared" si="9"/>
        <v>0</v>
      </c>
      <c r="G70" s="327">
        <f t="shared" si="10"/>
        <v>0</v>
      </c>
      <c r="H70" s="259"/>
      <c r="I70" s="396">
        <v>659.21180998497243</v>
      </c>
      <c r="J70" s="258">
        <f t="shared" si="11"/>
        <v>659.21180998497243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414">
        <f>'[1]Table 8 2.1.12 MFP Funded'!R68</f>
        <v>0</v>
      </c>
      <c r="D71" s="413">
        <f>'10.1.12 MFP Funded'!N70</f>
        <v>0</v>
      </c>
      <c r="E71" s="329">
        <f t="shared" ref="E71:E75" si="15">D71-C71</f>
        <v>0</v>
      </c>
      <c r="F71" s="329">
        <f t="shared" ref="F71:F75" si="16">IF(E71&gt;0,E71,0)</f>
        <v>0</v>
      </c>
      <c r="G71" s="329">
        <f t="shared" si="10"/>
        <v>0</v>
      </c>
      <c r="H71" s="275"/>
      <c r="I71" s="398">
        <v>659.21180998497243</v>
      </c>
      <c r="J71" s="274">
        <f t="shared" ref="J71:J75" si="17">H71+I71</f>
        <v>659.21180998497243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412">
        <f>'[1]Table 8 2.1.12 MFP Funded'!R69</f>
        <v>0</v>
      </c>
      <c r="D72" s="411">
        <f>'10.1.12 MFP Funded'!N71</f>
        <v>0</v>
      </c>
      <c r="E72" s="328">
        <f t="shared" si="15"/>
        <v>0</v>
      </c>
      <c r="F72" s="328">
        <f t="shared" si="16"/>
        <v>0</v>
      </c>
      <c r="G72" s="328">
        <f t="shared" si="10"/>
        <v>0</v>
      </c>
      <c r="H72" s="267"/>
      <c r="I72" s="397">
        <v>659.21180998497243</v>
      </c>
      <c r="J72" s="266">
        <f t="shared" si="17"/>
        <v>659.21180998497243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410">
        <f>'[1]Table 8 2.1.12 MFP Funded'!R70</f>
        <v>0</v>
      </c>
      <c r="D73" s="409">
        <f>'10.1.12 MFP Funded'!N72</f>
        <v>0</v>
      </c>
      <c r="E73" s="327">
        <f t="shared" si="15"/>
        <v>0</v>
      </c>
      <c r="F73" s="327">
        <f t="shared" si="16"/>
        <v>0</v>
      </c>
      <c r="G73" s="327">
        <f t="shared" si="10"/>
        <v>0</v>
      </c>
      <c r="H73" s="259"/>
      <c r="I73" s="396">
        <v>659.21180998497243</v>
      </c>
      <c r="J73" s="258">
        <f t="shared" si="17"/>
        <v>659.21180998497243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410">
        <f>'[1]Table 8 2.1.12 MFP Funded'!R71</f>
        <v>0</v>
      </c>
      <c r="D74" s="409">
        <f>'10.1.12 MFP Funded'!N73</f>
        <v>0</v>
      </c>
      <c r="E74" s="327">
        <f t="shared" si="15"/>
        <v>0</v>
      </c>
      <c r="F74" s="327">
        <f t="shared" si="16"/>
        <v>0</v>
      </c>
      <c r="G74" s="327">
        <f t="shared" si="10"/>
        <v>0</v>
      </c>
      <c r="H74" s="259"/>
      <c r="I74" s="396">
        <v>659.21180998497243</v>
      </c>
      <c r="J74" s="258">
        <f t="shared" si="17"/>
        <v>659.21180998497243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408">
        <f>'[1]Table 8 2.1.12 MFP Funded'!R72</f>
        <v>0</v>
      </c>
      <c r="D75" s="407">
        <f>'10.1.12 MFP Funded'!N74</f>
        <v>0</v>
      </c>
      <c r="E75" s="326">
        <f t="shared" si="15"/>
        <v>0</v>
      </c>
      <c r="F75" s="326">
        <f t="shared" si="16"/>
        <v>0</v>
      </c>
      <c r="G75" s="326">
        <f t="shared" si="10"/>
        <v>0</v>
      </c>
      <c r="H75" s="251"/>
      <c r="I75" s="395">
        <v>659.21180998497243</v>
      </c>
      <c r="J75" s="250">
        <f t="shared" si="17"/>
        <v>659.21180998497243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s="391" customFormat="1" ht="13.5" thickBot="1">
      <c r="A76" s="248"/>
      <c r="B76" s="247" t="s">
        <v>223</v>
      </c>
      <c r="C76" s="246">
        <f>SUM(C7:C75)</f>
        <v>102</v>
      </c>
      <c r="D76" s="246">
        <f>SUM(D7:D75)</f>
        <v>109</v>
      </c>
      <c r="E76" s="394">
        <f>SUM(E7:E75)</f>
        <v>7</v>
      </c>
      <c r="F76" s="394">
        <f>SUM(F7:F75)</f>
        <v>10</v>
      </c>
      <c r="G76" s="394">
        <f>SUM(G7:G75)</f>
        <v>-3</v>
      </c>
      <c r="H76" s="244"/>
      <c r="I76" s="243"/>
      <c r="J76" s="243"/>
      <c r="K76" s="242"/>
      <c r="L76" s="242"/>
      <c r="M76" s="242"/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C78" s="389"/>
      <c r="D78" s="389"/>
      <c r="E78" s="389"/>
      <c r="F78" s="389"/>
      <c r="G78" s="389"/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2:1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  <c r="I97" s="370"/>
    </row>
    <row r="98" spans="2:11" hidden="1">
      <c r="C98" s="376">
        <f>C96*C97</f>
        <v>1331744808</v>
      </c>
      <c r="D98" s="376"/>
      <c r="E98" s="376"/>
      <c r="F98" s="376"/>
      <c r="G98" s="376"/>
      <c r="H98" s="379" t="s">
        <v>314</v>
      </c>
      <c r="I98" s="370"/>
    </row>
    <row r="99" spans="2:11" hidden="1">
      <c r="C99" s="378">
        <f>C87</f>
        <v>650290</v>
      </c>
      <c r="D99" s="377"/>
      <c r="E99" s="377"/>
      <c r="F99" s="377"/>
      <c r="G99" s="377"/>
      <c r="H99" s="372" t="s">
        <v>313</v>
      </c>
      <c r="I99" s="370"/>
    </row>
    <row r="100" spans="2:1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  <c r="I100" s="370"/>
    </row>
    <row r="101" spans="2:1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  <c r="I101" s="370"/>
    </row>
    <row r="102" spans="2:1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  <c r="I102" s="370"/>
    </row>
    <row r="103" spans="2:11" hidden="1">
      <c r="C103" s="373"/>
      <c r="D103" s="373"/>
      <c r="E103" s="373"/>
      <c r="F103" s="373"/>
      <c r="G103" s="373"/>
      <c r="H103" s="372"/>
      <c r="I103" s="370"/>
    </row>
    <row r="104" spans="2:11" hidden="1">
      <c r="C104" s="373"/>
      <c r="D104" s="373"/>
      <c r="E104" s="373"/>
      <c r="F104" s="373"/>
      <c r="G104" s="373"/>
      <c r="H104" s="372"/>
      <c r="I104" s="370"/>
    </row>
    <row r="105" spans="2:11" hidden="1">
      <c r="H105" s="372"/>
      <c r="I105" s="370"/>
    </row>
    <row r="106" spans="2:11" hidden="1">
      <c r="I106" s="370"/>
    </row>
    <row r="107" spans="2:11">
      <c r="B107" s="684" t="s">
        <v>601</v>
      </c>
      <c r="C107" s="685"/>
      <c r="D107" s="685"/>
      <c r="E107" s="686">
        <f>E76</f>
        <v>7</v>
      </c>
      <c r="F107" s="685"/>
      <c r="G107" s="685"/>
      <c r="H107" s="687">
        <f>'[3]Table 5C- Legacy Type 2'!$D$17</f>
        <v>8369.7852148385191</v>
      </c>
      <c r="I107" s="688">
        <f>I75</f>
        <v>659.21180998497243</v>
      </c>
      <c r="J107" s="689">
        <f>SUM(H107:I107)</f>
        <v>9028.9970248234913</v>
      </c>
      <c r="K107" s="690">
        <f>J107*E107</f>
        <v>63202.979173764441</v>
      </c>
    </row>
  </sheetData>
  <mergeCells count="12">
    <mergeCell ref="M2:M4"/>
    <mergeCell ref="H2:H4"/>
    <mergeCell ref="I2:I4"/>
    <mergeCell ref="J2:J4"/>
    <mergeCell ref="K2:K4"/>
    <mergeCell ref="L2:L4"/>
    <mergeCell ref="G2:G4"/>
    <mergeCell ref="A2:B4"/>
    <mergeCell ref="C2:C4"/>
    <mergeCell ref="D2:D4"/>
    <mergeCell ref="E2:E4"/>
    <mergeCell ref="F2:F4"/>
  </mergeCells>
  <printOptions horizontalCentered="1"/>
  <pageMargins left="0.27" right="0.25" top="0.88" bottom="0.2" header="0.25" footer="0.2"/>
  <pageSetup paperSize="5" scale="61" firstPageNumber="84" fitToWidth="3" orientation="portrait" useFirstPageNumber="1" r:id="rId1"/>
  <headerFooter alignWithMargins="0">
    <oddHeader xml:space="preserve">&amp;L&amp;"Arial,Bold"&amp;16FY2012-13 MFP Budget Letter: October 1 Mid-year Adjustment for Students&amp;R&amp;"Arial,Bold"&amp;12&amp;KFF0000
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3"/>
  <sheetViews>
    <sheetView view="pageBreakPreview" zoomScale="90" zoomScaleNormal="70" zoomScaleSheetLayoutView="90" workbookViewId="0">
      <pane xSplit="2" ySplit="5" topLeftCell="C216" activePane="bottomRight" state="frozen"/>
      <selection activeCell="A2" sqref="A2:B4"/>
      <selection pane="topRight" activeCell="A2" sqref="A2:B4"/>
      <selection pane="bottomLeft" activeCell="A2" sqref="A2:B4"/>
      <selection pane="bottomRight" activeCell="C7" sqref="C7"/>
    </sheetView>
  </sheetViews>
  <sheetFormatPr defaultRowHeight="12.75"/>
  <cols>
    <col min="1" max="1" width="7.85546875" style="1" bestFit="1" customWidth="1"/>
    <col min="2" max="2" width="77.5703125" style="1" bestFit="1" customWidth="1"/>
    <col min="3" max="3" width="16" style="1" customWidth="1"/>
    <col min="4" max="4" width="12.7109375" style="1" bestFit="1" customWidth="1"/>
    <col min="5" max="5" width="14.140625" style="1" bestFit="1" customWidth="1"/>
    <col min="6" max="6" width="10.85546875" style="1" bestFit="1" customWidth="1"/>
    <col min="7" max="7" width="15" style="1" customWidth="1"/>
    <col min="8" max="8" width="13.42578125" style="2" bestFit="1" customWidth="1"/>
    <col min="9" max="9" width="10.28515625" style="3" bestFit="1" customWidth="1"/>
    <col min="10" max="10" width="12.28515625" style="1" customWidth="1"/>
    <col min="11" max="11" width="15.140625" style="2" customWidth="1"/>
    <col min="12" max="12" width="13.28515625" style="1" bestFit="1" customWidth="1"/>
    <col min="13" max="13" width="14" style="1" bestFit="1" customWidth="1"/>
    <col min="14" max="16" width="15.140625" style="679" customWidth="1"/>
    <col min="17" max="256" width="9.140625" style="1"/>
    <col min="257" max="257" width="4.42578125" style="1" customWidth="1"/>
    <col min="258" max="258" width="46.85546875" style="1" customWidth="1"/>
    <col min="259" max="259" width="11.28515625" style="1" bestFit="1" customWidth="1"/>
    <col min="260" max="260" width="11.42578125" style="1" bestFit="1" customWidth="1"/>
    <col min="261" max="261" width="11.85546875" style="1" customWidth="1"/>
    <col min="262" max="262" width="10" style="1" customWidth="1"/>
    <col min="263" max="263" width="11.140625" style="1" customWidth="1"/>
    <col min="264" max="264" width="10.28515625" style="1" bestFit="1" customWidth="1"/>
    <col min="265" max="265" width="10.140625" style="1" bestFit="1" customWidth="1"/>
    <col min="266" max="266" width="12" style="1" bestFit="1" customWidth="1"/>
    <col min="267" max="267" width="14.28515625" style="1" bestFit="1" customWidth="1"/>
    <col min="268" max="268" width="13.5703125" style="1" bestFit="1" customWidth="1"/>
    <col min="269" max="269" width="13.85546875" style="1" bestFit="1" customWidth="1"/>
    <col min="270" max="512" width="9.140625" style="1"/>
    <col min="513" max="513" width="4.42578125" style="1" customWidth="1"/>
    <col min="514" max="514" width="46.85546875" style="1" customWidth="1"/>
    <col min="515" max="515" width="11.28515625" style="1" bestFit="1" customWidth="1"/>
    <col min="516" max="516" width="11.42578125" style="1" bestFit="1" customWidth="1"/>
    <col min="517" max="517" width="11.85546875" style="1" customWidth="1"/>
    <col min="518" max="518" width="10" style="1" customWidth="1"/>
    <col min="519" max="519" width="11.140625" style="1" customWidth="1"/>
    <col min="520" max="520" width="10.28515625" style="1" bestFit="1" customWidth="1"/>
    <col min="521" max="521" width="10.140625" style="1" bestFit="1" customWidth="1"/>
    <col min="522" max="522" width="12" style="1" bestFit="1" customWidth="1"/>
    <col min="523" max="523" width="14.28515625" style="1" bestFit="1" customWidth="1"/>
    <col min="524" max="524" width="13.5703125" style="1" bestFit="1" customWidth="1"/>
    <col min="525" max="525" width="13.85546875" style="1" bestFit="1" customWidth="1"/>
    <col min="526" max="768" width="9.140625" style="1"/>
    <col min="769" max="769" width="4.42578125" style="1" customWidth="1"/>
    <col min="770" max="770" width="46.85546875" style="1" customWidth="1"/>
    <col min="771" max="771" width="11.28515625" style="1" bestFit="1" customWidth="1"/>
    <col min="772" max="772" width="11.42578125" style="1" bestFit="1" customWidth="1"/>
    <col min="773" max="773" width="11.85546875" style="1" customWidth="1"/>
    <col min="774" max="774" width="10" style="1" customWidth="1"/>
    <col min="775" max="775" width="11.140625" style="1" customWidth="1"/>
    <col min="776" max="776" width="10.28515625" style="1" bestFit="1" customWidth="1"/>
    <col min="777" max="777" width="10.140625" style="1" bestFit="1" customWidth="1"/>
    <col min="778" max="778" width="12" style="1" bestFit="1" customWidth="1"/>
    <col min="779" max="779" width="14.28515625" style="1" bestFit="1" customWidth="1"/>
    <col min="780" max="780" width="13.5703125" style="1" bestFit="1" customWidth="1"/>
    <col min="781" max="781" width="13.85546875" style="1" bestFit="1" customWidth="1"/>
    <col min="782" max="1024" width="9.140625" style="1"/>
    <col min="1025" max="1025" width="4.42578125" style="1" customWidth="1"/>
    <col min="1026" max="1026" width="46.85546875" style="1" customWidth="1"/>
    <col min="1027" max="1027" width="11.28515625" style="1" bestFit="1" customWidth="1"/>
    <col min="1028" max="1028" width="11.42578125" style="1" bestFit="1" customWidth="1"/>
    <col min="1029" max="1029" width="11.85546875" style="1" customWidth="1"/>
    <col min="1030" max="1030" width="10" style="1" customWidth="1"/>
    <col min="1031" max="1031" width="11.140625" style="1" customWidth="1"/>
    <col min="1032" max="1032" width="10.28515625" style="1" bestFit="1" customWidth="1"/>
    <col min="1033" max="1033" width="10.140625" style="1" bestFit="1" customWidth="1"/>
    <col min="1034" max="1034" width="12" style="1" bestFit="1" customWidth="1"/>
    <col min="1035" max="1035" width="14.28515625" style="1" bestFit="1" customWidth="1"/>
    <col min="1036" max="1036" width="13.5703125" style="1" bestFit="1" customWidth="1"/>
    <col min="1037" max="1037" width="13.85546875" style="1" bestFit="1" customWidth="1"/>
    <col min="1038" max="1280" width="9.140625" style="1"/>
    <col min="1281" max="1281" width="4.42578125" style="1" customWidth="1"/>
    <col min="1282" max="1282" width="46.85546875" style="1" customWidth="1"/>
    <col min="1283" max="1283" width="11.28515625" style="1" bestFit="1" customWidth="1"/>
    <col min="1284" max="1284" width="11.42578125" style="1" bestFit="1" customWidth="1"/>
    <col min="1285" max="1285" width="11.85546875" style="1" customWidth="1"/>
    <col min="1286" max="1286" width="10" style="1" customWidth="1"/>
    <col min="1287" max="1287" width="11.140625" style="1" customWidth="1"/>
    <col min="1288" max="1288" width="10.28515625" style="1" bestFit="1" customWidth="1"/>
    <col min="1289" max="1289" width="10.140625" style="1" bestFit="1" customWidth="1"/>
    <col min="1290" max="1290" width="12" style="1" bestFit="1" customWidth="1"/>
    <col min="1291" max="1291" width="14.28515625" style="1" bestFit="1" customWidth="1"/>
    <col min="1292" max="1292" width="13.5703125" style="1" bestFit="1" customWidth="1"/>
    <col min="1293" max="1293" width="13.85546875" style="1" bestFit="1" customWidth="1"/>
    <col min="1294" max="1536" width="9.140625" style="1"/>
    <col min="1537" max="1537" width="4.42578125" style="1" customWidth="1"/>
    <col min="1538" max="1538" width="46.85546875" style="1" customWidth="1"/>
    <col min="1539" max="1539" width="11.28515625" style="1" bestFit="1" customWidth="1"/>
    <col min="1540" max="1540" width="11.42578125" style="1" bestFit="1" customWidth="1"/>
    <col min="1541" max="1541" width="11.85546875" style="1" customWidth="1"/>
    <col min="1542" max="1542" width="10" style="1" customWidth="1"/>
    <col min="1543" max="1543" width="11.140625" style="1" customWidth="1"/>
    <col min="1544" max="1544" width="10.28515625" style="1" bestFit="1" customWidth="1"/>
    <col min="1545" max="1545" width="10.140625" style="1" bestFit="1" customWidth="1"/>
    <col min="1546" max="1546" width="12" style="1" bestFit="1" customWidth="1"/>
    <col min="1547" max="1547" width="14.28515625" style="1" bestFit="1" customWidth="1"/>
    <col min="1548" max="1548" width="13.5703125" style="1" bestFit="1" customWidth="1"/>
    <col min="1549" max="1549" width="13.85546875" style="1" bestFit="1" customWidth="1"/>
    <col min="1550" max="1792" width="9.140625" style="1"/>
    <col min="1793" max="1793" width="4.42578125" style="1" customWidth="1"/>
    <col min="1794" max="1794" width="46.85546875" style="1" customWidth="1"/>
    <col min="1795" max="1795" width="11.28515625" style="1" bestFit="1" customWidth="1"/>
    <col min="1796" max="1796" width="11.42578125" style="1" bestFit="1" customWidth="1"/>
    <col min="1797" max="1797" width="11.85546875" style="1" customWidth="1"/>
    <col min="1798" max="1798" width="10" style="1" customWidth="1"/>
    <col min="1799" max="1799" width="11.140625" style="1" customWidth="1"/>
    <col min="1800" max="1800" width="10.28515625" style="1" bestFit="1" customWidth="1"/>
    <col min="1801" max="1801" width="10.140625" style="1" bestFit="1" customWidth="1"/>
    <col min="1802" max="1802" width="12" style="1" bestFit="1" customWidth="1"/>
    <col min="1803" max="1803" width="14.28515625" style="1" bestFit="1" customWidth="1"/>
    <col min="1804" max="1804" width="13.5703125" style="1" bestFit="1" customWidth="1"/>
    <col min="1805" max="1805" width="13.85546875" style="1" bestFit="1" customWidth="1"/>
    <col min="1806" max="2048" width="9.140625" style="1"/>
    <col min="2049" max="2049" width="4.42578125" style="1" customWidth="1"/>
    <col min="2050" max="2050" width="46.85546875" style="1" customWidth="1"/>
    <col min="2051" max="2051" width="11.28515625" style="1" bestFit="1" customWidth="1"/>
    <col min="2052" max="2052" width="11.42578125" style="1" bestFit="1" customWidth="1"/>
    <col min="2053" max="2053" width="11.85546875" style="1" customWidth="1"/>
    <col min="2054" max="2054" width="10" style="1" customWidth="1"/>
    <col min="2055" max="2055" width="11.140625" style="1" customWidth="1"/>
    <col min="2056" max="2056" width="10.28515625" style="1" bestFit="1" customWidth="1"/>
    <col min="2057" max="2057" width="10.140625" style="1" bestFit="1" customWidth="1"/>
    <col min="2058" max="2058" width="12" style="1" bestFit="1" customWidth="1"/>
    <col min="2059" max="2059" width="14.28515625" style="1" bestFit="1" customWidth="1"/>
    <col min="2060" max="2060" width="13.5703125" style="1" bestFit="1" customWidth="1"/>
    <col min="2061" max="2061" width="13.85546875" style="1" bestFit="1" customWidth="1"/>
    <col min="2062" max="2304" width="9.140625" style="1"/>
    <col min="2305" max="2305" width="4.42578125" style="1" customWidth="1"/>
    <col min="2306" max="2306" width="46.85546875" style="1" customWidth="1"/>
    <col min="2307" max="2307" width="11.28515625" style="1" bestFit="1" customWidth="1"/>
    <col min="2308" max="2308" width="11.42578125" style="1" bestFit="1" customWidth="1"/>
    <col min="2309" max="2309" width="11.85546875" style="1" customWidth="1"/>
    <col min="2310" max="2310" width="10" style="1" customWidth="1"/>
    <col min="2311" max="2311" width="11.140625" style="1" customWidth="1"/>
    <col min="2312" max="2312" width="10.28515625" style="1" bestFit="1" customWidth="1"/>
    <col min="2313" max="2313" width="10.140625" style="1" bestFit="1" customWidth="1"/>
    <col min="2314" max="2314" width="12" style="1" bestFit="1" customWidth="1"/>
    <col min="2315" max="2315" width="14.28515625" style="1" bestFit="1" customWidth="1"/>
    <col min="2316" max="2316" width="13.5703125" style="1" bestFit="1" customWidth="1"/>
    <col min="2317" max="2317" width="13.85546875" style="1" bestFit="1" customWidth="1"/>
    <col min="2318" max="2560" width="9.140625" style="1"/>
    <col min="2561" max="2561" width="4.42578125" style="1" customWidth="1"/>
    <col min="2562" max="2562" width="46.85546875" style="1" customWidth="1"/>
    <col min="2563" max="2563" width="11.28515625" style="1" bestFit="1" customWidth="1"/>
    <col min="2564" max="2564" width="11.42578125" style="1" bestFit="1" customWidth="1"/>
    <col min="2565" max="2565" width="11.85546875" style="1" customWidth="1"/>
    <col min="2566" max="2566" width="10" style="1" customWidth="1"/>
    <col min="2567" max="2567" width="11.140625" style="1" customWidth="1"/>
    <col min="2568" max="2568" width="10.28515625" style="1" bestFit="1" customWidth="1"/>
    <col min="2569" max="2569" width="10.140625" style="1" bestFit="1" customWidth="1"/>
    <col min="2570" max="2570" width="12" style="1" bestFit="1" customWidth="1"/>
    <col min="2571" max="2571" width="14.28515625" style="1" bestFit="1" customWidth="1"/>
    <col min="2572" max="2572" width="13.5703125" style="1" bestFit="1" customWidth="1"/>
    <col min="2573" max="2573" width="13.85546875" style="1" bestFit="1" customWidth="1"/>
    <col min="2574" max="2816" width="9.140625" style="1"/>
    <col min="2817" max="2817" width="4.42578125" style="1" customWidth="1"/>
    <col min="2818" max="2818" width="46.85546875" style="1" customWidth="1"/>
    <col min="2819" max="2819" width="11.28515625" style="1" bestFit="1" customWidth="1"/>
    <col min="2820" max="2820" width="11.42578125" style="1" bestFit="1" customWidth="1"/>
    <col min="2821" max="2821" width="11.85546875" style="1" customWidth="1"/>
    <col min="2822" max="2822" width="10" style="1" customWidth="1"/>
    <col min="2823" max="2823" width="11.140625" style="1" customWidth="1"/>
    <col min="2824" max="2824" width="10.28515625" style="1" bestFit="1" customWidth="1"/>
    <col min="2825" max="2825" width="10.140625" style="1" bestFit="1" customWidth="1"/>
    <col min="2826" max="2826" width="12" style="1" bestFit="1" customWidth="1"/>
    <col min="2827" max="2827" width="14.28515625" style="1" bestFit="1" customWidth="1"/>
    <col min="2828" max="2828" width="13.5703125" style="1" bestFit="1" customWidth="1"/>
    <col min="2829" max="2829" width="13.85546875" style="1" bestFit="1" customWidth="1"/>
    <col min="2830" max="3072" width="9.140625" style="1"/>
    <col min="3073" max="3073" width="4.42578125" style="1" customWidth="1"/>
    <col min="3074" max="3074" width="46.85546875" style="1" customWidth="1"/>
    <col min="3075" max="3075" width="11.28515625" style="1" bestFit="1" customWidth="1"/>
    <col min="3076" max="3076" width="11.42578125" style="1" bestFit="1" customWidth="1"/>
    <col min="3077" max="3077" width="11.85546875" style="1" customWidth="1"/>
    <col min="3078" max="3078" width="10" style="1" customWidth="1"/>
    <col min="3079" max="3079" width="11.140625" style="1" customWidth="1"/>
    <col min="3080" max="3080" width="10.28515625" style="1" bestFit="1" customWidth="1"/>
    <col min="3081" max="3081" width="10.140625" style="1" bestFit="1" customWidth="1"/>
    <col min="3082" max="3082" width="12" style="1" bestFit="1" customWidth="1"/>
    <col min="3083" max="3083" width="14.28515625" style="1" bestFit="1" customWidth="1"/>
    <col min="3084" max="3084" width="13.5703125" style="1" bestFit="1" customWidth="1"/>
    <col min="3085" max="3085" width="13.85546875" style="1" bestFit="1" customWidth="1"/>
    <col min="3086" max="3328" width="9.140625" style="1"/>
    <col min="3329" max="3329" width="4.42578125" style="1" customWidth="1"/>
    <col min="3330" max="3330" width="46.85546875" style="1" customWidth="1"/>
    <col min="3331" max="3331" width="11.28515625" style="1" bestFit="1" customWidth="1"/>
    <col min="3332" max="3332" width="11.42578125" style="1" bestFit="1" customWidth="1"/>
    <col min="3333" max="3333" width="11.85546875" style="1" customWidth="1"/>
    <col min="3334" max="3334" width="10" style="1" customWidth="1"/>
    <col min="3335" max="3335" width="11.140625" style="1" customWidth="1"/>
    <col min="3336" max="3336" width="10.28515625" style="1" bestFit="1" customWidth="1"/>
    <col min="3337" max="3337" width="10.140625" style="1" bestFit="1" customWidth="1"/>
    <col min="3338" max="3338" width="12" style="1" bestFit="1" customWidth="1"/>
    <col min="3339" max="3339" width="14.28515625" style="1" bestFit="1" customWidth="1"/>
    <col min="3340" max="3340" width="13.5703125" style="1" bestFit="1" customWidth="1"/>
    <col min="3341" max="3341" width="13.85546875" style="1" bestFit="1" customWidth="1"/>
    <col min="3342" max="3584" width="9.140625" style="1"/>
    <col min="3585" max="3585" width="4.42578125" style="1" customWidth="1"/>
    <col min="3586" max="3586" width="46.85546875" style="1" customWidth="1"/>
    <col min="3587" max="3587" width="11.28515625" style="1" bestFit="1" customWidth="1"/>
    <col min="3588" max="3588" width="11.42578125" style="1" bestFit="1" customWidth="1"/>
    <col min="3589" max="3589" width="11.85546875" style="1" customWidth="1"/>
    <col min="3590" max="3590" width="10" style="1" customWidth="1"/>
    <col min="3591" max="3591" width="11.140625" style="1" customWidth="1"/>
    <col min="3592" max="3592" width="10.28515625" style="1" bestFit="1" customWidth="1"/>
    <col min="3593" max="3593" width="10.140625" style="1" bestFit="1" customWidth="1"/>
    <col min="3594" max="3594" width="12" style="1" bestFit="1" customWidth="1"/>
    <col min="3595" max="3595" width="14.28515625" style="1" bestFit="1" customWidth="1"/>
    <col min="3596" max="3596" width="13.5703125" style="1" bestFit="1" customWidth="1"/>
    <col min="3597" max="3597" width="13.85546875" style="1" bestFit="1" customWidth="1"/>
    <col min="3598" max="3840" width="9.140625" style="1"/>
    <col min="3841" max="3841" width="4.42578125" style="1" customWidth="1"/>
    <col min="3842" max="3842" width="46.85546875" style="1" customWidth="1"/>
    <col min="3843" max="3843" width="11.28515625" style="1" bestFit="1" customWidth="1"/>
    <col min="3844" max="3844" width="11.42578125" style="1" bestFit="1" customWidth="1"/>
    <col min="3845" max="3845" width="11.85546875" style="1" customWidth="1"/>
    <col min="3846" max="3846" width="10" style="1" customWidth="1"/>
    <col min="3847" max="3847" width="11.140625" style="1" customWidth="1"/>
    <col min="3848" max="3848" width="10.28515625" style="1" bestFit="1" customWidth="1"/>
    <col min="3849" max="3849" width="10.140625" style="1" bestFit="1" customWidth="1"/>
    <col min="3850" max="3850" width="12" style="1" bestFit="1" customWidth="1"/>
    <col min="3851" max="3851" width="14.28515625" style="1" bestFit="1" customWidth="1"/>
    <col min="3852" max="3852" width="13.5703125" style="1" bestFit="1" customWidth="1"/>
    <col min="3853" max="3853" width="13.85546875" style="1" bestFit="1" customWidth="1"/>
    <col min="3854" max="4096" width="9.140625" style="1"/>
    <col min="4097" max="4097" width="4.42578125" style="1" customWidth="1"/>
    <col min="4098" max="4098" width="46.85546875" style="1" customWidth="1"/>
    <col min="4099" max="4099" width="11.28515625" style="1" bestFit="1" customWidth="1"/>
    <col min="4100" max="4100" width="11.42578125" style="1" bestFit="1" customWidth="1"/>
    <col min="4101" max="4101" width="11.85546875" style="1" customWidth="1"/>
    <col min="4102" max="4102" width="10" style="1" customWidth="1"/>
    <col min="4103" max="4103" width="11.140625" style="1" customWidth="1"/>
    <col min="4104" max="4104" width="10.28515625" style="1" bestFit="1" customWidth="1"/>
    <col min="4105" max="4105" width="10.140625" style="1" bestFit="1" customWidth="1"/>
    <col min="4106" max="4106" width="12" style="1" bestFit="1" customWidth="1"/>
    <col min="4107" max="4107" width="14.28515625" style="1" bestFit="1" customWidth="1"/>
    <col min="4108" max="4108" width="13.5703125" style="1" bestFit="1" customWidth="1"/>
    <col min="4109" max="4109" width="13.85546875" style="1" bestFit="1" customWidth="1"/>
    <col min="4110" max="4352" width="9.140625" style="1"/>
    <col min="4353" max="4353" width="4.42578125" style="1" customWidth="1"/>
    <col min="4354" max="4354" width="46.85546875" style="1" customWidth="1"/>
    <col min="4355" max="4355" width="11.28515625" style="1" bestFit="1" customWidth="1"/>
    <col min="4356" max="4356" width="11.42578125" style="1" bestFit="1" customWidth="1"/>
    <col min="4357" max="4357" width="11.85546875" style="1" customWidth="1"/>
    <col min="4358" max="4358" width="10" style="1" customWidth="1"/>
    <col min="4359" max="4359" width="11.140625" style="1" customWidth="1"/>
    <col min="4360" max="4360" width="10.28515625" style="1" bestFit="1" customWidth="1"/>
    <col min="4361" max="4361" width="10.140625" style="1" bestFit="1" customWidth="1"/>
    <col min="4362" max="4362" width="12" style="1" bestFit="1" customWidth="1"/>
    <col min="4363" max="4363" width="14.28515625" style="1" bestFit="1" customWidth="1"/>
    <col min="4364" max="4364" width="13.5703125" style="1" bestFit="1" customWidth="1"/>
    <col min="4365" max="4365" width="13.85546875" style="1" bestFit="1" customWidth="1"/>
    <col min="4366" max="4608" width="9.140625" style="1"/>
    <col min="4609" max="4609" width="4.42578125" style="1" customWidth="1"/>
    <col min="4610" max="4610" width="46.85546875" style="1" customWidth="1"/>
    <col min="4611" max="4611" width="11.28515625" style="1" bestFit="1" customWidth="1"/>
    <col min="4612" max="4612" width="11.42578125" style="1" bestFit="1" customWidth="1"/>
    <col min="4613" max="4613" width="11.85546875" style="1" customWidth="1"/>
    <col min="4614" max="4614" width="10" style="1" customWidth="1"/>
    <col min="4615" max="4615" width="11.140625" style="1" customWidth="1"/>
    <col min="4616" max="4616" width="10.28515625" style="1" bestFit="1" customWidth="1"/>
    <col min="4617" max="4617" width="10.140625" style="1" bestFit="1" customWidth="1"/>
    <col min="4618" max="4618" width="12" style="1" bestFit="1" customWidth="1"/>
    <col min="4619" max="4619" width="14.28515625" style="1" bestFit="1" customWidth="1"/>
    <col min="4620" max="4620" width="13.5703125" style="1" bestFit="1" customWidth="1"/>
    <col min="4621" max="4621" width="13.85546875" style="1" bestFit="1" customWidth="1"/>
    <col min="4622" max="4864" width="9.140625" style="1"/>
    <col min="4865" max="4865" width="4.42578125" style="1" customWidth="1"/>
    <col min="4866" max="4866" width="46.85546875" style="1" customWidth="1"/>
    <col min="4867" max="4867" width="11.28515625" style="1" bestFit="1" customWidth="1"/>
    <col min="4868" max="4868" width="11.42578125" style="1" bestFit="1" customWidth="1"/>
    <col min="4869" max="4869" width="11.85546875" style="1" customWidth="1"/>
    <col min="4870" max="4870" width="10" style="1" customWidth="1"/>
    <col min="4871" max="4871" width="11.140625" style="1" customWidth="1"/>
    <col min="4872" max="4872" width="10.28515625" style="1" bestFit="1" customWidth="1"/>
    <col min="4873" max="4873" width="10.140625" style="1" bestFit="1" customWidth="1"/>
    <col min="4874" max="4874" width="12" style="1" bestFit="1" customWidth="1"/>
    <col min="4875" max="4875" width="14.28515625" style="1" bestFit="1" customWidth="1"/>
    <col min="4876" max="4876" width="13.5703125" style="1" bestFit="1" customWidth="1"/>
    <col min="4877" max="4877" width="13.85546875" style="1" bestFit="1" customWidth="1"/>
    <col min="4878" max="5120" width="9.140625" style="1"/>
    <col min="5121" max="5121" width="4.42578125" style="1" customWidth="1"/>
    <col min="5122" max="5122" width="46.85546875" style="1" customWidth="1"/>
    <col min="5123" max="5123" width="11.28515625" style="1" bestFit="1" customWidth="1"/>
    <col min="5124" max="5124" width="11.42578125" style="1" bestFit="1" customWidth="1"/>
    <col min="5125" max="5125" width="11.85546875" style="1" customWidth="1"/>
    <col min="5126" max="5126" width="10" style="1" customWidth="1"/>
    <col min="5127" max="5127" width="11.140625" style="1" customWidth="1"/>
    <col min="5128" max="5128" width="10.28515625" style="1" bestFit="1" customWidth="1"/>
    <col min="5129" max="5129" width="10.140625" style="1" bestFit="1" customWidth="1"/>
    <col min="5130" max="5130" width="12" style="1" bestFit="1" customWidth="1"/>
    <col min="5131" max="5131" width="14.28515625" style="1" bestFit="1" customWidth="1"/>
    <col min="5132" max="5132" width="13.5703125" style="1" bestFit="1" customWidth="1"/>
    <col min="5133" max="5133" width="13.85546875" style="1" bestFit="1" customWidth="1"/>
    <col min="5134" max="5376" width="9.140625" style="1"/>
    <col min="5377" max="5377" width="4.42578125" style="1" customWidth="1"/>
    <col min="5378" max="5378" width="46.85546875" style="1" customWidth="1"/>
    <col min="5379" max="5379" width="11.28515625" style="1" bestFit="1" customWidth="1"/>
    <col min="5380" max="5380" width="11.42578125" style="1" bestFit="1" customWidth="1"/>
    <col min="5381" max="5381" width="11.85546875" style="1" customWidth="1"/>
    <col min="5382" max="5382" width="10" style="1" customWidth="1"/>
    <col min="5383" max="5383" width="11.140625" style="1" customWidth="1"/>
    <col min="5384" max="5384" width="10.28515625" style="1" bestFit="1" customWidth="1"/>
    <col min="5385" max="5385" width="10.140625" style="1" bestFit="1" customWidth="1"/>
    <col min="5386" max="5386" width="12" style="1" bestFit="1" customWidth="1"/>
    <col min="5387" max="5387" width="14.28515625" style="1" bestFit="1" customWidth="1"/>
    <col min="5388" max="5388" width="13.5703125" style="1" bestFit="1" customWidth="1"/>
    <col min="5389" max="5389" width="13.85546875" style="1" bestFit="1" customWidth="1"/>
    <col min="5390" max="5632" width="9.140625" style="1"/>
    <col min="5633" max="5633" width="4.42578125" style="1" customWidth="1"/>
    <col min="5634" max="5634" width="46.85546875" style="1" customWidth="1"/>
    <col min="5635" max="5635" width="11.28515625" style="1" bestFit="1" customWidth="1"/>
    <col min="5636" max="5636" width="11.42578125" style="1" bestFit="1" customWidth="1"/>
    <col min="5637" max="5637" width="11.85546875" style="1" customWidth="1"/>
    <col min="5638" max="5638" width="10" style="1" customWidth="1"/>
    <col min="5639" max="5639" width="11.140625" style="1" customWidth="1"/>
    <col min="5640" max="5640" width="10.28515625" style="1" bestFit="1" customWidth="1"/>
    <col min="5641" max="5641" width="10.140625" style="1" bestFit="1" customWidth="1"/>
    <col min="5642" max="5642" width="12" style="1" bestFit="1" customWidth="1"/>
    <col min="5643" max="5643" width="14.28515625" style="1" bestFit="1" customWidth="1"/>
    <col min="5644" max="5644" width="13.5703125" style="1" bestFit="1" customWidth="1"/>
    <col min="5645" max="5645" width="13.85546875" style="1" bestFit="1" customWidth="1"/>
    <col min="5646" max="5888" width="9.140625" style="1"/>
    <col min="5889" max="5889" width="4.42578125" style="1" customWidth="1"/>
    <col min="5890" max="5890" width="46.85546875" style="1" customWidth="1"/>
    <col min="5891" max="5891" width="11.28515625" style="1" bestFit="1" customWidth="1"/>
    <col min="5892" max="5892" width="11.42578125" style="1" bestFit="1" customWidth="1"/>
    <col min="5893" max="5893" width="11.85546875" style="1" customWidth="1"/>
    <col min="5894" max="5894" width="10" style="1" customWidth="1"/>
    <col min="5895" max="5895" width="11.140625" style="1" customWidth="1"/>
    <col min="5896" max="5896" width="10.28515625" style="1" bestFit="1" customWidth="1"/>
    <col min="5897" max="5897" width="10.140625" style="1" bestFit="1" customWidth="1"/>
    <col min="5898" max="5898" width="12" style="1" bestFit="1" customWidth="1"/>
    <col min="5899" max="5899" width="14.28515625" style="1" bestFit="1" customWidth="1"/>
    <col min="5900" max="5900" width="13.5703125" style="1" bestFit="1" customWidth="1"/>
    <col min="5901" max="5901" width="13.85546875" style="1" bestFit="1" customWidth="1"/>
    <col min="5902" max="6144" width="9.140625" style="1"/>
    <col min="6145" max="6145" width="4.42578125" style="1" customWidth="1"/>
    <col min="6146" max="6146" width="46.85546875" style="1" customWidth="1"/>
    <col min="6147" max="6147" width="11.28515625" style="1" bestFit="1" customWidth="1"/>
    <col min="6148" max="6148" width="11.42578125" style="1" bestFit="1" customWidth="1"/>
    <col min="6149" max="6149" width="11.85546875" style="1" customWidth="1"/>
    <col min="6150" max="6150" width="10" style="1" customWidth="1"/>
    <col min="6151" max="6151" width="11.140625" style="1" customWidth="1"/>
    <col min="6152" max="6152" width="10.28515625" style="1" bestFit="1" customWidth="1"/>
    <col min="6153" max="6153" width="10.140625" style="1" bestFit="1" customWidth="1"/>
    <col min="6154" max="6154" width="12" style="1" bestFit="1" customWidth="1"/>
    <col min="6155" max="6155" width="14.28515625" style="1" bestFit="1" customWidth="1"/>
    <col min="6156" max="6156" width="13.5703125" style="1" bestFit="1" customWidth="1"/>
    <col min="6157" max="6157" width="13.85546875" style="1" bestFit="1" customWidth="1"/>
    <col min="6158" max="6400" width="9.140625" style="1"/>
    <col min="6401" max="6401" width="4.42578125" style="1" customWidth="1"/>
    <col min="6402" max="6402" width="46.85546875" style="1" customWidth="1"/>
    <col min="6403" max="6403" width="11.28515625" style="1" bestFit="1" customWidth="1"/>
    <col min="6404" max="6404" width="11.42578125" style="1" bestFit="1" customWidth="1"/>
    <col min="6405" max="6405" width="11.85546875" style="1" customWidth="1"/>
    <col min="6406" max="6406" width="10" style="1" customWidth="1"/>
    <col min="6407" max="6407" width="11.140625" style="1" customWidth="1"/>
    <col min="6408" max="6408" width="10.28515625" style="1" bestFit="1" customWidth="1"/>
    <col min="6409" max="6409" width="10.140625" style="1" bestFit="1" customWidth="1"/>
    <col min="6410" max="6410" width="12" style="1" bestFit="1" customWidth="1"/>
    <col min="6411" max="6411" width="14.28515625" style="1" bestFit="1" customWidth="1"/>
    <col min="6412" max="6412" width="13.5703125" style="1" bestFit="1" customWidth="1"/>
    <col min="6413" max="6413" width="13.85546875" style="1" bestFit="1" customWidth="1"/>
    <col min="6414" max="6656" width="9.140625" style="1"/>
    <col min="6657" max="6657" width="4.42578125" style="1" customWidth="1"/>
    <col min="6658" max="6658" width="46.85546875" style="1" customWidth="1"/>
    <col min="6659" max="6659" width="11.28515625" style="1" bestFit="1" customWidth="1"/>
    <col min="6660" max="6660" width="11.42578125" style="1" bestFit="1" customWidth="1"/>
    <col min="6661" max="6661" width="11.85546875" style="1" customWidth="1"/>
    <col min="6662" max="6662" width="10" style="1" customWidth="1"/>
    <col min="6663" max="6663" width="11.140625" style="1" customWidth="1"/>
    <col min="6664" max="6664" width="10.28515625" style="1" bestFit="1" customWidth="1"/>
    <col min="6665" max="6665" width="10.140625" style="1" bestFit="1" customWidth="1"/>
    <col min="6666" max="6666" width="12" style="1" bestFit="1" customWidth="1"/>
    <col min="6667" max="6667" width="14.28515625" style="1" bestFit="1" customWidth="1"/>
    <col min="6668" max="6668" width="13.5703125" style="1" bestFit="1" customWidth="1"/>
    <col min="6669" max="6669" width="13.85546875" style="1" bestFit="1" customWidth="1"/>
    <col min="6670" max="6912" width="9.140625" style="1"/>
    <col min="6913" max="6913" width="4.42578125" style="1" customWidth="1"/>
    <col min="6914" max="6914" width="46.85546875" style="1" customWidth="1"/>
    <col min="6915" max="6915" width="11.28515625" style="1" bestFit="1" customWidth="1"/>
    <col min="6916" max="6916" width="11.42578125" style="1" bestFit="1" customWidth="1"/>
    <col min="6917" max="6917" width="11.85546875" style="1" customWidth="1"/>
    <col min="6918" max="6918" width="10" style="1" customWidth="1"/>
    <col min="6919" max="6919" width="11.140625" style="1" customWidth="1"/>
    <col min="6920" max="6920" width="10.28515625" style="1" bestFit="1" customWidth="1"/>
    <col min="6921" max="6921" width="10.140625" style="1" bestFit="1" customWidth="1"/>
    <col min="6922" max="6922" width="12" style="1" bestFit="1" customWidth="1"/>
    <col min="6923" max="6923" width="14.28515625" style="1" bestFit="1" customWidth="1"/>
    <col min="6924" max="6924" width="13.5703125" style="1" bestFit="1" customWidth="1"/>
    <col min="6925" max="6925" width="13.85546875" style="1" bestFit="1" customWidth="1"/>
    <col min="6926" max="7168" width="9.140625" style="1"/>
    <col min="7169" max="7169" width="4.42578125" style="1" customWidth="1"/>
    <col min="7170" max="7170" width="46.85546875" style="1" customWidth="1"/>
    <col min="7171" max="7171" width="11.28515625" style="1" bestFit="1" customWidth="1"/>
    <col min="7172" max="7172" width="11.42578125" style="1" bestFit="1" customWidth="1"/>
    <col min="7173" max="7173" width="11.85546875" style="1" customWidth="1"/>
    <col min="7174" max="7174" width="10" style="1" customWidth="1"/>
    <col min="7175" max="7175" width="11.140625" style="1" customWidth="1"/>
    <col min="7176" max="7176" width="10.28515625" style="1" bestFit="1" customWidth="1"/>
    <col min="7177" max="7177" width="10.140625" style="1" bestFit="1" customWidth="1"/>
    <col min="7178" max="7178" width="12" style="1" bestFit="1" customWidth="1"/>
    <col min="7179" max="7179" width="14.28515625" style="1" bestFit="1" customWidth="1"/>
    <col min="7180" max="7180" width="13.5703125" style="1" bestFit="1" customWidth="1"/>
    <col min="7181" max="7181" width="13.85546875" style="1" bestFit="1" customWidth="1"/>
    <col min="7182" max="7424" width="9.140625" style="1"/>
    <col min="7425" max="7425" width="4.42578125" style="1" customWidth="1"/>
    <col min="7426" max="7426" width="46.85546875" style="1" customWidth="1"/>
    <col min="7427" max="7427" width="11.28515625" style="1" bestFit="1" customWidth="1"/>
    <col min="7428" max="7428" width="11.42578125" style="1" bestFit="1" customWidth="1"/>
    <col min="7429" max="7429" width="11.85546875" style="1" customWidth="1"/>
    <col min="7430" max="7430" width="10" style="1" customWidth="1"/>
    <col min="7431" max="7431" width="11.140625" style="1" customWidth="1"/>
    <col min="7432" max="7432" width="10.28515625" style="1" bestFit="1" customWidth="1"/>
    <col min="7433" max="7433" width="10.140625" style="1" bestFit="1" customWidth="1"/>
    <col min="7434" max="7434" width="12" style="1" bestFit="1" customWidth="1"/>
    <col min="7435" max="7435" width="14.28515625" style="1" bestFit="1" customWidth="1"/>
    <col min="7436" max="7436" width="13.5703125" style="1" bestFit="1" customWidth="1"/>
    <col min="7437" max="7437" width="13.85546875" style="1" bestFit="1" customWidth="1"/>
    <col min="7438" max="7680" width="9.140625" style="1"/>
    <col min="7681" max="7681" width="4.42578125" style="1" customWidth="1"/>
    <col min="7682" max="7682" width="46.85546875" style="1" customWidth="1"/>
    <col min="7683" max="7683" width="11.28515625" style="1" bestFit="1" customWidth="1"/>
    <col min="7684" max="7684" width="11.42578125" style="1" bestFit="1" customWidth="1"/>
    <col min="7685" max="7685" width="11.85546875" style="1" customWidth="1"/>
    <col min="7686" max="7686" width="10" style="1" customWidth="1"/>
    <col min="7687" max="7687" width="11.140625" style="1" customWidth="1"/>
    <col min="7688" max="7688" width="10.28515625" style="1" bestFit="1" customWidth="1"/>
    <col min="7689" max="7689" width="10.140625" style="1" bestFit="1" customWidth="1"/>
    <col min="7690" max="7690" width="12" style="1" bestFit="1" customWidth="1"/>
    <col min="7691" max="7691" width="14.28515625" style="1" bestFit="1" customWidth="1"/>
    <col min="7692" max="7692" width="13.5703125" style="1" bestFit="1" customWidth="1"/>
    <col min="7693" max="7693" width="13.85546875" style="1" bestFit="1" customWidth="1"/>
    <col min="7694" max="7936" width="9.140625" style="1"/>
    <col min="7937" max="7937" width="4.42578125" style="1" customWidth="1"/>
    <col min="7938" max="7938" width="46.85546875" style="1" customWidth="1"/>
    <col min="7939" max="7939" width="11.28515625" style="1" bestFit="1" customWidth="1"/>
    <col min="7940" max="7940" width="11.42578125" style="1" bestFit="1" customWidth="1"/>
    <col min="7941" max="7941" width="11.85546875" style="1" customWidth="1"/>
    <col min="7942" max="7942" width="10" style="1" customWidth="1"/>
    <col min="7943" max="7943" width="11.140625" style="1" customWidth="1"/>
    <col min="7944" max="7944" width="10.28515625" style="1" bestFit="1" customWidth="1"/>
    <col min="7945" max="7945" width="10.140625" style="1" bestFit="1" customWidth="1"/>
    <col min="7946" max="7946" width="12" style="1" bestFit="1" customWidth="1"/>
    <col min="7947" max="7947" width="14.28515625" style="1" bestFit="1" customWidth="1"/>
    <col min="7948" max="7948" width="13.5703125" style="1" bestFit="1" customWidth="1"/>
    <col min="7949" max="7949" width="13.85546875" style="1" bestFit="1" customWidth="1"/>
    <col min="7950" max="8192" width="9.140625" style="1"/>
    <col min="8193" max="8193" width="4.42578125" style="1" customWidth="1"/>
    <col min="8194" max="8194" width="46.85546875" style="1" customWidth="1"/>
    <col min="8195" max="8195" width="11.28515625" style="1" bestFit="1" customWidth="1"/>
    <col min="8196" max="8196" width="11.42578125" style="1" bestFit="1" customWidth="1"/>
    <col min="8197" max="8197" width="11.85546875" style="1" customWidth="1"/>
    <col min="8198" max="8198" width="10" style="1" customWidth="1"/>
    <col min="8199" max="8199" width="11.140625" style="1" customWidth="1"/>
    <col min="8200" max="8200" width="10.28515625" style="1" bestFit="1" customWidth="1"/>
    <col min="8201" max="8201" width="10.140625" style="1" bestFit="1" customWidth="1"/>
    <col min="8202" max="8202" width="12" style="1" bestFit="1" customWidth="1"/>
    <col min="8203" max="8203" width="14.28515625" style="1" bestFit="1" customWidth="1"/>
    <col min="8204" max="8204" width="13.5703125" style="1" bestFit="1" customWidth="1"/>
    <col min="8205" max="8205" width="13.85546875" style="1" bestFit="1" customWidth="1"/>
    <col min="8206" max="8448" width="9.140625" style="1"/>
    <col min="8449" max="8449" width="4.42578125" style="1" customWidth="1"/>
    <col min="8450" max="8450" width="46.85546875" style="1" customWidth="1"/>
    <col min="8451" max="8451" width="11.28515625" style="1" bestFit="1" customWidth="1"/>
    <col min="8452" max="8452" width="11.42578125" style="1" bestFit="1" customWidth="1"/>
    <col min="8453" max="8453" width="11.85546875" style="1" customWidth="1"/>
    <col min="8454" max="8454" width="10" style="1" customWidth="1"/>
    <col min="8455" max="8455" width="11.140625" style="1" customWidth="1"/>
    <col min="8456" max="8456" width="10.28515625" style="1" bestFit="1" customWidth="1"/>
    <col min="8457" max="8457" width="10.140625" style="1" bestFit="1" customWidth="1"/>
    <col min="8458" max="8458" width="12" style="1" bestFit="1" customWidth="1"/>
    <col min="8459" max="8459" width="14.28515625" style="1" bestFit="1" customWidth="1"/>
    <col min="8460" max="8460" width="13.5703125" style="1" bestFit="1" customWidth="1"/>
    <col min="8461" max="8461" width="13.85546875" style="1" bestFit="1" customWidth="1"/>
    <col min="8462" max="8704" width="9.140625" style="1"/>
    <col min="8705" max="8705" width="4.42578125" style="1" customWidth="1"/>
    <col min="8706" max="8706" width="46.85546875" style="1" customWidth="1"/>
    <col min="8707" max="8707" width="11.28515625" style="1" bestFit="1" customWidth="1"/>
    <col min="8708" max="8708" width="11.42578125" style="1" bestFit="1" customWidth="1"/>
    <col min="8709" max="8709" width="11.85546875" style="1" customWidth="1"/>
    <col min="8710" max="8710" width="10" style="1" customWidth="1"/>
    <col min="8711" max="8711" width="11.140625" style="1" customWidth="1"/>
    <col min="8712" max="8712" width="10.28515625" style="1" bestFit="1" customWidth="1"/>
    <col min="8713" max="8713" width="10.140625" style="1" bestFit="1" customWidth="1"/>
    <col min="8714" max="8714" width="12" style="1" bestFit="1" customWidth="1"/>
    <col min="8715" max="8715" width="14.28515625" style="1" bestFit="1" customWidth="1"/>
    <col min="8716" max="8716" width="13.5703125" style="1" bestFit="1" customWidth="1"/>
    <col min="8717" max="8717" width="13.85546875" style="1" bestFit="1" customWidth="1"/>
    <col min="8718" max="8960" width="9.140625" style="1"/>
    <col min="8961" max="8961" width="4.42578125" style="1" customWidth="1"/>
    <col min="8962" max="8962" width="46.85546875" style="1" customWidth="1"/>
    <col min="8963" max="8963" width="11.28515625" style="1" bestFit="1" customWidth="1"/>
    <col min="8964" max="8964" width="11.42578125" style="1" bestFit="1" customWidth="1"/>
    <col min="8965" max="8965" width="11.85546875" style="1" customWidth="1"/>
    <col min="8966" max="8966" width="10" style="1" customWidth="1"/>
    <col min="8967" max="8967" width="11.140625" style="1" customWidth="1"/>
    <col min="8968" max="8968" width="10.28515625" style="1" bestFit="1" customWidth="1"/>
    <col min="8969" max="8969" width="10.140625" style="1" bestFit="1" customWidth="1"/>
    <col min="8970" max="8970" width="12" style="1" bestFit="1" customWidth="1"/>
    <col min="8971" max="8971" width="14.28515625" style="1" bestFit="1" customWidth="1"/>
    <col min="8972" max="8972" width="13.5703125" style="1" bestFit="1" customWidth="1"/>
    <col min="8973" max="8973" width="13.85546875" style="1" bestFit="1" customWidth="1"/>
    <col min="8974" max="9216" width="9.140625" style="1"/>
    <col min="9217" max="9217" width="4.42578125" style="1" customWidth="1"/>
    <col min="9218" max="9218" width="46.85546875" style="1" customWidth="1"/>
    <col min="9219" max="9219" width="11.28515625" style="1" bestFit="1" customWidth="1"/>
    <col min="9220" max="9220" width="11.42578125" style="1" bestFit="1" customWidth="1"/>
    <col min="9221" max="9221" width="11.85546875" style="1" customWidth="1"/>
    <col min="9222" max="9222" width="10" style="1" customWidth="1"/>
    <col min="9223" max="9223" width="11.140625" style="1" customWidth="1"/>
    <col min="9224" max="9224" width="10.28515625" style="1" bestFit="1" customWidth="1"/>
    <col min="9225" max="9225" width="10.140625" style="1" bestFit="1" customWidth="1"/>
    <col min="9226" max="9226" width="12" style="1" bestFit="1" customWidth="1"/>
    <col min="9227" max="9227" width="14.28515625" style="1" bestFit="1" customWidth="1"/>
    <col min="9228" max="9228" width="13.5703125" style="1" bestFit="1" customWidth="1"/>
    <col min="9229" max="9229" width="13.85546875" style="1" bestFit="1" customWidth="1"/>
    <col min="9230" max="9472" width="9.140625" style="1"/>
    <col min="9473" max="9473" width="4.42578125" style="1" customWidth="1"/>
    <col min="9474" max="9474" width="46.85546875" style="1" customWidth="1"/>
    <col min="9475" max="9475" width="11.28515625" style="1" bestFit="1" customWidth="1"/>
    <col min="9476" max="9476" width="11.42578125" style="1" bestFit="1" customWidth="1"/>
    <col min="9477" max="9477" width="11.85546875" style="1" customWidth="1"/>
    <col min="9478" max="9478" width="10" style="1" customWidth="1"/>
    <col min="9479" max="9479" width="11.140625" style="1" customWidth="1"/>
    <col min="9480" max="9480" width="10.28515625" style="1" bestFit="1" customWidth="1"/>
    <col min="9481" max="9481" width="10.140625" style="1" bestFit="1" customWidth="1"/>
    <col min="9482" max="9482" width="12" style="1" bestFit="1" customWidth="1"/>
    <col min="9483" max="9483" width="14.28515625" style="1" bestFit="1" customWidth="1"/>
    <col min="9484" max="9484" width="13.5703125" style="1" bestFit="1" customWidth="1"/>
    <col min="9485" max="9485" width="13.85546875" style="1" bestFit="1" customWidth="1"/>
    <col min="9486" max="9728" width="9.140625" style="1"/>
    <col min="9729" max="9729" width="4.42578125" style="1" customWidth="1"/>
    <col min="9730" max="9730" width="46.85546875" style="1" customWidth="1"/>
    <col min="9731" max="9731" width="11.28515625" style="1" bestFit="1" customWidth="1"/>
    <col min="9732" max="9732" width="11.42578125" style="1" bestFit="1" customWidth="1"/>
    <col min="9733" max="9733" width="11.85546875" style="1" customWidth="1"/>
    <col min="9734" max="9734" width="10" style="1" customWidth="1"/>
    <col min="9735" max="9735" width="11.140625" style="1" customWidth="1"/>
    <col min="9736" max="9736" width="10.28515625" style="1" bestFit="1" customWidth="1"/>
    <col min="9737" max="9737" width="10.140625" style="1" bestFit="1" customWidth="1"/>
    <col min="9738" max="9738" width="12" style="1" bestFit="1" customWidth="1"/>
    <col min="9739" max="9739" width="14.28515625" style="1" bestFit="1" customWidth="1"/>
    <col min="9740" max="9740" width="13.5703125" style="1" bestFit="1" customWidth="1"/>
    <col min="9741" max="9741" width="13.85546875" style="1" bestFit="1" customWidth="1"/>
    <col min="9742" max="9984" width="9.140625" style="1"/>
    <col min="9985" max="9985" width="4.42578125" style="1" customWidth="1"/>
    <col min="9986" max="9986" width="46.85546875" style="1" customWidth="1"/>
    <col min="9987" max="9987" width="11.28515625" style="1" bestFit="1" customWidth="1"/>
    <col min="9988" max="9988" width="11.42578125" style="1" bestFit="1" customWidth="1"/>
    <col min="9989" max="9989" width="11.85546875" style="1" customWidth="1"/>
    <col min="9990" max="9990" width="10" style="1" customWidth="1"/>
    <col min="9991" max="9991" width="11.140625" style="1" customWidth="1"/>
    <col min="9992" max="9992" width="10.28515625" style="1" bestFit="1" customWidth="1"/>
    <col min="9993" max="9993" width="10.140625" style="1" bestFit="1" customWidth="1"/>
    <col min="9994" max="9994" width="12" style="1" bestFit="1" customWidth="1"/>
    <col min="9995" max="9995" width="14.28515625" style="1" bestFit="1" customWidth="1"/>
    <col min="9996" max="9996" width="13.5703125" style="1" bestFit="1" customWidth="1"/>
    <col min="9997" max="9997" width="13.85546875" style="1" bestFit="1" customWidth="1"/>
    <col min="9998" max="10240" width="9.140625" style="1"/>
    <col min="10241" max="10241" width="4.42578125" style="1" customWidth="1"/>
    <col min="10242" max="10242" width="46.85546875" style="1" customWidth="1"/>
    <col min="10243" max="10243" width="11.28515625" style="1" bestFit="1" customWidth="1"/>
    <col min="10244" max="10244" width="11.42578125" style="1" bestFit="1" customWidth="1"/>
    <col min="10245" max="10245" width="11.85546875" style="1" customWidth="1"/>
    <col min="10246" max="10246" width="10" style="1" customWidth="1"/>
    <col min="10247" max="10247" width="11.140625" style="1" customWidth="1"/>
    <col min="10248" max="10248" width="10.28515625" style="1" bestFit="1" customWidth="1"/>
    <col min="10249" max="10249" width="10.140625" style="1" bestFit="1" customWidth="1"/>
    <col min="10250" max="10250" width="12" style="1" bestFit="1" customWidth="1"/>
    <col min="10251" max="10251" width="14.28515625" style="1" bestFit="1" customWidth="1"/>
    <col min="10252" max="10252" width="13.5703125" style="1" bestFit="1" customWidth="1"/>
    <col min="10253" max="10253" width="13.85546875" style="1" bestFit="1" customWidth="1"/>
    <col min="10254" max="10496" width="9.140625" style="1"/>
    <col min="10497" max="10497" width="4.42578125" style="1" customWidth="1"/>
    <col min="10498" max="10498" width="46.85546875" style="1" customWidth="1"/>
    <col min="10499" max="10499" width="11.28515625" style="1" bestFit="1" customWidth="1"/>
    <col min="10500" max="10500" width="11.42578125" style="1" bestFit="1" customWidth="1"/>
    <col min="10501" max="10501" width="11.85546875" style="1" customWidth="1"/>
    <col min="10502" max="10502" width="10" style="1" customWidth="1"/>
    <col min="10503" max="10503" width="11.140625" style="1" customWidth="1"/>
    <col min="10504" max="10504" width="10.28515625" style="1" bestFit="1" customWidth="1"/>
    <col min="10505" max="10505" width="10.140625" style="1" bestFit="1" customWidth="1"/>
    <col min="10506" max="10506" width="12" style="1" bestFit="1" customWidth="1"/>
    <col min="10507" max="10507" width="14.28515625" style="1" bestFit="1" customWidth="1"/>
    <col min="10508" max="10508" width="13.5703125" style="1" bestFit="1" customWidth="1"/>
    <col min="10509" max="10509" width="13.85546875" style="1" bestFit="1" customWidth="1"/>
    <col min="10510" max="10752" width="9.140625" style="1"/>
    <col min="10753" max="10753" width="4.42578125" style="1" customWidth="1"/>
    <col min="10754" max="10754" width="46.85546875" style="1" customWidth="1"/>
    <col min="10755" max="10755" width="11.28515625" style="1" bestFit="1" customWidth="1"/>
    <col min="10756" max="10756" width="11.42578125" style="1" bestFit="1" customWidth="1"/>
    <col min="10757" max="10757" width="11.85546875" style="1" customWidth="1"/>
    <col min="10758" max="10758" width="10" style="1" customWidth="1"/>
    <col min="10759" max="10759" width="11.140625" style="1" customWidth="1"/>
    <col min="10760" max="10760" width="10.28515625" style="1" bestFit="1" customWidth="1"/>
    <col min="10761" max="10761" width="10.140625" style="1" bestFit="1" customWidth="1"/>
    <col min="10762" max="10762" width="12" style="1" bestFit="1" customWidth="1"/>
    <col min="10763" max="10763" width="14.28515625" style="1" bestFit="1" customWidth="1"/>
    <col min="10764" max="10764" width="13.5703125" style="1" bestFit="1" customWidth="1"/>
    <col min="10765" max="10765" width="13.85546875" style="1" bestFit="1" customWidth="1"/>
    <col min="10766" max="11008" width="9.140625" style="1"/>
    <col min="11009" max="11009" width="4.42578125" style="1" customWidth="1"/>
    <col min="11010" max="11010" width="46.85546875" style="1" customWidth="1"/>
    <col min="11011" max="11011" width="11.28515625" style="1" bestFit="1" customWidth="1"/>
    <col min="11012" max="11012" width="11.42578125" style="1" bestFit="1" customWidth="1"/>
    <col min="11013" max="11013" width="11.85546875" style="1" customWidth="1"/>
    <col min="11014" max="11014" width="10" style="1" customWidth="1"/>
    <col min="11015" max="11015" width="11.140625" style="1" customWidth="1"/>
    <col min="11016" max="11016" width="10.28515625" style="1" bestFit="1" customWidth="1"/>
    <col min="11017" max="11017" width="10.140625" style="1" bestFit="1" customWidth="1"/>
    <col min="11018" max="11018" width="12" style="1" bestFit="1" customWidth="1"/>
    <col min="11019" max="11019" width="14.28515625" style="1" bestFit="1" customWidth="1"/>
    <col min="11020" max="11020" width="13.5703125" style="1" bestFit="1" customWidth="1"/>
    <col min="11021" max="11021" width="13.85546875" style="1" bestFit="1" customWidth="1"/>
    <col min="11022" max="11264" width="9.140625" style="1"/>
    <col min="11265" max="11265" width="4.42578125" style="1" customWidth="1"/>
    <col min="11266" max="11266" width="46.85546875" style="1" customWidth="1"/>
    <col min="11267" max="11267" width="11.28515625" style="1" bestFit="1" customWidth="1"/>
    <col min="11268" max="11268" width="11.42578125" style="1" bestFit="1" customWidth="1"/>
    <col min="11269" max="11269" width="11.85546875" style="1" customWidth="1"/>
    <col min="11270" max="11270" width="10" style="1" customWidth="1"/>
    <col min="11271" max="11271" width="11.140625" style="1" customWidth="1"/>
    <col min="11272" max="11272" width="10.28515625" style="1" bestFit="1" customWidth="1"/>
    <col min="11273" max="11273" width="10.140625" style="1" bestFit="1" customWidth="1"/>
    <col min="11274" max="11274" width="12" style="1" bestFit="1" customWidth="1"/>
    <col min="11275" max="11275" width="14.28515625" style="1" bestFit="1" customWidth="1"/>
    <col min="11276" max="11276" width="13.5703125" style="1" bestFit="1" customWidth="1"/>
    <col min="11277" max="11277" width="13.85546875" style="1" bestFit="1" customWidth="1"/>
    <col min="11278" max="11520" width="9.140625" style="1"/>
    <col min="11521" max="11521" width="4.42578125" style="1" customWidth="1"/>
    <col min="11522" max="11522" width="46.85546875" style="1" customWidth="1"/>
    <col min="11523" max="11523" width="11.28515625" style="1" bestFit="1" customWidth="1"/>
    <col min="11524" max="11524" width="11.42578125" style="1" bestFit="1" customWidth="1"/>
    <col min="11525" max="11525" width="11.85546875" style="1" customWidth="1"/>
    <col min="11526" max="11526" width="10" style="1" customWidth="1"/>
    <col min="11527" max="11527" width="11.140625" style="1" customWidth="1"/>
    <col min="11528" max="11528" width="10.28515625" style="1" bestFit="1" customWidth="1"/>
    <col min="11529" max="11529" width="10.140625" style="1" bestFit="1" customWidth="1"/>
    <col min="11530" max="11530" width="12" style="1" bestFit="1" customWidth="1"/>
    <col min="11531" max="11531" width="14.28515625" style="1" bestFit="1" customWidth="1"/>
    <col min="11532" max="11532" width="13.5703125" style="1" bestFit="1" customWidth="1"/>
    <col min="11533" max="11533" width="13.85546875" style="1" bestFit="1" customWidth="1"/>
    <col min="11534" max="11776" width="9.140625" style="1"/>
    <col min="11777" max="11777" width="4.42578125" style="1" customWidth="1"/>
    <col min="11778" max="11778" width="46.85546875" style="1" customWidth="1"/>
    <col min="11779" max="11779" width="11.28515625" style="1" bestFit="1" customWidth="1"/>
    <col min="11780" max="11780" width="11.42578125" style="1" bestFit="1" customWidth="1"/>
    <col min="11781" max="11781" width="11.85546875" style="1" customWidth="1"/>
    <col min="11782" max="11782" width="10" style="1" customWidth="1"/>
    <col min="11783" max="11783" width="11.140625" style="1" customWidth="1"/>
    <col min="11784" max="11784" width="10.28515625" style="1" bestFit="1" customWidth="1"/>
    <col min="11785" max="11785" width="10.140625" style="1" bestFit="1" customWidth="1"/>
    <col min="11786" max="11786" width="12" style="1" bestFit="1" customWidth="1"/>
    <col min="11787" max="11787" width="14.28515625" style="1" bestFit="1" customWidth="1"/>
    <col min="11788" max="11788" width="13.5703125" style="1" bestFit="1" customWidth="1"/>
    <col min="11789" max="11789" width="13.85546875" style="1" bestFit="1" customWidth="1"/>
    <col min="11790" max="12032" width="9.140625" style="1"/>
    <col min="12033" max="12033" width="4.42578125" style="1" customWidth="1"/>
    <col min="12034" max="12034" width="46.85546875" style="1" customWidth="1"/>
    <col min="12035" max="12035" width="11.28515625" style="1" bestFit="1" customWidth="1"/>
    <col min="12036" max="12036" width="11.42578125" style="1" bestFit="1" customWidth="1"/>
    <col min="12037" max="12037" width="11.85546875" style="1" customWidth="1"/>
    <col min="12038" max="12038" width="10" style="1" customWidth="1"/>
    <col min="12039" max="12039" width="11.140625" style="1" customWidth="1"/>
    <col min="12040" max="12040" width="10.28515625" style="1" bestFit="1" customWidth="1"/>
    <col min="12041" max="12041" width="10.140625" style="1" bestFit="1" customWidth="1"/>
    <col min="12042" max="12042" width="12" style="1" bestFit="1" customWidth="1"/>
    <col min="12043" max="12043" width="14.28515625" style="1" bestFit="1" customWidth="1"/>
    <col min="12044" max="12044" width="13.5703125" style="1" bestFit="1" customWidth="1"/>
    <col min="12045" max="12045" width="13.85546875" style="1" bestFit="1" customWidth="1"/>
    <col min="12046" max="12288" width="9.140625" style="1"/>
    <col min="12289" max="12289" width="4.42578125" style="1" customWidth="1"/>
    <col min="12290" max="12290" width="46.85546875" style="1" customWidth="1"/>
    <col min="12291" max="12291" width="11.28515625" style="1" bestFit="1" customWidth="1"/>
    <col min="12292" max="12292" width="11.42578125" style="1" bestFit="1" customWidth="1"/>
    <col min="12293" max="12293" width="11.85546875" style="1" customWidth="1"/>
    <col min="12294" max="12294" width="10" style="1" customWidth="1"/>
    <col min="12295" max="12295" width="11.140625" style="1" customWidth="1"/>
    <col min="12296" max="12296" width="10.28515625" style="1" bestFit="1" customWidth="1"/>
    <col min="12297" max="12297" width="10.140625" style="1" bestFit="1" customWidth="1"/>
    <col min="12298" max="12298" width="12" style="1" bestFit="1" customWidth="1"/>
    <col min="12299" max="12299" width="14.28515625" style="1" bestFit="1" customWidth="1"/>
    <col min="12300" max="12300" width="13.5703125" style="1" bestFit="1" customWidth="1"/>
    <col min="12301" max="12301" width="13.85546875" style="1" bestFit="1" customWidth="1"/>
    <col min="12302" max="12544" width="9.140625" style="1"/>
    <col min="12545" max="12545" width="4.42578125" style="1" customWidth="1"/>
    <col min="12546" max="12546" width="46.85546875" style="1" customWidth="1"/>
    <col min="12547" max="12547" width="11.28515625" style="1" bestFit="1" customWidth="1"/>
    <col min="12548" max="12548" width="11.42578125" style="1" bestFit="1" customWidth="1"/>
    <col min="12549" max="12549" width="11.85546875" style="1" customWidth="1"/>
    <col min="12550" max="12550" width="10" style="1" customWidth="1"/>
    <col min="12551" max="12551" width="11.140625" style="1" customWidth="1"/>
    <col min="12552" max="12552" width="10.28515625" style="1" bestFit="1" customWidth="1"/>
    <col min="12553" max="12553" width="10.140625" style="1" bestFit="1" customWidth="1"/>
    <col min="12554" max="12554" width="12" style="1" bestFit="1" customWidth="1"/>
    <col min="12555" max="12555" width="14.28515625" style="1" bestFit="1" customWidth="1"/>
    <col min="12556" max="12556" width="13.5703125" style="1" bestFit="1" customWidth="1"/>
    <col min="12557" max="12557" width="13.85546875" style="1" bestFit="1" customWidth="1"/>
    <col min="12558" max="12800" width="9.140625" style="1"/>
    <col min="12801" max="12801" width="4.42578125" style="1" customWidth="1"/>
    <col min="12802" max="12802" width="46.85546875" style="1" customWidth="1"/>
    <col min="12803" max="12803" width="11.28515625" style="1" bestFit="1" customWidth="1"/>
    <col min="12804" max="12804" width="11.42578125" style="1" bestFit="1" customWidth="1"/>
    <col min="12805" max="12805" width="11.85546875" style="1" customWidth="1"/>
    <col min="12806" max="12806" width="10" style="1" customWidth="1"/>
    <col min="12807" max="12807" width="11.140625" style="1" customWidth="1"/>
    <col min="12808" max="12808" width="10.28515625" style="1" bestFit="1" customWidth="1"/>
    <col min="12809" max="12809" width="10.140625" style="1" bestFit="1" customWidth="1"/>
    <col min="12810" max="12810" width="12" style="1" bestFit="1" customWidth="1"/>
    <col min="12811" max="12811" width="14.28515625" style="1" bestFit="1" customWidth="1"/>
    <col min="12812" max="12812" width="13.5703125" style="1" bestFit="1" customWidth="1"/>
    <col min="12813" max="12813" width="13.85546875" style="1" bestFit="1" customWidth="1"/>
    <col min="12814" max="13056" width="9.140625" style="1"/>
    <col min="13057" max="13057" width="4.42578125" style="1" customWidth="1"/>
    <col min="13058" max="13058" width="46.85546875" style="1" customWidth="1"/>
    <col min="13059" max="13059" width="11.28515625" style="1" bestFit="1" customWidth="1"/>
    <col min="13060" max="13060" width="11.42578125" style="1" bestFit="1" customWidth="1"/>
    <col min="13061" max="13061" width="11.85546875" style="1" customWidth="1"/>
    <col min="13062" max="13062" width="10" style="1" customWidth="1"/>
    <col min="13063" max="13063" width="11.140625" style="1" customWidth="1"/>
    <col min="13064" max="13064" width="10.28515625" style="1" bestFit="1" customWidth="1"/>
    <col min="13065" max="13065" width="10.140625" style="1" bestFit="1" customWidth="1"/>
    <col min="13066" max="13066" width="12" style="1" bestFit="1" customWidth="1"/>
    <col min="13067" max="13067" width="14.28515625" style="1" bestFit="1" customWidth="1"/>
    <col min="13068" max="13068" width="13.5703125" style="1" bestFit="1" customWidth="1"/>
    <col min="13069" max="13069" width="13.85546875" style="1" bestFit="1" customWidth="1"/>
    <col min="13070" max="13312" width="9.140625" style="1"/>
    <col min="13313" max="13313" width="4.42578125" style="1" customWidth="1"/>
    <col min="13314" max="13314" width="46.85546875" style="1" customWidth="1"/>
    <col min="13315" max="13315" width="11.28515625" style="1" bestFit="1" customWidth="1"/>
    <col min="13316" max="13316" width="11.42578125" style="1" bestFit="1" customWidth="1"/>
    <col min="13317" max="13317" width="11.85546875" style="1" customWidth="1"/>
    <col min="13318" max="13318" width="10" style="1" customWidth="1"/>
    <col min="13319" max="13319" width="11.140625" style="1" customWidth="1"/>
    <col min="13320" max="13320" width="10.28515625" style="1" bestFit="1" customWidth="1"/>
    <col min="13321" max="13321" width="10.140625" style="1" bestFit="1" customWidth="1"/>
    <col min="13322" max="13322" width="12" style="1" bestFit="1" customWidth="1"/>
    <col min="13323" max="13323" width="14.28515625" style="1" bestFit="1" customWidth="1"/>
    <col min="13324" max="13324" width="13.5703125" style="1" bestFit="1" customWidth="1"/>
    <col min="13325" max="13325" width="13.85546875" style="1" bestFit="1" customWidth="1"/>
    <col min="13326" max="13568" width="9.140625" style="1"/>
    <col min="13569" max="13569" width="4.42578125" style="1" customWidth="1"/>
    <col min="13570" max="13570" width="46.85546875" style="1" customWidth="1"/>
    <col min="13571" max="13571" width="11.28515625" style="1" bestFit="1" customWidth="1"/>
    <col min="13572" max="13572" width="11.42578125" style="1" bestFit="1" customWidth="1"/>
    <col min="13573" max="13573" width="11.85546875" style="1" customWidth="1"/>
    <col min="13574" max="13574" width="10" style="1" customWidth="1"/>
    <col min="13575" max="13575" width="11.140625" style="1" customWidth="1"/>
    <col min="13576" max="13576" width="10.28515625" style="1" bestFit="1" customWidth="1"/>
    <col min="13577" max="13577" width="10.140625" style="1" bestFit="1" customWidth="1"/>
    <col min="13578" max="13578" width="12" style="1" bestFit="1" customWidth="1"/>
    <col min="13579" max="13579" width="14.28515625" style="1" bestFit="1" customWidth="1"/>
    <col min="13580" max="13580" width="13.5703125" style="1" bestFit="1" customWidth="1"/>
    <col min="13581" max="13581" width="13.85546875" style="1" bestFit="1" customWidth="1"/>
    <col min="13582" max="13824" width="9.140625" style="1"/>
    <col min="13825" max="13825" width="4.42578125" style="1" customWidth="1"/>
    <col min="13826" max="13826" width="46.85546875" style="1" customWidth="1"/>
    <col min="13827" max="13827" width="11.28515625" style="1" bestFit="1" customWidth="1"/>
    <col min="13828" max="13828" width="11.42578125" style="1" bestFit="1" customWidth="1"/>
    <col min="13829" max="13829" width="11.85546875" style="1" customWidth="1"/>
    <col min="13830" max="13830" width="10" style="1" customWidth="1"/>
    <col min="13831" max="13831" width="11.140625" style="1" customWidth="1"/>
    <col min="13832" max="13832" width="10.28515625" style="1" bestFit="1" customWidth="1"/>
    <col min="13833" max="13833" width="10.140625" style="1" bestFit="1" customWidth="1"/>
    <col min="13834" max="13834" width="12" style="1" bestFit="1" customWidth="1"/>
    <col min="13835" max="13835" width="14.28515625" style="1" bestFit="1" customWidth="1"/>
    <col min="13836" max="13836" width="13.5703125" style="1" bestFit="1" customWidth="1"/>
    <col min="13837" max="13837" width="13.85546875" style="1" bestFit="1" customWidth="1"/>
    <col min="13838" max="14080" width="9.140625" style="1"/>
    <col min="14081" max="14081" width="4.42578125" style="1" customWidth="1"/>
    <col min="14082" max="14082" width="46.85546875" style="1" customWidth="1"/>
    <col min="14083" max="14083" width="11.28515625" style="1" bestFit="1" customWidth="1"/>
    <col min="14084" max="14084" width="11.42578125" style="1" bestFit="1" customWidth="1"/>
    <col min="14085" max="14085" width="11.85546875" style="1" customWidth="1"/>
    <col min="14086" max="14086" width="10" style="1" customWidth="1"/>
    <col min="14087" max="14087" width="11.140625" style="1" customWidth="1"/>
    <col min="14088" max="14088" width="10.28515625" style="1" bestFit="1" customWidth="1"/>
    <col min="14089" max="14089" width="10.140625" style="1" bestFit="1" customWidth="1"/>
    <col min="14090" max="14090" width="12" style="1" bestFit="1" customWidth="1"/>
    <col min="14091" max="14091" width="14.28515625" style="1" bestFit="1" customWidth="1"/>
    <col min="14092" max="14092" width="13.5703125" style="1" bestFit="1" customWidth="1"/>
    <col min="14093" max="14093" width="13.85546875" style="1" bestFit="1" customWidth="1"/>
    <col min="14094" max="14336" width="9.140625" style="1"/>
    <col min="14337" max="14337" width="4.42578125" style="1" customWidth="1"/>
    <col min="14338" max="14338" width="46.85546875" style="1" customWidth="1"/>
    <col min="14339" max="14339" width="11.28515625" style="1" bestFit="1" customWidth="1"/>
    <col min="14340" max="14340" width="11.42578125" style="1" bestFit="1" customWidth="1"/>
    <col min="14341" max="14341" width="11.85546875" style="1" customWidth="1"/>
    <col min="14342" max="14342" width="10" style="1" customWidth="1"/>
    <col min="14343" max="14343" width="11.140625" style="1" customWidth="1"/>
    <col min="14344" max="14344" width="10.28515625" style="1" bestFit="1" customWidth="1"/>
    <col min="14345" max="14345" width="10.140625" style="1" bestFit="1" customWidth="1"/>
    <col min="14346" max="14346" width="12" style="1" bestFit="1" customWidth="1"/>
    <col min="14347" max="14347" width="14.28515625" style="1" bestFit="1" customWidth="1"/>
    <col min="14348" max="14348" width="13.5703125" style="1" bestFit="1" customWidth="1"/>
    <col min="14349" max="14349" width="13.85546875" style="1" bestFit="1" customWidth="1"/>
    <col min="14350" max="14592" width="9.140625" style="1"/>
    <col min="14593" max="14593" width="4.42578125" style="1" customWidth="1"/>
    <col min="14594" max="14594" width="46.85546875" style="1" customWidth="1"/>
    <col min="14595" max="14595" width="11.28515625" style="1" bestFit="1" customWidth="1"/>
    <col min="14596" max="14596" width="11.42578125" style="1" bestFit="1" customWidth="1"/>
    <col min="14597" max="14597" width="11.85546875" style="1" customWidth="1"/>
    <col min="14598" max="14598" width="10" style="1" customWidth="1"/>
    <col min="14599" max="14599" width="11.140625" style="1" customWidth="1"/>
    <col min="14600" max="14600" width="10.28515625" style="1" bestFit="1" customWidth="1"/>
    <col min="14601" max="14601" width="10.140625" style="1" bestFit="1" customWidth="1"/>
    <col min="14602" max="14602" width="12" style="1" bestFit="1" customWidth="1"/>
    <col min="14603" max="14603" width="14.28515625" style="1" bestFit="1" customWidth="1"/>
    <col min="14604" max="14604" width="13.5703125" style="1" bestFit="1" customWidth="1"/>
    <col min="14605" max="14605" width="13.85546875" style="1" bestFit="1" customWidth="1"/>
    <col min="14606" max="14848" width="9.140625" style="1"/>
    <col min="14849" max="14849" width="4.42578125" style="1" customWidth="1"/>
    <col min="14850" max="14850" width="46.85546875" style="1" customWidth="1"/>
    <col min="14851" max="14851" width="11.28515625" style="1" bestFit="1" customWidth="1"/>
    <col min="14852" max="14852" width="11.42578125" style="1" bestFit="1" customWidth="1"/>
    <col min="14853" max="14853" width="11.85546875" style="1" customWidth="1"/>
    <col min="14854" max="14854" width="10" style="1" customWidth="1"/>
    <col min="14855" max="14855" width="11.140625" style="1" customWidth="1"/>
    <col min="14856" max="14856" width="10.28515625" style="1" bestFit="1" customWidth="1"/>
    <col min="14857" max="14857" width="10.140625" style="1" bestFit="1" customWidth="1"/>
    <col min="14858" max="14858" width="12" style="1" bestFit="1" customWidth="1"/>
    <col min="14859" max="14859" width="14.28515625" style="1" bestFit="1" customWidth="1"/>
    <col min="14860" max="14860" width="13.5703125" style="1" bestFit="1" customWidth="1"/>
    <col min="14861" max="14861" width="13.85546875" style="1" bestFit="1" customWidth="1"/>
    <col min="14862" max="15104" width="9.140625" style="1"/>
    <col min="15105" max="15105" width="4.42578125" style="1" customWidth="1"/>
    <col min="15106" max="15106" width="46.85546875" style="1" customWidth="1"/>
    <col min="15107" max="15107" width="11.28515625" style="1" bestFit="1" customWidth="1"/>
    <col min="15108" max="15108" width="11.42578125" style="1" bestFit="1" customWidth="1"/>
    <col min="15109" max="15109" width="11.85546875" style="1" customWidth="1"/>
    <col min="15110" max="15110" width="10" style="1" customWidth="1"/>
    <col min="15111" max="15111" width="11.140625" style="1" customWidth="1"/>
    <col min="15112" max="15112" width="10.28515625" style="1" bestFit="1" customWidth="1"/>
    <col min="15113" max="15113" width="10.140625" style="1" bestFit="1" customWidth="1"/>
    <col min="15114" max="15114" width="12" style="1" bestFit="1" customWidth="1"/>
    <col min="15115" max="15115" width="14.28515625" style="1" bestFit="1" customWidth="1"/>
    <col min="15116" max="15116" width="13.5703125" style="1" bestFit="1" customWidth="1"/>
    <col min="15117" max="15117" width="13.85546875" style="1" bestFit="1" customWidth="1"/>
    <col min="15118" max="15360" width="9.140625" style="1"/>
    <col min="15361" max="15361" width="4.42578125" style="1" customWidth="1"/>
    <col min="15362" max="15362" width="46.85546875" style="1" customWidth="1"/>
    <col min="15363" max="15363" width="11.28515625" style="1" bestFit="1" customWidth="1"/>
    <col min="15364" max="15364" width="11.42578125" style="1" bestFit="1" customWidth="1"/>
    <col min="15365" max="15365" width="11.85546875" style="1" customWidth="1"/>
    <col min="15366" max="15366" width="10" style="1" customWidth="1"/>
    <col min="15367" max="15367" width="11.140625" style="1" customWidth="1"/>
    <col min="15368" max="15368" width="10.28515625" style="1" bestFit="1" customWidth="1"/>
    <col min="15369" max="15369" width="10.140625" style="1" bestFit="1" customWidth="1"/>
    <col min="15370" max="15370" width="12" style="1" bestFit="1" customWidth="1"/>
    <col min="15371" max="15371" width="14.28515625" style="1" bestFit="1" customWidth="1"/>
    <col min="15372" max="15372" width="13.5703125" style="1" bestFit="1" customWidth="1"/>
    <col min="15373" max="15373" width="13.85546875" style="1" bestFit="1" customWidth="1"/>
    <col min="15374" max="15616" width="9.140625" style="1"/>
    <col min="15617" max="15617" width="4.42578125" style="1" customWidth="1"/>
    <col min="15618" max="15618" width="46.85546875" style="1" customWidth="1"/>
    <col min="15619" max="15619" width="11.28515625" style="1" bestFit="1" customWidth="1"/>
    <col min="15620" max="15620" width="11.42578125" style="1" bestFit="1" customWidth="1"/>
    <col min="15621" max="15621" width="11.85546875" style="1" customWidth="1"/>
    <col min="15622" max="15622" width="10" style="1" customWidth="1"/>
    <col min="15623" max="15623" width="11.140625" style="1" customWidth="1"/>
    <col min="15624" max="15624" width="10.28515625" style="1" bestFit="1" customWidth="1"/>
    <col min="15625" max="15625" width="10.140625" style="1" bestFit="1" customWidth="1"/>
    <col min="15626" max="15626" width="12" style="1" bestFit="1" customWidth="1"/>
    <col min="15627" max="15627" width="14.28515625" style="1" bestFit="1" customWidth="1"/>
    <col min="15628" max="15628" width="13.5703125" style="1" bestFit="1" customWidth="1"/>
    <col min="15629" max="15629" width="13.85546875" style="1" bestFit="1" customWidth="1"/>
    <col min="15630" max="15872" width="9.140625" style="1"/>
    <col min="15873" max="15873" width="4.42578125" style="1" customWidth="1"/>
    <col min="15874" max="15874" width="46.85546875" style="1" customWidth="1"/>
    <col min="15875" max="15875" width="11.28515625" style="1" bestFit="1" customWidth="1"/>
    <col min="15876" max="15876" width="11.42578125" style="1" bestFit="1" customWidth="1"/>
    <col min="15877" max="15877" width="11.85546875" style="1" customWidth="1"/>
    <col min="15878" max="15878" width="10" style="1" customWidth="1"/>
    <col min="15879" max="15879" width="11.140625" style="1" customWidth="1"/>
    <col min="15880" max="15880" width="10.28515625" style="1" bestFit="1" customWidth="1"/>
    <col min="15881" max="15881" width="10.140625" style="1" bestFit="1" customWidth="1"/>
    <col min="15882" max="15882" width="12" style="1" bestFit="1" customWidth="1"/>
    <col min="15883" max="15883" width="14.28515625" style="1" bestFit="1" customWidth="1"/>
    <col min="15884" max="15884" width="13.5703125" style="1" bestFit="1" customWidth="1"/>
    <col min="15885" max="15885" width="13.85546875" style="1" bestFit="1" customWidth="1"/>
    <col min="15886" max="16128" width="9.140625" style="1"/>
    <col min="16129" max="16129" width="4.42578125" style="1" customWidth="1"/>
    <col min="16130" max="16130" width="46.85546875" style="1" customWidth="1"/>
    <col min="16131" max="16131" width="11.28515625" style="1" bestFit="1" customWidth="1"/>
    <col min="16132" max="16132" width="11.42578125" style="1" bestFit="1" customWidth="1"/>
    <col min="16133" max="16133" width="11.85546875" style="1" customWidth="1"/>
    <col min="16134" max="16134" width="10" style="1" customWidth="1"/>
    <col min="16135" max="16135" width="11.140625" style="1" customWidth="1"/>
    <col min="16136" max="16136" width="10.28515625" style="1" bestFit="1" customWidth="1"/>
    <col min="16137" max="16137" width="10.140625" style="1" bestFit="1" customWidth="1"/>
    <col min="16138" max="16138" width="12" style="1" bestFit="1" customWidth="1"/>
    <col min="16139" max="16139" width="14.28515625" style="1" bestFit="1" customWidth="1"/>
    <col min="16140" max="16140" width="13.5703125" style="1" bestFit="1" customWidth="1"/>
    <col min="16141" max="16141" width="13.85546875" style="1" bestFit="1" customWidth="1"/>
    <col min="16142" max="16384" width="9.140625" style="1"/>
  </cols>
  <sheetData>
    <row r="1" spans="1:16" s="239" customFormat="1" ht="15">
      <c r="H1" s="240"/>
      <c r="I1" s="241"/>
      <c r="K1" s="240"/>
      <c r="N1" s="678"/>
      <c r="O1" s="678"/>
      <c r="P1" s="678"/>
    </row>
    <row r="2" spans="1:16" ht="51" customHeight="1">
      <c r="A2" s="765" t="s">
        <v>222</v>
      </c>
      <c r="B2" s="765" t="s">
        <v>221</v>
      </c>
      <c r="C2" s="765" t="s">
        <v>220</v>
      </c>
      <c r="D2" s="782" t="s">
        <v>690</v>
      </c>
      <c r="E2" s="775" t="s">
        <v>218</v>
      </c>
      <c r="F2" s="775" t="s">
        <v>217</v>
      </c>
      <c r="G2" s="775" t="s">
        <v>216</v>
      </c>
      <c r="H2" s="776" t="s">
        <v>684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  <c r="N2" s="769" t="s">
        <v>599</v>
      </c>
      <c r="O2" s="769" t="s">
        <v>683</v>
      </c>
      <c r="P2" s="769" t="s">
        <v>600</v>
      </c>
    </row>
    <row r="3" spans="1:16" ht="130.5" customHeight="1">
      <c r="A3" s="766"/>
      <c r="B3" s="765"/>
      <c r="C3" s="765"/>
      <c r="D3" s="783"/>
      <c r="E3" s="775"/>
      <c r="F3" s="775"/>
      <c r="G3" s="775"/>
      <c r="H3" s="777"/>
      <c r="I3" s="779"/>
      <c r="J3" s="781"/>
      <c r="K3" s="772"/>
      <c r="L3" s="772"/>
      <c r="M3" s="772"/>
      <c r="N3" s="770" t="s">
        <v>599</v>
      </c>
      <c r="O3" s="770" t="s">
        <v>599</v>
      </c>
      <c r="P3" s="770" t="s">
        <v>600</v>
      </c>
    </row>
    <row r="4" spans="1:16" ht="15">
      <c r="A4" s="238"/>
      <c r="B4" s="237"/>
      <c r="C4" s="237">
        <v>1</v>
      </c>
      <c r="D4" s="237">
        <f t="shared" ref="D4:M4" si="0">C4+1</f>
        <v>2</v>
      </c>
      <c r="E4" s="237">
        <f t="shared" si="0"/>
        <v>3</v>
      </c>
      <c r="F4" s="237">
        <f t="shared" si="0"/>
        <v>4</v>
      </c>
      <c r="G4" s="237">
        <f t="shared" si="0"/>
        <v>5</v>
      </c>
      <c r="H4" s="237">
        <f t="shared" si="0"/>
        <v>6</v>
      </c>
      <c r="I4" s="237">
        <f t="shared" si="0"/>
        <v>7</v>
      </c>
      <c r="J4" s="237">
        <f t="shared" si="0"/>
        <v>8</v>
      </c>
      <c r="K4" s="237">
        <f t="shared" si="0"/>
        <v>9</v>
      </c>
      <c r="L4" s="237">
        <f t="shared" si="0"/>
        <v>10</v>
      </c>
      <c r="M4" s="237">
        <f t="shared" si="0"/>
        <v>11</v>
      </c>
      <c r="N4" s="237">
        <v>1</v>
      </c>
      <c r="O4" s="237">
        <v>2</v>
      </c>
      <c r="P4" s="237">
        <v>3</v>
      </c>
    </row>
    <row r="5" spans="1:16" s="231" customFormat="1" ht="31.5" customHeight="1">
      <c r="A5" s="238"/>
      <c r="B5" s="237"/>
      <c r="C5" s="232" t="s">
        <v>209</v>
      </c>
      <c r="D5" s="236" t="s">
        <v>208</v>
      </c>
      <c r="E5" s="236" t="s">
        <v>207</v>
      </c>
      <c r="F5" s="232" t="s">
        <v>206</v>
      </c>
      <c r="G5" s="232" t="s">
        <v>205</v>
      </c>
      <c r="H5" s="234" t="s">
        <v>204</v>
      </c>
      <c r="I5" s="235" t="s">
        <v>203</v>
      </c>
      <c r="J5" s="234" t="s">
        <v>202</v>
      </c>
      <c r="K5" s="233" t="s">
        <v>201</v>
      </c>
      <c r="L5" s="232" t="s">
        <v>200</v>
      </c>
      <c r="M5" s="232" t="s">
        <v>199</v>
      </c>
      <c r="N5" s="232"/>
      <c r="O5" s="232"/>
      <c r="P5" s="232"/>
    </row>
    <row r="6" spans="1:16" ht="14.25">
      <c r="A6" s="222">
        <v>1</v>
      </c>
      <c r="B6" s="221" t="s">
        <v>198</v>
      </c>
      <c r="C6" s="72">
        <f>'[1]Table 8 2.1.12 MFP Funded'!G4</f>
        <v>9313</v>
      </c>
      <c r="D6" s="72">
        <f>'10.1.12 MFP Funded'!C6-'[2]MFP Scholarship Only_reformatte'!E4</f>
        <v>9606</v>
      </c>
      <c r="E6" s="70">
        <f t="shared" ref="E6:E37" si="1">D6-C6</f>
        <v>293</v>
      </c>
      <c r="F6" s="70">
        <f t="shared" ref="F6:F37" si="2">IF(E6&gt;0,E6,0)</f>
        <v>293</v>
      </c>
      <c r="G6" s="70">
        <f t="shared" ref="G6:G37" si="3">IF(E6&lt;0,E6,0)</f>
        <v>0</v>
      </c>
      <c r="H6" s="77">
        <f>'[3]Table 3 Levels 1&amp;2'!AL8</f>
        <v>4637.919706737428</v>
      </c>
      <c r="I6" s="77">
        <f>'[1]Table 4 Level 3'!P6</f>
        <v>777.48</v>
      </c>
      <c r="J6" s="77">
        <f t="shared" ref="J6:J37" si="4">I6+H6</f>
        <v>5415.3997067374276</v>
      </c>
      <c r="K6" s="69">
        <f t="shared" ref="K6:K37" si="5">E6*J6</f>
        <v>1586712.1140740663</v>
      </c>
      <c r="L6" s="77">
        <f t="shared" ref="L6:L37" si="6">IF(K6&gt;0,K6,0)</f>
        <v>1586712.1140740663</v>
      </c>
      <c r="M6" s="77">
        <f t="shared" ref="M6:M37" si="7">IF(K6&lt;0,K6,0)</f>
        <v>0</v>
      </c>
      <c r="N6" s="77">
        <f>'[4]October midyear adj'!K6</f>
        <v>1592792.7866556132</v>
      </c>
      <c r="O6" s="77">
        <f>K6</f>
        <v>1586712.1140740663</v>
      </c>
      <c r="P6" s="77">
        <f>O6-N6</f>
        <v>-6080.6725815469399</v>
      </c>
    </row>
    <row r="7" spans="1:16" ht="14.25">
      <c r="A7" s="222">
        <v>2</v>
      </c>
      <c r="B7" s="221" t="s">
        <v>197</v>
      </c>
      <c r="C7" s="72">
        <f>'[1]Table 8 2.1.12 MFP Funded'!G5</f>
        <v>4016</v>
      </c>
      <c r="D7" s="72">
        <f>'10.1.12 MFP Funded'!C7-'[2]MFP Scholarship Only_reformatte'!E5</f>
        <v>4101</v>
      </c>
      <c r="E7" s="70">
        <f t="shared" si="1"/>
        <v>85</v>
      </c>
      <c r="F7" s="70">
        <f t="shared" si="2"/>
        <v>85</v>
      </c>
      <c r="G7" s="70">
        <f t="shared" si="3"/>
        <v>0</v>
      </c>
      <c r="H7" s="77">
        <f>'[3]Table 3 Levels 1&amp;2'!AL9</f>
        <v>6149.545926426621</v>
      </c>
      <c r="I7" s="77">
        <f>'[1]Table 4 Level 3'!P7</f>
        <v>842.32</v>
      </c>
      <c r="J7" s="77">
        <f t="shared" si="4"/>
        <v>6991.8659264266207</v>
      </c>
      <c r="K7" s="69">
        <f t="shared" si="5"/>
        <v>594308.60374626273</v>
      </c>
      <c r="L7" s="77">
        <f t="shared" si="6"/>
        <v>594308.60374626273</v>
      </c>
      <c r="M7" s="77">
        <f t="shared" si="7"/>
        <v>0</v>
      </c>
      <c r="N7" s="77">
        <f>'[4]October midyear adj'!K7</f>
        <v>592803.18915811321</v>
      </c>
      <c r="O7" s="77">
        <f t="shared" ref="O7:O70" si="8">K7</f>
        <v>594308.60374626273</v>
      </c>
      <c r="P7" s="77">
        <f t="shared" ref="P7:P70" si="9">O7-N7</f>
        <v>1505.4145881495206</v>
      </c>
    </row>
    <row r="8" spans="1:16" ht="14.25">
      <c r="A8" s="222">
        <v>3</v>
      </c>
      <c r="B8" s="221" t="s">
        <v>196</v>
      </c>
      <c r="C8" s="72">
        <f>'[1]Table 8 2.1.12 MFP Funded'!G6</f>
        <v>20083</v>
      </c>
      <c r="D8" s="71">
        <f>'10.1.12 MFP Funded'!C8-'[2]MFP Scholarship Only_reformatte'!E6</f>
        <v>20482</v>
      </c>
      <c r="E8" s="70">
        <f t="shared" si="1"/>
        <v>399</v>
      </c>
      <c r="F8" s="70">
        <f t="shared" si="2"/>
        <v>399</v>
      </c>
      <c r="G8" s="70">
        <f t="shared" si="3"/>
        <v>0</v>
      </c>
      <c r="H8" s="77">
        <f>'[3]Table 3 Levels 1&amp;2'!AL10</f>
        <v>4340.9401078757892</v>
      </c>
      <c r="I8" s="68">
        <f>'[1]Table 4 Level 3'!P8</f>
        <v>596.84</v>
      </c>
      <c r="J8" s="68">
        <f t="shared" si="4"/>
        <v>4937.7801078757893</v>
      </c>
      <c r="K8" s="69">
        <f t="shared" si="5"/>
        <v>1970174.2630424399</v>
      </c>
      <c r="L8" s="68">
        <f t="shared" si="6"/>
        <v>1970174.2630424399</v>
      </c>
      <c r="M8" s="68">
        <f t="shared" si="7"/>
        <v>0</v>
      </c>
      <c r="N8" s="68">
        <f>'[4]October midyear adj'!K8</f>
        <v>2313987.8645468187</v>
      </c>
      <c r="O8" s="68">
        <f t="shared" si="8"/>
        <v>1970174.2630424399</v>
      </c>
      <c r="P8" s="68">
        <f t="shared" si="9"/>
        <v>-343813.60150437872</v>
      </c>
    </row>
    <row r="9" spans="1:16" ht="14.25">
      <c r="A9" s="222">
        <v>4</v>
      </c>
      <c r="B9" s="221" t="s">
        <v>195</v>
      </c>
      <c r="C9" s="72">
        <f>'[1]Table 8 2.1.12 MFP Funded'!G7</f>
        <v>3563</v>
      </c>
      <c r="D9" s="71">
        <f>'10.1.12 MFP Funded'!C9-'[2]MFP Scholarship Only_reformatte'!E7</f>
        <v>3519</v>
      </c>
      <c r="E9" s="70">
        <f t="shared" si="1"/>
        <v>-44</v>
      </c>
      <c r="F9" s="70">
        <f t="shared" si="2"/>
        <v>0</v>
      </c>
      <c r="G9" s="70">
        <f t="shared" si="3"/>
        <v>-44</v>
      </c>
      <c r="H9" s="77">
        <f>'[3]Table 3 Levels 1&amp;2'!AL11</f>
        <v>6077.3708498182023</v>
      </c>
      <c r="I9" s="68">
        <f>'[1]Table 4 Level 3'!P9</f>
        <v>585.76</v>
      </c>
      <c r="J9" s="68">
        <f t="shared" si="4"/>
        <v>6663.1308498182025</v>
      </c>
      <c r="K9" s="69">
        <f t="shared" si="5"/>
        <v>-293177.75739200093</v>
      </c>
      <c r="L9" s="68">
        <f t="shared" si="6"/>
        <v>0</v>
      </c>
      <c r="M9" s="68">
        <f t="shared" si="7"/>
        <v>-293177.75739200093</v>
      </c>
      <c r="N9" s="68">
        <f>'[4]October midyear adj'!K9</f>
        <v>-226168.88281792542</v>
      </c>
      <c r="O9" s="68">
        <f t="shared" si="8"/>
        <v>-293177.75739200093</v>
      </c>
      <c r="P9" s="68">
        <f t="shared" si="9"/>
        <v>-67008.874574075511</v>
      </c>
    </row>
    <row r="10" spans="1:16" ht="14.25">
      <c r="A10" s="226">
        <v>5</v>
      </c>
      <c r="B10" s="225" t="s">
        <v>194</v>
      </c>
      <c r="C10" s="80">
        <f>'[1]Table 8 2.1.12 MFP Funded'!G8</f>
        <v>5731</v>
      </c>
      <c r="D10" s="65">
        <f>'10.1.12 MFP Funded'!C10-'[2]MFP Scholarship Only_reformatte'!E8</f>
        <v>5776</v>
      </c>
      <c r="E10" s="79">
        <f t="shared" si="1"/>
        <v>45</v>
      </c>
      <c r="F10" s="79">
        <f t="shared" si="2"/>
        <v>45</v>
      </c>
      <c r="G10" s="79">
        <f t="shared" si="3"/>
        <v>0</v>
      </c>
      <c r="H10" s="62">
        <f>'[3]Table 3 Levels 1&amp;2'!AL12</f>
        <v>4878.1095033692254</v>
      </c>
      <c r="I10" s="63">
        <f>'[1]Table 4 Level 3'!P10</f>
        <v>555.91</v>
      </c>
      <c r="J10" s="63">
        <f t="shared" si="4"/>
        <v>5434.0195033692253</v>
      </c>
      <c r="K10" s="57">
        <f t="shared" si="5"/>
        <v>244530.87765161513</v>
      </c>
      <c r="L10" s="63">
        <f t="shared" si="6"/>
        <v>244530.87765161513</v>
      </c>
      <c r="M10" s="63">
        <f t="shared" si="7"/>
        <v>0</v>
      </c>
      <c r="N10" s="63">
        <f>'[4]October midyear adj'!K10</f>
        <v>241295.51759500388</v>
      </c>
      <c r="O10" s="63">
        <f t="shared" si="8"/>
        <v>244530.87765161513</v>
      </c>
      <c r="P10" s="63">
        <f t="shared" si="9"/>
        <v>3235.3600566112436</v>
      </c>
    </row>
    <row r="11" spans="1:16" ht="14.25">
      <c r="A11" s="222">
        <v>6</v>
      </c>
      <c r="B11" s="221" t="s">
        <v>193</v>
      </c>
      <c r="C11" s="72">
        <f>'[1]Table 8 2.1.12 MFP Funded'!G9</f>
        <v>6020</v>
      </c>
      <c r="D11" s="72">
        <f>'10.1.12 MFP Funded'!C11-'[2]MFP Scholarship Only_reformatte'!E9</f>
        <v>6013</v>
      </c>
      <c r="E11" s="70">
        <f t="shared" si="1"/>
        <v>-7</v>
      </c>
      <c r="F11" s="70">
        <f t="shared" si="2"/>
        <v>0</v>
      </c>
      <c r="G11" s="70">
        <f t="shared" si="3"/>
        <v>-7</v>
      </c>
      <c r="H11" s="77">
        <f>'[3]Table 3 Levels 1&amp;2'!AL13</f>
        <v>5550.1901239384006</v>
      </c>
      <c r="I11" s="77">
        <f>'[1]Table 4 Level 3'!P11</f>
        <v>545.4799999999999</v>
      </c>
      <c r="J11" s="77">
        <f t="shared" si="4"/>
        <v>6095.6701239384001</v>
      </c>
      <c r="K11" s="69">
        <f t="shared" si="5"/>
        <v>-42669.690867568803</v>
      </c>
      <c r="L11" s="77">
        <f t="shared" si="6"/>
        <v>0</v>
      </c>
      <c r="M11" s="77">
        <f t="shared" si="7"/>
        <v>-42669.690867568803</v>
      </c>
      <c r="N11" s="77">
        <f>'[4]October midyear adj'!K11</f>
        <v>-36501.407927130487</v>
      </c>
      <c r="O11" s="77">
        <f t="shared" si="8"/>
        <v>-42669.690867568803</v>
      </c>
      <c r="P11" s="77">
        <f t="shared" si="9"/>
        <v>-6168.2829404383156</v>
      </c>
    </row>
    <row r="12" spans="1:16" ht="14.25">
      <c r="A12" s="222">
        <v>7</v>
      </c>
      <c r="B12" s="221" t="s">
        <v>192</v>
      </c>
      <c r="C12" s="72">
        <f>'[1]Table 8 2.1.12 MFP Funded'!G10</f>
        <v>2207</v>
      </c>
      <c r="D12" s="72">
        <f>'10.1.12 MFP Funded'!C12-'[2]MFP Scholarship Only_reformatte'!E10</f>
        <v>2222</v>
      </c>
      <c r="E12" s="70">
        <f t="shared" si="1"/>
        <v>15</v>
      </c>
      <c r="F12" s="70">
        <f t="shared" si="2"/>
        <v>15</v>
      </c>
      <c r="G12" s="70">
        <f t="shared" si="3"/>
        <v>0</v>
      </c>
      <c r="H12" s="77">
        <f>'[3]Table 3 Levels 1&amp;2'!AL14</f>
        <v>1550.5347159603245</v>
      </c>
      <c r="I12" s="77">
        <f>'[1]Table 4 Level 3'!P12</f>
        <v>756.91999999999985</v>
      </c>
      <c r="J12" s="77">
        <f t="shared" si="4"/>
        <v>2307.4547159603244</v>
      </c>
      <c r="K12" s="69">
        <f t="shared" si="5"/>
        <v>34611.820739404866</v>
      </c>
      <c r="L12" s="77">
        <f t="shared" si="6"/>
        <v>34611.820739404866</v>
      </c>
      <c r="M12" s="77">
        <f t="shared" si="7"/>
        <v>0</v>
      </c>
      <c r="N12" s="77">
        <f>'[4]October midyear adj'!K12</f>
        <v>50610.807177637507</v>
      </c>
      <c r="O12" s="77">
        <f t="shared" si="8"/>
        <v>34611.820739404866</v>
      </c>
      <c r="P12" s="77">
        <f t="shared" si="9"/>
        <v>-15998.986438232641</v>
      </c>
    </row>
    <row r="13" spans="1:16" ht="14.25">
      <c r="A13" s="222">
        <v>8</v>
      </c>
      <c r="B13" s="221" t="s">
        <v>191</v>
      </c>
      <c r="C13" s="72">
        <f>'[1]Table 8 2.1.12 MFP Funded'!G11</f>
        <v>20718</v>
      </c>
      <c r="D13" s="71">
        <f>'10.1.12 MFP Funded'!C13-'[2]MFP Scholarship Only_reformatte'!E11</f>
        <v>21227</v>
      </c>
      <c r="E13" s="70">
        <f t="shared" si="1"/>
        <v>509</v>
      </c>
      <c r="F13" s="70">
        <f t="shared" si="2"/>
        <v>509</v>
      </c>
      <c r="G13" s="70">
        <f t="shared" si="3"/>
        <v>0</v>
      </c>
      <c r="H13" s="77">
        <f>'[3]Table 3 Levels 1&amp;2'!AL15</f>
        <v>4054.7459475361657</v>
      </c>
      <c r="I13" s="68">
        <f>'[1]Table 4 Level 3'!P13</f>
        <v>725.76</v>
      </c>
      <c r="J13" s="68">
        <f t="shared" si="4"/>
        <v>4780.5059475361659</v>
      </c>
      <c r="K13" s="69">
        <f t="shared" si="5"/>
        <v>2433277.5272959084</v>
      </c>
      <c r="L13" s="68">
        <f t="shared" si="6"/>
        <v>2433277.5272959084</v>
      </c>
      <c r="M13" s="68">
        <f t="shared" si="7"/>
        <v>0</v>
      </c>
      <c r="N13" s="68">
        <f>'[4]October midyear adj'!K13</f>
        <v>2431975.0418246184</v>
      </c>
      <c r="O13" s="68">
        <f t="shared" si="8"/>
        <v>2433277.5272959084</v>
      </c>
      <c r="P13" s="68">
        <f t="shared" si="9"/>
        <v>1302.4854712900706</v>
      </c>
    </row>
    <row r="14" spans="1:16" ht="14.25">
      <c r="A14" s="222">
        <v>9</v>
      </c>
      <c r="B14" s="221" t="s">
        <v>94</v>
      </c>
      <c r="C14" s="228">
        <f>'[1]Table 8 2.1.12 MFP Funded'!G12</f>
        <v>40653</v>
      </c>
      <c r="D14" s="71">
        <f>'10.1.12 MFP Funded'!C14-'[2]MFP Scholarship Only_reformatte'!E12</f>
        <v>40374</v>
      </c>
      <c r="E14" s="70">
        <f t="shared" si="1"/>
        <v>-279</v>
      </c>
      <c r="F14" s="70">
        <f t="shared" si="2"/>
        <v>0</v>
      </c>
      <c r="G14" s="70">
        <f t="shared" si="3"/>
        <v>-279</v>
      </c>
      <c r="H14" s="227">
        <f>'[3]Table 3 Levels 1&amp;2'!AL16</f>
        <v>4287.1210280148016</v>
      </c>
      <c r="I14" s="227">
        <f>'[1]Table 4 Level 3'!P14</f>
        <v>744.76</v>
      </c>
      <c r="J14" s="68">
        <f t="shared" si="4"/>
        <v>5031.8810280148018</v>
      </c>
      <c r="K14" s="69">
        <f t="shared" si="5"/>
        <v>-1403894.8068161297</v>
      </c>
      <c r="L14" s="96">
        <f t="shared" si="6"/>
        <v>0</v>
      </c>
      <c r="M14" s="96">
        <f t="shared" si="7"/>
        <v>-1403894.8068161297</v>
      </c>
      <c r="N14" s="96">
        <f>'[4]October midyear adj'!K14</f>
        <v>-977550.93680210668</v>
      </c>
      <c r="O14" s="96">
        <f t="shared" si="8"/>
        <v>-1403894.8068161297</v>
      </c>
      <c r="P14" s="96">
        <f t="shared" si="9"/>
        <v>-426343.87001402304</v>
      </c>
    </row>
    <row r="15" spans="1:16" ht="14.25">
      <c r="A15" s="226">
        <v>10</v>
      </c>
      <c r="B15" s="225" t="s">
        <v>93</v>
      </c>
      <c r="C15" s="65">
        <f>'[1]Table 8 2.1.12 MFP Funded'!G13</f>
        <v>30976</v>
      </c>
      <c r="D15" s="65">
        <f>'10.1.12 MFP Funded'!C15-'[2]MFP Scholarship Only_reformatte'!E13</f>
        <v>30770</v>
      </c>
      <c r="E15" s="79">
        <f t="shared" si="1"/>
        <v>-206</v>
      </c>
      <c r="F15" s="79">
        <f t="shared" si="2"/>
        <v>0</v>
      </c>
      <c r="G15" s="79">
        <f t="shared" si="3"/>
        <v>-206</v>
      </c>
      <c r="H15" s="63">
        <f>'[3]Table 3 Levels 1&amp;2'!AL17</f>
        <v>4320.1782742925079</v>
      </c>
      <c r="I15" s="63">
        <f>'[1]Table 4 Level 3'!P15</f>
        <v>608.04000000000008</v>
      </c>
      <c r="J15" s="63">
        <f t="shared" si="4"/>
        <v>4928.2182742925079</v>
      </c>
      <c r="K15" s="57">
        <f t="shared" si="5"/>
        <v>-1015212.9645042566</v>
      </c>
      <c r="L15" s="56">
        <f t="shared" si="6"/>
        <v>0</v>
      </c>
      <c r="M15" s="56">
        <f t="shared" si="7"/>
        <v>-1015212.9645042566</v>
      </c>
      <c r="N15" s="56">
        <f>'[4]October midyear adj'!K15</f>
        <v>-903091.89728301472</v>
      </c>
      <c r="O15" s="56">
        <f t="shared" si="8"/>
        <v>-1015212.9645042566</v>
      </c>
      <c r="P15" s="56">
        <f t="shared" si="9"/>
        <v>-112121.06722124189</v>
      </c>
    </row>
    <row r="16" spans="1:16" ht="14.25">
      <c r="A16" s="222">
        <v>11</v>
      </c>
      <c r="B16" s="221" t="s">
        <v>190</v>
      </c>
      <c r="C16" s="71">
        <f>'[1]Table 8 2.1.12 MFP Funded'!G14</f>
        <v>1572</v>
      </c>
      <c r="D16" s="72">
        <f>'10.1.12 MFP Funded'!C16-'[2]MFP Scholarship Only_reformatte'!E14</f>
        <v>1551</v>
      </c>
      <c r="E16" s="70">
        <f t="shared" si="1"/>
        <v>-21</v>
      </c>
      <c r="F16" s="70">
        <f t="shared" si="2"/>
        <v>0</v>
      </c>
      <c r="G16" s="70">
        <f t="shared" si="3"/>
        <v>-21</v>
      </c>
      <c r="H16" s="77">
        <f>'[3]Table 3 Levels 1&amp;2'!AL18</f>
        <v>6754.8947842641273</v>
      </c>
      <c r="I16" s="77">
        <f>'[1]Table 4 Level 3'!P16</f>
        <v>706.55</v>
      </c>
      <c r="J16" s="77">
        <f t="shared" si="4"/>
        <v>7461.4447842641275</v>
      </c>
      <c r="K16" s="69">
        <f t="shared" si="5"/>
        <v>-156690.34046954667</v>
      </c>
      <c r="L16" s="96">
        <f t="shared" si="6"/>
        <v>0</v>
      </c>
      <c r="M16" s="96">
        <f t="shared" si="7"/>
        <v>-156690.34046954667</v>
      </c>
      <c r="N16" s="96">
        <f>'[4]October midyear adj'!K16</f>
        <v>-37233.946977954343</v>
      </c>
      <c r="O16" s="96">
        <f t="shared" si="8"/>
        <v>-156690.34046954667</v>
      </c>
      <c r="P16" s="96">
        <f t="shared" si="9"/>
        <v>-119456.39349159233</v>
      </c>
    </row>
    <row r="17" spans="1:16" ht="14.25">
      <c r="A17" s="222">
        <v>12</v>
      </c>
      <c r="B17" s="221" t="s">
        <v>189</v>
      </c>
      <c r="C17" s="71">
        <f>'[1]Table 8 2.1.12 MFP Funded'!G15</f>
        <v>1223</v>
      </c>
      <c r="D17" s="72">
        <f>'10.1.12 MFP Funded'!C17-'[2]MFP Scholarship Only_reformatte'!E15</f>
        <v>1226</v>
      </c>
      <c r="E17" s="70">
        <f t="shared" si="1"/>
        <v>3</v>
      </c>
      <c r="F17" s="70">
        <f t="shared" si="2"/>
        <v>3</v>
      </c>
      <c r="G17" s="70">
        <f t="shared" si="3"/>
        <v>0</v>
      </c>
      <c r="H17" s="77">
        <f>'[3]Table 3 Levels 1&amp;2'!AL19</f>
        <v>1807.9873469387755</v>
      </c>
      <c r="I17" s="77">
        <f>'[1]Table 4 Level 3'!P17</f>
        <v>1063.31</v>
      </c>
      <c r="J17" s="77">
        <f t="shared" si="4"/>
        <v>2871.2973469387753</v>
      </c>
      <c r="K17" s="69">
        <f t="shared" si="5"/>
        <v>8613.8920408163249</v>
      </c>
      <c r="L17" s="96">
        <f t="shared" si="6"/>
        <v>8613.8920408163249</v>
      </c>
      <c r="M17" s="96">
        <f t="shared" si="7"/>
        <v>0</v>
      </c>
      <c r="N17" s="96">
        <f>'[4]October midyear adj'!K17</f>
        <v>8533.7932653061216</v>
      </c>
      <c r="O17" s="96">
        <f t="shared" si="8"/>
        <v>8613.8920408163249</v>
      </c>
      <c r="P17" s="96">
        <f t="shared" si="9"/>
        <v>80.098775510203268</v>
      </c>
    </row>
    <row r="18" spans="1:16" ht="14.25">
      <c r="A18" s="222">
        <v>13</v>
      </c>
      <c r="B18" s="221" t="s">
        <v>188</v>
      </c>
      <c r="C18" s="71">
        <f>'[1]Table 8 2.1.12 MFP Funded'!G16</f>
        <v>1508</v>
      </c>
      <c r="D18" s="71">
        <f>'10.1.12 MFP Funded'!C18-'[2]MFP Scholarship Only_reformatte'!E16</f>
        <v>1486</v>
      </c>
      <c r="E18" s="70">
        <f t="shared" si="1"/>
        <v>-22</v>
      </c>
      <c r="F18" s="70">
        <f t="shared" si="2"/>
        <v>0</v>
      </c>
      <c r="G18" s="70">
        <f t="shared" si="3"/>
        <v>-22</v>
      </c>
      <c r="H18" s="68">
        <f>'[3]Table 3 Levels 1&amp;2'!AL20</f>
        <v>6143.511131744569</v>
      </c>
      <c r="I18" s="68">
        <f>'[1]Table 4 Level 3'!P18</f>
        <v>749.43000000000006</v>
      </c>
      <c r="J18" s="68">
        <f t="shared" si="4"/>
        <v>6892.9411317445692</v>
      </c>
      <c r="K18" s="69">
        <f t="shared" si="5"/>
        <v>-151644.70489838053</v>
      </c>
      <c r="L18" s="96">
        <f t="shared" si="6"/>
        <v>0</v>
      </c>
      <c r="M18" s="96">
        <f t="shared" si="7"/>
        <v>-151644.70489838053</v>
      </c>
      <c r="N18" s="96">
        <f>'[4]October midyear adj'!K18</f>
        <v>-151249.19018813956</v>
      </c>
      <c r="O18" s="96">
        <f t="shared" si="8"/>
        <v>-151644.70489838053</v>
      </c>
      <c r="P18" s="96">
        <f t="shared" si="9"/>
        <v>-395.51471024096827</v>
      </c>
    </row>
    <row r="19" spans="1:16" ht="14.25">
      <c r="A19" s="222">
        <v>14</v>
      </c>
      <c r="B19" s="221" t="s">
        <v>107</v>
      </c>
      <c r="C19" s="71">
        <f>'[1]Table 8 2.1.12 MFP Funded'!G17</f>
        <v>1945</v>
      </c>
      <c r="D19" s="71">
        <f>'10.1.12 MFP Funded'!C19-'[2]MFP Scholarship Only_reformatte'!E17</f>
        <v>1879</v>
      </c>
      <c r="E19" s="70">
        <f t="shared" si="1"/>
        <v>-66</v>
      </c>
      <c r="F19" s="70">
        <f t="shared" si="2"/>
        <v>0</v>
      </c>
      <c r="G19" s="70">
        <f t="shared" si="3"/>
        <v>-66</v>
      </c>
      <c r="H19" s="68">
        <f>'[3]Table 3 Levels 1&amp;2'!AL21</f>
        <v>5304.5609177528095</v>
      </c>
      <c r="I19" s="68">
        <f>'[1]Table 4 Level 3'!P19</f>
        <v>809.9799999999999</v>
      </c>
      <c r="J19" s="68">
        <f t="shared" si="4"/>
        <v>6114.540917752809</v>
      </c>
      <c r="K19" s="69">
        <f t="shared" si="5"/>
        <v>-403559.70057168539</v>
      </c>
      <c r="L19" s="96">
        <f t="shared" si="6"/>
        <v>0</v>
      </c>
      <c r="M19" s="96">
        <f t="shared" si="7"/>
        <v>-403559.70057168539</v>
      </c>
      <c r="N19" s="96">
        <f>'[4]October midyear adj'!K19</f>
        <v>-401812.8641565842</v>
      </c>
      <c r="O19" s="96">
        <f t="shared" si="8"/>
        <v>-403559.70057168539</v>
      </c>
      <c r="P19" s="96">
        <f t="shared" si="9"/>
        <v>-1746.836415101192</v>
      </c>
    </row>
    <row r="20" spans="1:16" ht="14.25">
      <c r="A20" s="226">
        <v>15</v>
      </c>
      <c r="B20" s="225" t="s">
        <v>187</v>
      </c>
      <c r="C20" s="65">
        <f>'[1]Table 8 2.1.12 MFP Funded'!G18</f>
        <v>3621</v>
      </c>
      <c r="D20" s="65">
        <f>'10.1.12 MFP Funded'!C20-'[2]MFP Scholarship Only_reformatte'!E18</f>
        <v>3639</v>
      </c>
      <c r="E20" s="79">
        <f t="shared" si="1"/>
        <v>18</v>
      </c>
      <c r="F20" s="79">
        <f t="shared" si="2"/>
        <v>18</v>
      </c>
      <c r="G20" s="79">
        <f t="shared" si="3"/>
        <v>0</v>
      </c>
      <c r="H20" s="63">
        <f>'[3]Table 3 Levels 1&amp;2'!AL22</f>
        <v>5440.6588926253107</v>
      </c>
      <c r="I20" s="63">
        <f>'[1]Table 4 Level 3'!P20</f>
        <v>553.79999999999995</v>
      </c>
      <c r="J20" s="63">
        <f t="shared" si="4"/>
        <v>5994.4588926253109</v>
      </c>
      <c r="K20" s="57">
        <f t="shared" si="5"/>
        <v>107900.2600672556</v>
      </c>
      <c r="L20" s="56">
        <f t="shared" si="6"/>
        <v>107900.2600672556</v>
      </c>
      <c r="M20" s="56">
        <f t="shared" si="7"/>
        <v>0</v>
      </c>
      <c r="N20" s="56">
        <f>'[4]October midyear adj'!K20</f>
        <v>107690.1168459234</v>
      </c>
      <c r="O20" s="56">
        <f t="shared" si="8"/>
        <v>107900.2600672556</v>
      </c>
      <c r="P20" s="56">
        <f t="shared" si="9"/>
        <v>210.14322133219684</v>
      </c>
    </row>
    <row r="21" spans="1:16" ht="14.25">
      <c r="A21" s="222">
        <v>16</v>
      </c>
      <c r="B21" s="221" t="s">
        <v>186</v>
      </c>
      <c r="C21" s="230">
        <f>'[1]Table 8 2.1.12 MFP Funded'!G19</f>
        <v>4773</v>
      </c>
      <c r="D21" s="72">
        <f>'10.1.12 MFP Funded'!C21-'[2]MFP Scholarship Only_reformatte'!E19</f>
        <v>4951</v>
      </c>
      <c r="E21" s="70">
        <f t="shared" si="1"/>
        <v>178</v>
      </c>
      <c r="F21" s="70">
        <f t="shared" si="2"/>
        <v>178</v>
      </c>
      <c r="G21" s="70">
        <f t="shared" si="3"/>
        <v>0</v>
      </c>
      <c r="H21" s="77">
        <f>'[3]Table 3 Levels 1&amp;2'!AL23</f>
        <v>1508.2103091706706</v>
      </c>
      <c r="I21" s="77">
        <f>'[1]Table 4 Level 3'!P21</f>
        <v>686.73</v>
      </c>
      <c r="J21" s="77">
        <f t="shared" si="4"/>
        <v>2194.9403091706708</v>
      </c>
      <c r="K21" s="69">
        <f t="shared" si="5"/>
        <v>390699.37503237941</v>
      </c>
      <c r="L21" s="96">
        <f t="shared" si="6"/>
        <v>390699.37503237941</v>
      </c>
      <c r="M21" s="96">
        <f t="shared" si="7"/>
        <v>0</v>
      </c>
      <c r="N21" s="96">
        <f>'[4]October midyear adj'!K21</f>
        <v>389459.91942343849</v>
      </c>
      <c r="O21" s="96">
        <f t="shared" si="8"/>
        <v>390699.37503237941</v>
      </c>
      <c r="P21" s="96">
        <f t="shared" si="9"/>
        <v>1239.4556089409161</v>
      </c>
    </row>
    <row r="22" spans="1:16" ht="14.25">
      <c r="A22" s="222">
        <v>17</v>
      </c>
      <c r="B22" s="221" t="s">
        <v>117</v>
      </c>
      <c r="C22" s="228">
        <f>'[1]Table 8 2.1.12 MFP Funded'!G20-640</f>
        <v>40369</v>
      </c>
      <c r="D22" s="71">
        <f>'10.1.12 MFP Funded'!C22-'[2]MFP Scholarship Only_reformatte'!E20</f>
        <v>40627</v>
      </c>
      <c r="E22" s="70">
        <f t="shared" si="1"/>
        <v>258</v>
      </c>
      <c r="F22" s="70">
        <f t="shared" si="2"/>
        <v>258</v>
      </c>
      <c r="G22" s="70">
        <f t="shared" si="3"/>
        <v>0</v>
      </c>
      <c r="H22" s="227">
        <f>'[3]Table 3 Levels 1&amp;2'!AL24</f>
        <v>3395.7244841073689</v>
      </c>
      <c r="I22" s="227">
        <f>'[1]Table 4 Level 3'!P22</f>
        <v>801.47762416806802</v>
      </c>
      <c r="J22" s="68">
        <f t="shared" si="4"/>
        <v>4197.2021082754372</v>
      </c>
      <c r="K22" s="69">
        <f t="shared" si="5"/>
        <v>1082878.1439350629</v>
      </c>
      <c r="L22" s="96">
        <f t="shared" si="6"/>
        <v>1082878.1439350629</v>
      </c>
      <c r="M22" s="96">
        <f t="shared" si="7"/>
        <v>0</v>
      </c>
      <c r="N22" s="96">
        <f>'[4]October midyear adj'!K22</f>
        <v>3865569.5229370021</v>
      </c>
      <c r="O22" s="96">
        <f t="shared" si="8"/>
        <v>1082878.1439350629</v>
      </c>
      <c r="P22" s="96">
        <f t="shared" si="9"/>
        <v>-2782691.3790019392</v>
      </c>
    </row>
    <row r="23" spans="1:16" ht="14.25">
      <c r="A23" s="222">
        <v>18</v>
      </c>
      <c r="B23" s="221" t="s">
        <v>185</v>
      </c>
      <c r="C23" s="71">
        <f>'[1]Table 8 2.1.12 MFP Funded'!G21</f>
        <v>1134</v>
      </c>
      <c r="D23" s="71">
        <f>'10.1.12 MFP Funded'!C23-'[2]MFP Scholarship Only_reformatte'!E21</f>
        <v>1096</v>
      </c>
      <c r="E23" s="70">
        <f t="shared" si="1"/>
        <v>-38</v>
      </c>
      <c r="F23" s="70">
        <f t="shared" si="2"/>
        <v>0</v>
      </c>
      <c r="G23" s="70">
        <f t="shared" si="3"/>
        <v>-38</v>
      </c>
      <c r="H23" s="68">
        <f>'[3]Table 3 Levels 1&amp;2'!AL25</f>
        <v>5811.9176591224677</v>
      </c>
      <c r="I23" s="68">
        <f>'[1]Table 4 Level 3'!P23</f>
        <v>845.94999999999993</v>
      </c>
      <c r="J23" s="68">
        <f t="shared" si="4"/>
        <v>6657.8676591224676</v>
      </c>
      <c r="K23" s="69">
        <f t="shared" si="5"/>
        <v>-252998.97104665378</v>
      </c>
      <c r="L23" s="96">
        <f t="shared" si="6"/>
        <v>0</v>
      </c>
      <c r="M23" s="96">
        <f t="shared" si="7"/>
        <v>-252998.97104665378</v>
      </c>
      <c r="N23" s="96">
        <f>'[4]October midyear adj'!K23</f>
        <v>-252472.3726402795</v>
      </c>
      <c r="O23" s="96">
        <f t="shared" si="8"/>
        <v>-252998.97104665378</v>
      </c>
      <c r="P23" s="96">
        <f t="shared" si="9"/>
        <v>-526.59840637427988</v>
      </c>
    </row>
    <row r="24" spans="1:16" ht="14.25">
      <c r="A24" s="222">
        <v>19</v>
      </c>
      <c r="B24" s="221" t="s">
        <v>184</v>
      </c>
      <c r="C24" s="71">
        <f>'[1]Table 8 2.1.12 MFP Funded'!G22</f>
        <v>1929</v>
      </c>
      <c r="D24" s="71">
        <f>'10.1.12 MFP Funded'!C24-'[2]MFP Scholarship Only_reformatte'!E22</f>
        <v>1900</v>
      </c>
      <c r="E24" s="70">
        <f t="shared" si="1"/>
        <v>-29</v>
      </c>
      <c r="F24" s="70">
        <f t="shared" si="2"/>
        <v>0</v>
      </c>
      <c r="G24" s="70">
        <f t="shared" si="3"/>
        <v>-29</v>
      </c>
      <c r="H24" s="68">
        <f>'[3]Table 3 Levels 1&amp;2'!AL26</f>
        <v>5201.7687653250778</v>
      </c>
      <c r="I24" s="68">
        <f>'[1]Table 4 Level 3'!P24</f>
        <v>905.43</v>
      </c>
      <c r="J24" s="68">
        <f t="shared" si="4"/>
        <v>6107.1987653250781</v>
      </c>
      <c r="K24" s="69">
        <f t="shared" si="5"/>
        <v>-177108.76419442726</v>
      </c>
      <c r="L24" s="96">
        <f t="shared" si="6"/>
        <v>0</v>
      </c>
      <c r="M24" s="96">
        <f t="shared" si="7"/>
        <v>-177108.76419442726</v>
      </c>
      <c r="N24" s="96">
        <f>'[4]October midyear adj'!K24</f>
        <v>-159237.81324847034</v>
      </c>
      <c r="O24" s="96">
        <f t="shared" si="8"/>
        <v>-177108.76419442726</v>
      </c>
      <c r="P24" s="96">
        <f t="shared" si="9"/>
        <v>-17870.950945956924</v>
      </c>
    </row>
    <row r="25" spans="1:16" ht="14.25">
      <c r="A25" s="226">
        <v>20</v>
      </c>
      <c r="B25" s="225" t="s">
        <v>183</v>
      </c>
      <c r="C25" s="65">
        <f>'[1]Table 8 2.1.12 MFP Funded'!G23</f>
        <v>5802</v>
      </c>
      <c r="D25" s="65">
        <f>'10.1.12 MFP Funded'!C25-'[2]MFP Scholarship Only_reformatte'!E23</f>
        <v>5923</v>
      </c>
      <c r="E25" s="79">
        <f t="shared" si="1"/>
        <v>121</v>
      </c>
      <c r="F25" s="79">
        <f t="shared" si="2"/>
        <v>121</v>
      </c>
      <c r="G25" s="79">
        <f t="shared" si="3"/>
        <v>0</v>
      </c>
      <c r="H25" s="63">
        <f>'[3]Table 3 Levels 1&amp;2'!AL27</f>
        <v>5446.6066076220959</v>
      </c>
      <c r="I25" s="63">
        <f>'[1]Table 4 Level 3'!P25</f>
        <v>586.16999999999996</v>
      </c>
      <c r="J25" s="63">
        <f t="shared" si="4"/>
        <v>6032.776607622096</v>
      </c>
      <c r="K25" s="57">
        <f t="shared" si="5"/>
        <v>729965.96952227363</v>
      </c>
      <c r="L25" s="56">
        <f t="shared" si="6"/>
        <v>729965.96952227363</v>
      </c>
      <c r="M25" s="56">
        <f t="shared" si="7"/>
        <v>0</v>
      </c>
      <c r="N25" s="56">
        <f>'[4]October midyear adj'!K25</f>
        <v>729381.94812421931</v>
      </c>
      <c r="O25" s="56">
        <f t="shared" si="8"/>
        <v>729965.96952227363</v>
      </c>
      <c r="P25" s="56">
        <f t="shared" si="9"/>
        <v>584.02139805431943</v>
      </c>
    </row>
    <row r="26" spans="1:16" ht="14.25">
      <c r="A26" s="222">
        <v>21</v>
      </c>
      <c r="B26" s="221" t="s">
        <v>182</v>
      </c>
      <c r="C26" s="71">
        <f>'[1]Table 8 2.1.12 MFP Funded'!G24</f>
        <v>2938</v>
      </c>
      <c r="D26" s="72">
        <f>'10.1.12 MFP Funded'!C26-'[2]MFP Scholarship Only_reformatte'!E24</f>
        <v>2971</v>
      </c>
      <c r="E26" s="70">
        <f t="shared" si="1"/>
        <v>33</v>
      </c>
      <c r="F26" s="70">
        <f t="shared" si="2"/>
        <v>33</v>
      </c>
      <c r="G26" s="70">
        <f t="shared" si="3"/>
        <v>0</v>
      </c>
      <c r="H26" s="77">
        <f>'[3]Table 3 Levels 1&amp;2'!AL28</f>
        <v>5761.9798531850847</v>
      </c>
      <c r="I26" s="77">
        <f>'[1]Table 4 Level 3'!P26</f>
        <v>610.35</v>
      </c>
      <c r="J26" s="77">
        <f t="shared" si="4"/>
        <v>6372.3298531850851</v>
      </c>
      <c r="K26" s="69">
        <f t="shared" si="5"/>
        <v>210286.8851551078</v>
      </c>
      <c r="L26" s="96">
        <f t="shared" si="6"/>
        <v>210286.8851551078</v>
      </c>
      <c r="M26" s="96">
        <f t="shared" si="7"/>
        <v>0</v>
      </c>
      <c r="N26" s="96">
        <f>'[4]October midyear adj'!K26</f>
        <v>468355.62674077158</v>
      </c>
      <c r="O26" s="96">
        <f t="shared" si="8"/>
        <v>210286.8851551078</v>
      </c>
      <c r="P26" s="96">
        <f t="shared" si="9"/>
        <v>-258068.74158566378</v>
      </c>
    </row>
    <row r="27" spans="1:16" ht="14.25">
      <c r="A27" s="222">
        <v>22</v>
      </c>
      <c r="B27" s="221" t="s">
        <v>181</v>
      </c>
      <c r="C27" s="71">
        <f>'[1]Table 8 2.1.12 MFP Funded'!G25</f>
        <v>3267</v>
      </c>
      <c r="D27" s="72">
        <f>'10.1.12 MFP Funded'!C27-'[2]MFP Scholarship Only_reformatte'!E25</f>
        <v>3260</v>
      </c>
      <c r="E27" s="70">
        <f t="shared" si="1"/>
        <v>-7</v>
      </c>
      <c r="F27" s="70">
        <f t="shared" si="2"/>
        <v>0</v>
      </c>
      <c r="G27" s="70">
        <f t="shared" si="3"/>
        <v>-7</v>
      </c>
      <c r="H27" s="77">
        <f>'[3]Table 3 Levels 1&amp;2'!AL29</f>
        <v>6212.5932514983215</v>
      </c>
      <c r="I27" s="77">
        <f>'[1]Table 4 Level 3'!P27</f>
        <v>496.36</v>
      </c>
      <c r="J27" s="77">
        <f t="shared" si="4"/>
        <v>6708.9532514983212</v>
      </c>
      <c r="K27" s="69">
        <f t="shared" si="5"/>
        <v>-46962.672760488247</v>
      </c>
      <c r="L27" s="96">
        <f t="shared" si="6"/>
        <v>0</v>
      </c>
      <c r="M27" s="96">
        <f t="shared" si="7"/>
        <v>-46962.672760488247</v>
      </c>
      <c r="N27" s="96">
        <f>'[4]October midyear adj'!K27</f>
        <v>-40171.140021000916</v>
      </c>
      <c r="O27" s="96">
        <f t="shared" si="8"/>
        <v>-46962.672760488247</v>
      </c>
      <c r="P27" s="96">
        <f t="shared" si="9"/>
        <v>-6791.5327394873311</v>
      </c>
    </row>
    <row r="28" spans="1:16" ht="14.25">
      <c r="A28" s="222">
        <v>23</v>
      </c>
      <c r="B28" s="221" t="s">
        <v>180</v>
      </c>
      <c r="C28" s="71">
        <f>'[1]Table 8 2.1.12 MFP Funded'!G26</f>
        <v>13259</v>
      </c>
      <c r="D28" s="71">
        <f>'10.1.12 MFP Funded'!C28-'[2]MFP Scholarship Only_reformatte'!E26</f>
        <v>13472</v>
      </c>
      <c r="E28" s="70">
        <f t="shared" si="1"/>
        <v>213</v>
      </c>
      <c r="F28" s="70">
        <f t="shared" si="2"/>
        <v>213</v>
      </c>
      <c r="G28" s="70">
        <f t="shared" si="3"/>
        <v>0</v>
      </c>
      <c r="H28" s="68">
        <f>'[3]Table 3 Levels 1&amp;2'!AL30</f>
        <v>4824.5074836036147</v>
      </c>
      <c r="I28" s="68">
        <f>'[1]Table 4 Level 3'!P28</f>
        <v>688.58</v>
      </c>
      <c r="J28" s="68">
        <f t="shared" si="4"/>
        <v>5513.0874836036146</v>
      </c>
      <c r="K28" s="69">
        <f t="shared" si="5"/>
        <v>1174287.6340075699</v>
      </c>
      <c r="L28" s="96">
        <f t="shared" si="6"/>
        <v>1174287.6340075699</v>
      </c>
      <c r="M28" s="96">
        <f t="shared" si="7"/>
        <v>0</v>
      </c>
      <c r="N28" s="96">
        <f>'[4]October midyear adj'!K28</f>
        <v>1176488.5249802002</v>
      </c>
      <c r="O28" s="96">
        <f t="shared" si="8"/>
        <v>1174287.6340075699</v>
      </c>
      <c r="P28" s="96">
        <f t="shared" si="9"/>
        <v>-2200.8909726303536</v>
      </c>
    </row>
    <row r="29" spans="1:16" ht="14.25">
      <c r="A29" s="222">
        <v>24</v>
      </c>
      <c r="B29" s="221" t="s">
        <v>179</v>
      </c>
      <c r="C29" s="71">
        <f>'[1]Table 8 2.1.12 MFP Funded'!G27</f>
        <v>4461</v>
      </c>
      <c r="D29" s="71">
        <f>'10.1.12 MFP Funded'!C29-'[2]MFP Scholarship Only_reformatte'!E27</f>
        <v>4497</v>
      </c>
      <c r="E29" s="70">
        <f t="shared" si="1"/>
        <v>36</v>
      </c>
      <c r="F29" s="70">
        <f t="shared" si="2"/>
        <v>36</v>
      </c>
      <c r="G29" s="70">
        <f t="shared" si="3"/>
        <v>0</v>
      </c>
      <c r="H29" s="68">
        <f>'[3]Table 3 Levels 1&amp;2'!AL31</f>
        <v>2654.5104003578617</v>
      </c>
      <c r="I29" s="68">
        <f>'[1]Table 4 Level 3'!P29</f>
        <v>854.24999999999989</v>
      </c>
      <c r="J29" s="68">
        <f t="shared" si="4"/>
        <v>3508.7604003578617</v>
      </c>
      <c r="K29" s="69">
        <f t="shared" si="5"/>
        <v>126315.37441288301</v>
      </c>
      <c r="L29" s="96">
        <f t="shared" si="6"/>
        <v>126315.37441288301</v>
      </c>
      <c r="M29" s="96">
        <f t="shared" si="7"/>
        <v>0</v>
      </c>
      <c r="N29" s="96">
        <f>'[4]October midyear adj'!K29</f>
        <v>234769.92593212769</v>
      </c>
      <c r="O29" s="96">
        <f t="shared" si="8"/>
        <v>126315.37441288301</v>
      </c>
      <c r="P29" s="96">
        <f t="shared" si="9"/>
        <v>-108454.55151924468</v>
      </c>
    </row>
    <row r="30" spans="1:16" ht="14.25">
      <c r="A30" s="226">
        <v>25</v>
      </c>
      <c r="B30" s="225" t="s">
        <v>178</v>
      </c>
      <c r="C30" s="65">
        <f>'[1]Table 8 2.1.12 MFP Funded'!G28</f>
        <v>2224</v>
      </c>
      <c r="D30" s="65">
        <f>'10.1.12 MFP Funded'!C30-'[2]MFP Scholarship Only_reformatte'!E28</f>
        <v>2212</v>
      </c>
      <c r="E30" s="79">
        <f t="shared" si="1"/>
        <v>-12</v>
      </c>
      <c r="F30" s="79">
        <f t="shared" si="2"/>
        <v>0</v>
      </c>
      <c r="G30" s="79">
        <f t="shared" si="3"/>
        <v>-12</v>
      </c>
      <c r="H30" s="63">
        <f>'[3]Table 3 Levels 1&amp;2'!AL32</f>
        <v>3876.6607101712493</v>
      </c>
      <c r="I30" s="63">
        <f>'[1]Table 4 Level 3'!P30</f>
        <v>653.73</v>
      </c>
      <c r="J30" s="63">
        <f t="shared" si="4"/>
        <v>4530.3907101712493</v>
      </c>
      <c r="K30" s="57">
        <f t="shared" si="5"/>
        <v>-54364.688522054988</v>
      </c>
      <c r="L30" s="56">
        <f t="shared" si="6"/>
        <v>0</v>
      </c>
      <c r="M30" s="56">
        <f t="shared" si="7"/>
        <v>-54364.688522054988</v>
      </c>
      <c r="N30" s="56">
        <f>'[4]October midyear adj'!K30</f>
        <v>-22510.611837282122</v>
      </c>
      <c r="O30" s="56">
        <f t="shared" si="8"/>
        <v>-54364.688522054988</v>
      </c>
      <c r="P30" s="56">
        <f t="shared" si="9"/>
        <v>-31854.076684772866</v>
      </c>
    </row>
    <row r="31" spans="1:16" ht="14.25">
      <c r="A31" s="222">
        <v>26</v>
      </c>
      <c r="B31" s="221" t="s">
        <v>100</v>
      </c>
      <c r="C31" s="71">
        <f>'[1]Table 8 2.1.12 MFP Funded'!G29</f>
        <v>43581</v>
      </c>
      <c r="D31" s="72">
        <f>'10.1.12 MFP Funded'!C31-'[2]MFP Scholarship Only_reformatte'!E29</f>
        <v>43760</v>
      </c>
      <c r="E31" s="70">
        <f t="shared" si="1"/>
        <v>179</v>
      </c>
      <c r="F31" s="70">
        <f t="shared" si="2"/>
        <v>179</v>
      </c>
      <c r="G31" s="70">
        <f t="shared" si="3"/>
        <v>0</v>
      </c>
      <c r="H31" s="77">
        <f>'[3]Table 3 Levels 1&amp;2'!AL33</f>
        <v>3130.9087022137969</v>
      </c>
      <c r="I31" s="77">
        <f>'[1]Table 4 Level 3'!P31</f>
        <v>836.83</v>
      </c>
      <c r="J31" s="77">
        <f t="shared" si="4"/>
        <v>3967.7387022137968</v>
      </c>
      <c r="K31" s="69">
        <f t="shared" si="5"/>
        <v>710225.22769626963</v>
      </c>
      <c r="L31" s="96">
        <f t="shared" si="6"/>
        <v>710225.22769626963</v>
      </c>
      <c r="M31" s="96">
        <f t="shared" si="7"/>
        <v>0</v>
      </c>
      <c r="N31" s="96">
        <f>'[4]October midyear adj'!K31</f>
        <v>2493201.0043854774</v>
      </c>
      <c r="O31" s="96">
        <f t="shared" si="8"/>
        <v>710225.22769626963</v>
      </c>
      <c r="P31" s="96">
        <f t="shared" si="9"/>
        <v>-1782975.7766892076</v>
      </c>
    </row>
    <row r="32" spans="1:16" ht="14.25">
      <c r="A32" s="222">
        <v>27</v>
      </c>
      <c r="B32" s="221" t="s">
        <v>92</v>
      </c>
      <c r="C32" s="71">
        <f>'[1]Table 8 2.1.12 MFP Funded'!G30</f>
        <v>5597</v>
      </c>
      <c r="D32" s="72">
        <f>'10.1.12 MFP Funded'!C32-'[2]MFP Scholarship Only_reformatte'!E30</f>
        <v>5616</v>
      </c>
      <c r="E32" s="70">
        <f t="shared" si="1"/>
        <v>19</v>
      </c>
      <c r="F32" s="70">
        <f t="shared" si="2"/>
        <v>19</v>
      </c>
      <c r="G32" s="70">
        <f t="shared" si="3"/>
        <v>0</v>
      </c>
      <c r="H32" s="77">
        <f>'[3]Table 3 Levels 1&amp;2'!AL34</f>
        <v>5673.3097932359224</v>
      </c>
      <c r="I32" s="77">
        <f>'[1]Table 4 Level 3'!P32</f>
        <v>693.06</v>
      </c>
      <c r="J32" s="77">
        <f t="shared" si="4"/>
        <v>6366.3697932359228</v>
      </c>
      <c r="K32" s="69">
        <f t="shared" si="5"/>
        <v>120961.02607148253</v>
      </c>
      <c r="L32" s="96">
        <f t="shared" si="6"/>
        <v>120961.02607148253</v>
      </c>
      <c r="M32" s="96">
        <f t="shared" si="7"/>
        <v>0</v>
      </c>
      <c r="N32" s="96">
        <f>'[4]October midyear adj'!K32</f>
        <v>120585.59565806054</v>
      </c>
      <c r="O32" s="96">
        <f t="shared" si="8"/>
        <v>120961.02607148253</v>
      </c>
      <c r="P32" s="96">
        <f t="shared" si="9"/>
        <v>375.43041342198558</v>
      </c>
    </row>
    <row r="33" spans="1:16" ht="14.25">
      <c r="A33" s="222">
        <v>28</v>
      </c>
      <c r="B33" s="221" t="s">
        <v>177</v>
      </c>
      <c r="C33" s="71">
        <f>'[1]Table 8 2.1.12 MFP Funded'!G31</f>
        <v>29564</v>
      </c>
      <c r="D33" s="71">
        <f>'10.1.12 MFP Funded'!C33-'[2]MFP Scholarship Only_reformatte'!E31</f>
        <v>29888</v>
      </c>
      <c r="E33" s="70">
        <f t="shared" si="1"/>
        <v>324</v>
      </c>
      <c r="F33" s="70">
        <f t="shared" si="2"/>
        <v>324</v>
      </c>
      <c r="G33" s="70">
        <f t="shared" si="3"/>
        <v>0</v>
      </c>
      <c r="H33" s="68">
        <f>'[3]Table 3 Levels 1&amp;2'!AL35</f>
        <v>3225.6961587092846</v>
      </c>
      <c r="I33" s="68">
        <f>'[1]Table 4 Level 3'!P33</f>
        <v>694.4</v>
      </c>
      <c r="J33" s="68">
        <f t="shared" si="4"/>
        <v>3920.0961587092847</v>
      </c>
      <c r="K33" s="69">
        <f t="shared" si="5"/>
        <v>1270111.1554218084</v>
      </c>
      <c r="L33" s="96">
        <f t="shared" si="6"/>
        <v>1270111.1554218084</v>
      </c>
      <c r="M33" s="96">
        <f t="shared" si="7"/>
        <v>0</v>
      </c>
      <c r="N33" s="96">
        <f>'[4]October midyear adj'!K33</f>
        <v>1807250.1418398421</v>
      </c>
      <c r="O33" s="96">
        <f t="shared" si="8"/>
        <v>1270111.1554218084</v>
      </c>
      <c r="P33" s="96">
        <f t="shared" si="9"/>
        <v>-537138.98641803372</v>
      </c>
    </row>
    <row r="34" spans="1:16" ht="14.25">
      <c r="A34" s="222">
        <v>29</v>
      </c>
      <c r="B34" s="221" t="s">
        <v>176</v>
      </c>
      <c r="C34" s="71">
        <f>'[1]Table 8 2.1.12 MFP Funded'!G32</f>
        <v>13508</v>
      </c>
      <c r="D34" s="71">
        <f>'10.1.12 MFP Funded'!C34-'[2]MFP Scholarship Only_reformatte'!E32</f>
        <v>13814</v>
      </c>
      <c r="E34" s="70">
        <f t="shared" si="1"/>
        <v>306</v>
      </c>
      <c r="F34" s="70">
        <f t="shared" si="2"/>
        <v>306</v>
      </c>
      <c r="G34" s="70">
        <f t="shared" si="3"/>
        <v>0</v>
      </c>
      <c r="H34" s="68">
        <f>'[3]Table 3 Levels 1&amp;2'!AL36</f>
        <v>3955.7852148385191</v>
      </c>
      <c r="I34" s="68">
        <f>'[1]Table 4 Level 3'!P34</f>
        <v>754.94999999999993</v>
      </c>
      <c r="J34" s="68">
        <f t="shared" si="4"/>
        <v>4710.7352148385189</v>
      </c>
      <c r="K34" s="69">
        <f t="shared" si="5"/>
        <v>1441484.9757405869</v>
      </c>
      <c r="L34" s="96">
        <f t="shared" si="6"/>
        <v>1441484.9757405869</v>
      </c>
      <c r="M34" s="96">
        <f t="shared" si="7"/>
        <v>0</v>
      </c>
      <c r="N34" s="96">
        <f>'[4]October midyear adj'!K34</f>
        <v>1654396.4639972395</v>
      </c>
      <c r="O34" s="96">
        <f t="shared" si="8"/>
        <v>1441484.9757405869</v>
      </c>
      <c r="P34" s="96">
        <f t="shared" si="9"/>
        <v>-212911.48825665261</v>
      </c>
    </row>
    <row r="35" spans="1:16" ht="14.25">
      <c r="A35" s="226">
        <v>30</v>
      </c>
      <c r="B35" s="225" t="s">
        <v>175</v>
      </c>
      <c r="C35" s="65">
        <f>'[1]Table 8 2.1.12 MFP Funded'!G33</f>
        <v>2431</v>
      </c>
      <c r="D35" s="65">
        <f>'10.1.12 MFP Funded'!C35-'[2]MFP Scholarship Only_reformatte'!E33</f>
        <v>2496</v>
      </c>
      <c r="E35" s="79">
        <f t="shared" si="1"/>
        <v>65</v>
      </c>
      <c r="F35" s="79">
        <f t="shared" si="2"/>
        <v>65</v>
      </c>
      <c r="G35" s="79">
        <f t="shared" si="3"/>
        <v>0</v>
      </c>
      <c r="H35" s="63">
        <f>'[3]Table 3 Levels 1&amp;2'!AL37</f>
        <v>5609.6361466464068</v>
      </c>
      <c r="I35" s="63">
        <f>'[1]Table 4 Level 3'!P35</f>
        <v>727.17</v>
      </c>
      <c r="J35" s="63">
        <f t="shared" si="4"/>
        <v>6336.8061466464069</v>
      </c>
      <c r="K35" s="57">
        <f t="shared" si="5"/>
        <v>411892.39953201642</v>
      </c>
      <c r="L35" s="56">
        <f t="shared" si="6"/>
        <v>411892.39953201642</v>
      </c>
      <c r="M35" s="56">
        <f t="shared" si="7"/>
        <v>0</v>
      </c>
      <c r="N35" s="56">
        <f>'[4]October midyear adj'!K35</f>
        <v>410934.00833956653</v>
      </c>
      <c r="O35" s="56">
        <f t="shared" si="8"/>
        <v>411892.39953201642</v>
      </c>
      <c r="P35" s="56">
        <f t="shared" si="9"/>
        <v>958.39119244989706</v>
      </c>
    </row>
    <row r="36" spans="1:16" ht="14.25">
      <c r="A36" s="222">
        <v>31</v>
      </c>
      <c r="B36" s="221" t="s">
        <v>108</v>
      </c>
      <c r="C36" s="71">
        <f>'[1]Table 8 2.1.12 MFP Funded'!G34</f>
        <v>6451</v>
      </c>
      <c r="D36" s="72">
        <f>'10.1.12 MFP Funded'!C36-'[2]MFP Scholarship Only_reformatte'!E34</f>
        <v>6422</v>
      </c>
      <c r="E36" s="70">
        <f t="shared" si="1"/>
        <v>-29</v>
      </c>
      <c r="F36" s="70">
        <f t="shared" si="2"/>
        <v>0</v>
      </c>
      <c r="G36" s="70">
        <f t="shared" si="3"/>
        <v>-29</v>
      </c>
      <c r="H36" s="77">
        <f>'[3]Table 3 Levels 1&amp;2'!AL38</f>
        <v>4174.0937400224284</v>
      </c>
      <c r="I36" s="77">
        <f>'[1]Table 4 Level 3'!P36</f>
        <v>620.83000000000004</v>
      </c>
      <c r="J36" s="77">
        <f t="shared" si="4"/>
        <v>4794.9237400224283</v>
      </c>
      <c r="K36" s="69">
        <f t="shared" si="5"/>
        <v>-139052.78846065042</v>
      </c>
      <c r="L36" s="96">
        <f t="shared" si="6"/>
        <v>0</v>
      </c>
      <c r="M36" s="96">
        <f t="shared" si="7"/>
        <v>-139052.78846065042</v>
      </c>
      <c r="N36" s="96">
        <f>'[4]October midyear adj'!K36</f>
        <v>239020.73403217818</v>
      </c>
      <c r="O36" s="96">
        <f t="shared" si="8"/>
        <v>-139052.78846065042</v>
      </c>
      <c r="P36" s="96">
        <f t="shared" si="9"/>
        <v>-378073.5224928286</v>
      </c>
    </row>
    <row r="37" spans="1:16" ht="14.25">
      <c r="A37" s="222">
        <v>32</v>
      </c>
      <c r="B37" s="221" t="s">
        <v>116</v>
      </c>
      <c r="C37" s="71">
        <f>'[1]Table 8 2.1.12 MFP Funded'!G35</f>
        <v>24352</v>
      </c>
      <c r="D37" s="72">
        <f>'10.1.12 MFP Funded'!C37-'[2]MFP Scholarship Only_reformatte'!E35</f>
        <v>24941</v>
      </c>
      <c r="E37" s="70">
        <f t="shared" si="1"/>
        <v>589</v>
      </c>
      <c r="F37" s="70">
        <f t="shared" si="2"/>
        <v>589</v>
      </c>
      <c r="G37" s="70">
        <f t="shared" si="3"/>
        <v>0</v>
      </c>
      <c r="H37" s="77">
        <f>'[3]Table 3 Levels 1&amp;2'!AL39</f>
        <v>5486.1585166144778</v>
      </c>
      <c r="I37" s="77">
        <f>'[1]Table 4 Level 3'!P37</f>
        <v>559.77</v>
      </c>
      <c r="J37" s="77">
        <f t="shared" si="4"/>
        <v>6045.9285166144782</v>
      </c>
      <c r="K37" s="69">
        <f t="shared" si="5"/>
        <v>3561051.8962859279</v>
      </c>
      <c r="L37" s="96">
        <f t="shared" si="6"/>
        <v>3561051.8962859279</v>
      </c>
      <c r="M37" s="96">
        <f t="shared" si="7"/>
        <v>0</v>
      </c>
      <c r="N37" s="96">
        <f>'[4]October midyear adj'!K37</f>
        <v>3560599.0615976672</v>
      </c>
      <c r="O37" s="96">
        <f t="shared" si="8"/>
        <v>3561051.8962859279</v>
      </c>
      <c r="P37" s="96">
        <f t="shared" si="9"/>
        <v>452.83468826068565</v>
      </c>
    </row>
    <row r="38" spans="1:16" ht="14.25">
      <c r="A38" s="222">
        <v>33</v>
      </c>
      <c r="B38" s="221" t="s">
        <v>174</v>
      </c>
      <c r="C38" s="71">
        <f>'[1]Table 8 2.1.12 MFP Funded'!G36</f>
        <v>1861</v>
      </c>
      <c r="D38" s="71">
        <f>'10.1.12 MFP Funded'!C38-'[2]MFP Scholarship Only_reformatte'!E36</f>
        <v>1783</v>
      </c>
      <c r="E38" s="70">
        <f t="shared" ref="E38:E69" si="10">D38-C38</f>
        <v>-78</v>
      </c>
      <c r="F38" s="70">
        <f t="shared" ref="F38:F69" si="11">IF(E38&gt;0,E38,0)</f>
        <v>0</v>
      </c>
      <c r="G38" s="70">
        <f t="shared" ref="G38:G74" si="12">IF(E38&lt;0,E38,0)</f>
        <v>-78</v>
      </c>
      <c r="H38" s="68">
        <f>'[3]Table 3 Levels 1&amp;2'!AL40</f>
        <v>5393.8471941993575</v>
      </c>
      <c r="I38" s="68">
        <f>'[1]Table 4 Level 3'!P38</f>
        <v>655.31000000000006</v>
      </c>
      <c r="J38" s="68">
        <f t="shared" ref="J38:J69" si="13">I38+H38</f>
        <v>6049.1571941993579</v>
      </c>
      <c r="K38" s="69">
        <f t="shared" ref="K38:K69" si="14">E38*J38</f>
        <v>-471834.2611475499</v>
      </c>
      <c r="L38" s="96">
        <f t="shared" ref="L38:L69" si="15">IF(K38&gt;0,K38,0)</f>
        <v>0</v>
      </c>
      <c r="M38" s="96">
        <f t="shared" ref="M38:M74" si="16">IF(K38&lt;0,K38,0)</f>
        <v>-471834.2611475499</v>
      </c>
      <c r="N38" s="96">
        <f>'[4]October midyear adj'!K38</f>
        <v>-472124.47169855336</v>
      </c>
      <c r="O38" s="96">
        <f t="shared" si="8"/>
        <v>-471834.2611475499</v>
      </c>
      <c r="P38" s="96">
        <f t="shared" si="9"/>
        <v>290.21055100345984</v>
      </c>
    </row>
    <row r="39" spans="1:16" ht="14.25">
      <c r="A39" s="222">
        <v>34</v>
      </c>
      <c r="B39" s="221" t="s">
        <v>173</v>
      </c>
      <c r="C39" s="71">
        <f>'[1]Table 8 2.1.12 MFP Funded'!G37</f>
        <v>4312</v>
      </c>
      <c r="D39" s="71">
        <f>'10.1.12 MFP Funded'!C39-'[2]MFP Scholarship Only_reformatte'!E37</f>
        <v>4280</v>
      </c>
      <c r="E39" s="70">
        <f t="shared" si="10"/>
        <v>-32</v>
      </c>
      <c r="F39" s="70">
        <f t="shared" si="11"/>
        <v>0</v>
      </c>
      <c r="G39" s="70">
        <f t="shared" si="12"/>
        <v>-32</v>
      </c>
      <c r="H39" s="68">
        <f>'[3]Table 3 Levels 1&amp;2'!AL41</f>
        <v>5864.3549473361072</v>
      </c>
      <c r="I39" s="68">
        <f>'[1]Table 4 Level 3'!P39</f>
        <v>644.11000000000013</v>
      </c>
      <c r="J39" s="68">
        <f t="shared" si="13"/>
        <v>6508.4649473361078</v>
      </c>
      <c r="K39" s="69">
        <f t="shared" si="14"/>
        <v>-208270.87831475545</v>
      </c>
      <c r="L39" s="96">
        <f t="shared" si="15"/>
        <v>0</v>
      </c>
      <c r="M39" s="96">
        <f t="shared" si="16"/>
        <v>-208270.87831475545</v>
      </c>
      <c r="N39" s="96">
        <f>'[4]October midyear adj'!K39</f>
        <v>-181666.07818881405</v>
      </c>
      <c r="O39" s="96">
        <f t="shared" si="8"/>
        <v>-208270.87831475545</v>
      </c>
      <c r="P39" s="96">
        <f t="shared" si="9"/>
        <v>-26604.800125941401</v>
      </c>
    </row>
    <row r="40" spans="1:16" ht="14.25">
      <c r="A40" s="226">
        <v>35</v>
      </c>
      <c r="B40" s="225" t="s">
        <v>172</v>
      </c>
      <c r="C40" s="65">
        <f>'[1]Table 8 2.1.12 MFP Funded'!G38</f>
        <v>6437</v>
      </c>
      <c r="D40" s="65">
        <f>'10.1.12 MFP Funded'!C40-'[2]MFP Scholarship Only_reformatte'!E38</f>
        <v>6447</v>
      </c>
      <c r="E40" s="79">
        <f t="shared" si="10"/>
        <v>10</v>
      </c>
      <c r="F40" s="79">
        <f t="shared" si="11"/>
        <v>10</v>
      </c>
      <c r="G40" s="79">
        <f t="shared" si="12"/>
        <v>0</v>
      </c>
      <c r="H40" s="63">
        <f>'[3]Table 3 Levels 1&amp;2'!AL42</f>
        <v>4848.8680115701454</v>
      </c>
      <c r="I40" s="63">
        <f>'[1]Table 4 Level 3'!P40</f>
        <v>537.96</v>
      </c>
      <c r="J40" s="63">
        <f t="shared" si="13"/>
        <v>5386.8280115701455</v>
      </c>
      <c r="K40" s="57">
        <f t="shared" si="14"/>
        <v>53868.280115701455</v>
      </c>
      <c r="L40" s="56">
        <f t="shared" si="15"/>
        <v>53868.280115701455</v>
      </c>
      <c r="M40" s="56">
        <f t="shared" si="16"/>
        <v>0</v>
      </c>
      <c r="N40" s="56">
        <f>'[4]October midyear adj'!K40</f>
        <v>64427.080095190351</v>
      </c>
      <c r="O40" s="56">
        <f t="shared" si="8"/>
        <v>53868.280115701455</v>
      </c>
      <c r="P40" s="56">
        <f t="shared" si="9"/>
        <v>-10558.799979488896</v>
      </c>
    </row>
    <row r="41" spans="1:16" ht="14.25">
      <c r="A41" s="222">
        <v>36</v>
      </c>
      <c r="B41" s="221" t="s">
        <v>101</v>
      </c>
      <c r="C41" s="228">
        <f>'[1]Table 8 2.1.12 MFP Funded'!G39+2250</f>
        <v>12894</v>
      </c>
      <c r="D41" s="71">
        <f>'10.1.12 MFP Funded'!C41-'[2]MFP Scholarship Only_reformatte'!E39</f>
        <v>11042</v>
      </c>
      <c r="E41" s="70">
        <f t="shared" si="10"/>
        <v>-1852</v>
      </c>
      <c r="F41" s="70">
        <f t="shared" si="11"/>
        <v>0</v>
      </c>
      <c r="G41" s="70">
        <f t="shared" si="12"/>
        <v>-1852</v>
      </c>
      <c r="H41" s="227">
        <f>'[3]Table 3 Levels 1&amp;2'!AL43</f>
        <v>3442.7546828904692</v>
      </c>
      <c r="I41" s="229">
        <f>'[1]Table 4 Level 3'!P41</f>
        <v>727.23177743956114</v>
      </c>
      <c r="J41" s="68">
        <f t="shared" si="13"/>
        <v>4169.9864603300302</v>
      </c>
      <c r="K41" s="69">
        <f t="shared" si="14"/>
        <v>-7722814.9245312158</v>
      </c>
      <c r="L41" s="96">
        <f t="shared" si="15"/>
        <v>0</v>
      </c>
      <c r="M41" s="96">
        <f t="shared" si="16"/>
        <v>-7722814.9245312158</v>
      </c>
      <c r="N41" s="96">
        <f>'[4]October midyear adj'!K41</f>
        <v>2481767.6761351097</v>
      </c>
      <c r="O41" s="96">
        <f t="shared" si="8"/>
        <v>-7722814.9245312158</v>
      </c>
      <c r="P41" s="96">
        <f t="shared" si="9"/>
        <v>-10204582.600666326</v>
      </c>
    </row>
    <row r="42" spans="1:16" ht="14.25">
      <c r="A42" s="222">
        <v>37</v>
      </c>
      <c r="B42" s="221" t="s">
        <v>109</v>
      </c>
      <c r="C42" s="72">
        <f>'[1]Table 8 2.1.12 MFP Funded'!G40</f>
        <v>19222</v>
      </c>
      <c r="D42" s="72">
        <f>'10.1.12 MFP Funded'!C42-'[2]MFP Scholarship Only_reformatte'!E40</f>
        <v>19550</v>
      </c>
      <c r="E42" s="70">
        <f t="shared" si="10"/>
        <v>328</v>
      </c>
      <c r="F42" s="70">
        <f t="shared" si="11"/>
        <v>328</v>
      </c>
      <c r="G42" s="70">
        <f t="shared" si="12"/>
        <v>0</v>
      </c>
      <c r="H42" s="77">
        <f>'[3]Table 3 Levels 1&amp;2'!AL44</f>
        <v>5492.0643232073926</v>
      </c>
      <c r="I42" s="77">
        <f>'[1]Table 4 Level 3'!P42</f>
        <v>653.61</v>
      </c>
      <c r="J42" s="77">
        <f t="shared" si="13"/>
        <v>6145.6743232073923</v>
      </c>
      <c r="K42" s="69">
        <f t="shared" si="14"/>
        <v>2015781.1780120246</v>
      </c>
      <c r="L42" s="96">
        <f t="shared" si="15"/>
        <v>2015781.1780120246</v>
      </c>
      <c r="M42" s="96">
        <f t="shared" si="16"/>
        <v>0</v>
      </c>
      <c r="N42" s="96">
        <f>'[4]October midyear adj'!K42</f>
        <v>2313993.0537467361</v>
      </c>
      <c r="O42" s="96">
        <f t="shared" si="8"/>
        <v>2015781.1780120246</v>
      </c>
      <c r="P42" s="96">
        <f t="shared" si="9"/>
        <v>-298211.87573471153</v>
      </c>
    </row>
    <row r="43" spans="1:16" ht="14.25">
      <c r="A43" s="222">
        <v>38</v>
      </c>
      <c r="B43" s="221" t="s">
        <v>99</v>
      </c>
      <c r="C43" s="72">
        <f>'[1]Table 8 2.1.12 MFP Funded'!G41</f>
        <v>3750</v>
      </c>
      <c r="D43" s="71">
        <f>'10.1.12 MFP Funded'!C43-'[2]MFP Scholarship Only_reformatte'!E41</f>
        <v>3805</v>
      </c>
      <c r="E43" s="70">
        <f t="shared" si="10"/>
        <v>55</v>
      </c>
      <c r="F43" s="70">
        <f t="shared" si="11"/>
        <v>55</v>
      </c>
      <c r="G43" s="70">
        <f t="shared" si="12"/>
        <v>0</v>
      </c>
      <c r="H43" s="77">
        <f>'[3]Table 3 Levels 1&amp;2'!AL45</f>
        <v>2296.9220537376964</v>
      </c>
      <c r="I43" s="77">
        <f>'[1]Table 4 Level 3'!P43</f>
        <v>829.92000000000007</v>
      </c>
      <c r="J43" s="68">
        <f t="shared" si="13"/>
        <v>3126.8420537376965</v>
      </c>
      <c r="K43" s="69">
        <f t="shared" si="14"/>
        <v>171976.31295557332</v>
      </c>
      <c r="L43" s="96">
        <f t="shared" si="15"/>
        <v>171976.31295557332</v>
      </c>
      <c r="M43" s="96">
        <f t="shared" si="16"/>
        <v>0</v>
      </c>
      <c r="N43" s="96">
        <f>'[4]October midyear adj'!K43</f>
        <v>169213.04604166668</v>
      </c>
      <c r="O43" s="96">
        <f t="shared" si="8"/>
        <v>171976.31295557332</v>
      </c>
      <c r="P43" s="96">
        <f t="shared" si="9"/>
        <v>2763.266913906642</v>
      </c>
    </row>
    <row r="44" spans="1:16" ht="14.25">
      <c r="A44" s="222">
        <v>39</v>
      </c>
      <c r="B44" s="221" t="s">
        <v>171</v>
      </c>
      <c r="C44" s="228">
        <f>'[1]Table 8 2.1.12 MFP Funded'!G42</f>
        <v>2582</v>
      </c>
      <c r="D44" s="71">
        <f>'10.1.12 MFP Funded'!C44-'[2]MFP Scholarship Only_reformatte'!E42</f>
        <v>2617</v>
      </c>
      <c r="E44" s="70">
        <f t="shared" si="10"/>
        <v>35</v>
      </c>
      <c r="F44" s="70">
        <f t="shared" si="11"/>
        <v>35</v>
      </c>
      <c r="G44" s="70">
        <f t="shared" si="12"/>
        <v>0</v>
      </c>
      <c r="H44" s="227">
        <f>'[3]Table 3 Levels 1&amp;2'!AL46</f>
        <v>3692.59215316156</v>
      </c>
      <c r="I44" s="227">
        <f>'[1]Table 4 Level 3'!P44</f>
        <v>779.65573042776441</v>
      </c>
      <c r="J44" s="68">
        <f t="shared" si="13"/>
        <v>4472.2478835893244</v>
      </c>
      <c r="K44" s="69">
        <f t="shared" si="14"/>
        <v>156528.67592562636</v>
      </c>
      <c r="L44" s="96">
        <f t="shared" si="15"/>
        <v>156528.67592562636</v>
      </c>
      <c r="M44" s="96">
        <f t="shared" si="16"/>
        <v>0</v>
      </c>
      <c r="N44" s="96">
        <f>'[4]October midyear adj'!K44</f>
        <v>281348.19909753761</v>
      </c>
      <c r="O44" s="96">
        <f t="shared" si="8"/>
        <v>156528.67592562636</v>
      </c>
      <c r="P44" s="96">
        <f t="shared" si="9"/>
        <v>-124819.52317191125</v>
      </c>
    </row>
    <row r="45" spans="1:16" ht="14.25">
      <c r="A45" s="226">
        <v>40</v>
      </c>
      <c r="B45" s="225" t="s">
        <v>170</v>
      </c>
      <c r="C45" s="65">
        <f>'[1]Table 8 2.1.12 MFP Funded'!G43</f>
        <v>22934</v>
      </c>
      <c r="D45" s="65">
        <f>'10.1.12 MFP Funded'!C45-'[2]MFP Scholarship Only_reformatte'!E43</f>
        <v>23013</v>
      </c>
      <c r="E45" s="79">
        <f t="shared" si="10"/>
        <v>79</v>
      </c>
      <c r="F45" s="79">
        <f t="shared" si="11"/>
        <v>79</v>
      </c>
      <c r="G45" s="79">
        <f t="shared" si="12"/>
        <v>0</v>
      </c>
      <c r="H45" s="63">
        <f>'[3]Table 3 Levels 1&amp;2'!AL47</f>
        <v>4897.3087815908475</v>
      </c>
      <c r="I45" s="63">
        <f>'[1]Table 4 Level 3'!P45</f>
        <v>700.2700000000001</v>
      </c>
      <c r="J45" s="63">
        <f t="shared" si="13"/>
        <v>5597.5787815908479</v>
      </c>
      <c r="K45" s="57">
        <f t="shared" si="14"/>
        <v>442208.72374567698</v>
      </c>
      <c r="L45" s="56">
        <f t="shared" si="15"/>
        <v>442208.72374567698</v>
      </c>
      <c r="M45" s="56">
        <f t="shared" si="16"/>
        <v>0</v>
      </c>
      <c r="N45" s="56">
        <f>'[4]October midyear adj'!K45</f>
        <v>892686.16521899845</v>
      </c>
      <c r="O45" s="56">
        <f t="shared" si="8"/>
        <v>442208.72374567698</v>
      </c>
      <c r="P45" s="56">
        <f t="shared" si="9"/>
        <v>-450477.44147332147</v>
      </c>
    </row>
    <row r="46" spans="1:16" ht="14.25">
      <c r="A46" s="222">
        <v>41</v>
      </c>
      <c r="B46" s="221" t="s">
        <v>169</v>
      </c>
      <c r="C46" s="71">
        <f>'[1]Table 8 2.1.12 MFP Funded'!G44</f>
        <v>1401</v>
      </c>
      <c r="D46" s="72">
        <f>'10.1.12 MFP Funded'!C46-'[2]MFP Scholarship Only_reformatte'!E44</f>
        <v>1390</v>
      </c>
      <c r="E46" s="70">
        <f t="shared" si="10"/>
        <v>-11</v>
      </c>
      <c r="F46" s="70">
        <f t="shared" si="11"/>
        <v>0</v>
      </c>
      <c r="G46" s="70">
        <f t="shared" si="12"/>
        <v>-11</v>
      </c>
      <c r="H46" s="77">
        <f>'[3]Table 3 Levels 1&amp;2'!AL48</f>
        <v>1613.0487891737891</v>
      </c>
      <c r="I46" s="77">
        <f>'[1]Table 4 Level 3'!P46</f>
        <v>886.22</v>
      </c>
      <c r="J46" s="77">
        <f t="shared" si="13"/>
        <v>2499.2687891737892</v>
      </c>
      <c r="K46" s="69">
        <f t="shared" si="14"/>
        <v>-27491.95668091168</v>
      </c>
      <c r="L46" s="96">
        <f t="shared" si="15"/>
        <v>0</v>
      </c>
      <c r="M46" s="96">
        <f t="shared" si="16"/>
        <v>-27491.95668091168</v>
      </c>
      <c r="N46" s="96">
        <f>'[4]October midyear adj'!K46</f>
        <v>-27441.153830845775</v>
      </c>
      <c r="O46" s="96">
        <f t="shared" si="8"/>
        <v>-27491.95668091168</v>
      </c>
      <c r="P46" s="96">
        <f t="shared" si="9"/>
        <v>-50.802850065905659</v>
      </c>
    </row>
    <row r="47" spans="1:16" ht="14.25">
      <c r="A47" s="222">
        <v>42</v>
      </c>
      <c r="B47" s="221" t="s">
        <v>168</v>
      </c>
      <c r="C47" s="71">
        <f>'[1]Table 8 2.1.12 MFP Funded'!G45</f>
        <v>3424</v>
      </c>
      <c r="D47" s="72">
        <f>'10.1.12 MFP Funded'!C47-'[2]MFP Scholarship Only_reformatte'!E45</f>
        <v>3412</v>
      </c>
      <c r="E47" s="70">
        <f t="shared" si="10"/>
        <v>-12</v>
      </c>
      <c r="F47" s="70">
        <f t="shared" si="11"/>
        <v>0</v>
      </c>
      <c r="G47" s="70">
        <f t="shared" si="12"/>
        <v>-12</v>
      </c>
      <c r="H47" s="77">
        <f>'[3]Table 3 Levels 1&amp;2'!AL49</f>
        <v>5259.3837602759822</v>
      </c>
      <c r="I47" s="77">
        <f>'[1]Table 4 Level 3'!P47</f>
        <v>534.28</v>
      </c>
      <c r="J47" s="77">
        <f t="shared" si="13"/>
        <v>5793.663760275982</v>
      </c>
      <c r="K47" s="69">
        <f t="shared" si="14"/>
        <v>-69523.965123311791</v>
      </c>
      <c r="L47" s="96">
        <f t="shared" si="15"/>
        <v>0</v>
      </c>
      <c r="M47" s="96">
        <f t="shared" si="16"/>
        <v>-69523.965123311791</v>
      </c>
      <c r="N47" s="96">
        <f>'[4]October midyear adj'!K47</f>
        <v>-34767.508667880997</v>
      </c>
      <c r="O47" s="96">
        <f t="shared" si="8"/>
        <v>-69523.965123311791</v>
      </c>
      <c r="P47" s="96">
        <f t="shared" si="9"/>
        <v>-34756.456455430794</v>
      </c>
    </row>
    <row r="48" spans="1:16" ht="14.25">
      <c r="A48" s="222">
        <v>43</v>
      </c>
      <c r="B48" s="221" t="s">
        <v>167</v>
      </c>
      <c r="C48" s="71">
        <f>'[1]Table 8 2.1.12 MFP Funded'!G46</f>
        <v>3965</v>
      </c>
      <c r="D48" s="71">
        <f>'10.1.12 MFP Funded'!C48-'[2]MFP Scholarship Only_reformatte'!E46</f>
        <v>4023</v>
      </c>
      <c r="E48" s="70">
        <f t="shared" si="10"/>
        <v>58</v>
      </c>
      <c r="F48" s="70">
        <f t="shared" si="11"/>
        <v>58</v>
      </c>
      <c r="G48" s="70">
        <f t="shared" si="12"/>
        <v>0</v>
      </c>
      <c r="H48" s="68">
        <f>'[3]Table 3 Levels 1&amp;2'!AL50</f>
        <v>5602.7225412254893</v>
      </c>
      <c r="I48" s="68">
        <f>'[1]Table 4 Level 3'!P48</f>
        <v>574.6099999999999</v>
      </c>
      <c r="J48" s="68">
        <f t="shared" si="13"/>
        <v>6177.332541225489</v>
      </c>
      <c r="K48" s="69">
        <f t="shared" si="14"/>
        <v>358285.28739107837</v>
      </c>
      <c r="L48" s="96">
        <f t="shared" si="15"/>
        <v>358285.28739107837</v>
      </c>
      <c r="M48" s="96">
        <f t="shared" si="16"/>
        <v>0</v>
      </c>
      <c r="N48" s="96">
        <f>'[4]October midyear adj'!K48</f>
        <v>357393.63550013059</v>
      </c>
      <c r="O48" s="96">
        <f t="shared" si="8"/>
        <v>358285.28739107837</v>
      </c>
      <c r="P48" s="96">
        <f t="shared" si="9"/>
        <v>891.65189094777452</v>
      </c>
    </row>
    <row r="49" spans="1:16" ht="14.25">
      <c r="A49" s="222">
        <v>44</v>
      </c>
      <c r="B49" s="221" t="s">
        <v>98</v>
      </c>
      <c r="C49" s="71">
        <f>'[1]Table 8 2.1.12 MFP Funded'!G47</f>
        <v>5846</v>
      </c>
      <c r="D49" s="71">
        <f>'10.1.12 MFP Funded'!C49-'[2]MFP Scholarship Only_reformatte'!E47</f>
        <v>6276</v>
      </c>
      <c r="E49" s="70">
        <f t="shared" si="10"/>
        <v>430</v>
      </c>
      <c r="F49" s="70">
        <f t="shared" si="11"/>
        <v>430</v>
      </c>
      <c r="G49" s="70">
        <f t="shared" si="12"/>
        <v>0</v>
      </c>
      <c r="H49" s="68">
        <f>'[3]Table 3 Levels 1&amp;2'!AL51</f>
        <v>4123.0310925034155</v>
      </c>
      <c r="I49" s="68">
        <f>'[1]Table 4 Level 3'!P49</f>
        <v>663.16000000000008</v>
      </c>
      <c r="J49" s="68">
        <f t="shared" si="13"/>
        <v>4786.1910925034153</v>
      </c>
      <c r="K49" s="69">
        <f t="shared" si="14"/>
        <v>2058062.1697764685</v>
      </c>
      <c r="L49" s="96">
        <f t="shared" si="15"/>
        <v>2058062.1697764685</v>
      </c>
      <c r="M49" s="96">
        <f t="shared" si="16"/>
        <v>0</v>
      </c>
      <c r="N49" s="96">
        <f>'[4]October midyear adj'!K49</f>
        <v>2144576.1028771629</v>
      </c>
      <c r="O49" s="96">
        <f t="shared" si="8"/>
        <v>2058062.1697764685</v>
      </c>
      <c r="P49" s="96">
        <f t="shared" si="9"/>
        <v>-86513.933100694325</v>
      </c>
    </row>
    <row r="50" spans="1:16" ht="14.25">
      <c r="A50" s="226">
        <v>45</v>
      </c>
      <c r="B50" s="225" t="s">
        <v>97</v>
      </c>
      <c r="C50" s="65">
        <f>'[1]Table 8 2.1.12 MFP Funded'!G48</f>
        <v>9402</v>
      </c>
      <c r="D50" s="65">
        <f>'10.1.12 MFP Funded'!C50-'[2]MFP Scholarship Only_reformatte'!E48</f>
        <v>9465</v>
      </c>
      <c r="E50" s="79">
        <f t="shared" si="10"/>
        <v>63</v>
      </c>
      <c r="F50" s="79">
        <f t="shared" si="11"/>
        <v>63</v>
      </c>
      <c r="G50" s="79">
        <f t="shared" si="12"/>
        <v>0</v>
      </c>
      <c r="H50" s="63">
        <f>'[3]Table 3 Levels 1&amp;2'!AL52</f>
        <v>2428.6757675555082</v>
      </c>
      <c r="I50" s="63">
        <f>'[1]Table 4 Level 3'!P50</f>
        <v>753.96000000000015</v>
      </c>
      <c r="J50" s="63">
        <f t="shared" si="13"/>
        <v>3182.6357675555082</v>
      </c>
      <c r="K50" s="57">
        <f t="shared" si="14"/>
        <v>200506.05335599702</v>
      </c>
      <c r="L50" s="56">
        <f t="shared" si="15"/>
        <v>200506.05335599702</v>
      </c>
      <c r="M50" s="56">
        <f t="shared" si="16"/>
        <v>0</v>
      </c>
      <c r="N50" s="56">
        <f>'[4]October midyear adj'!K50</f>
        <v>221816.55928715394</v>
      </c>
      <c r="O50" s="56">
        <f t="shared" si="8"/>
        <v>200506.05335599702</v>
      </c>
      <c r="P50" s="56">
        <f t="shared" si="9"/>
        <v>-21310.50593115692</v>
      </c>
    </row>
    <row r="51" spans="1:16" ht="14.25">
      <c r="A51" s="222">
        <v>46</v>
      </c>
      <c r="B51" s="221" t="s">
        <v>166</v>
      </c>
      <c r="C51" s="228">
        <f>'[1]Table 8 2.1.12 MFP Funded'!G49</f>
        <v>760</v>
      </c>
      <c r="D51" s="72">
        <f>'10.1.12 MFP Funded'!C51-'[2]MFP Scholarship Only_reformatte'!E49</f>
        <v>730</v>
      </c>
      <c r="E51" s="70">
        <f t="shared" si="10"/>
        <v>-30</v>
      </c>
      <c r="F51" s="70">
        <f t="shared" si="11"/>
        <v>0</v>
      </c>
      <c r="G51" s="70">
        <f t="shared" si="12"/>
        <v>-30</v>
      </c>
      <c r="H51" s="227">
        <f>'[3]Table 3 Levels 1&amp;2'!AL53</f>
        <v>5783.612845780598</v>
      </c>
      <c r="I51" s="227">
        <f>'[1]Table 4 Level 3'!P51</f>
        <v>728.06</v>
      </c>
      <c r="J51" s="77">
        <f t="shared" si="13"/>
        <v>6511.6728457805984</v>
      </c>
      <c r="K51" s="69">
        <f t="shared" si="14"/>
        <v>-195350.18537341795</v>
      </c>
      <c r="L51" s="96">
        <f t="shared" si="15"/>
        <v>0</v>
      </c>
      <c r="M51" s="96">
        <f t="shared" si="16"/>
        <v>-195350.18537341795</v>
      </c>
      <c r="N51" s="96">
        <f>'[4]October midyear adj'!K51</f>
        <v>-194792.74355640978</v>
      </c>
      <c r="O51" s="96">
        <f t="shared" si="8"/>
        <v>-195350.18537341795</v>
      </c>
      <c r="P51" s="96">
        <f t="shared" si="9"/>
        <v>-557.44181700816262</v>
      </c>
    </row>
    <row r="52" spans="1:16" ht="14.25">
      <c r="A52" s="222">
        <v>47</v>
      </c>
      <c r="B52" s="221" t="s">
        <v>165</v>
      </c>
      <c r="C52" s="72">
        <f>'[1]Table 8 2.1.12 MFP Funded'!G50</f>
        <v>3636</v>
      </c>
      <c r="D52" s="72">
        <f>'10.1.12 MFP Funded'!C52-'[2]MFP Scholarship Only_reformatte'!E50</f>
        <v>3621</v>
      </c>
      <c r="E52" s="70">
        <f t="shared" si="10"/>
        <v>-15</v>
      </c>
      <c r="F52" s="70">
        <f t="shared" si="11"/>
        <v>0</v>
      </c>
      <c r="G52" s="70">
        <f t="shared" si="12"/>
        <v>-15</v>
      </c>
      <c r="H52" s="77">
        <f>'[3]Table 3 Levels 1&amp;2'!AL54</f>
        <v>3209.8138023141523</v>
      </c>
      <c r="I52" s="77">
        <f>'[1]Table 4 Level 3'!P52</f>
        <v>910.76</v>
      </c>
      <c r="J52" s="77">
        <f t="shared" si="13"/>
        <v>4120.5738023141521</v>
      </c>
      <c r="K52" s="69">
        <f t="shared" si="14"/>
        <v>-61808.60703471228</v>
      </c>
      <c r="L52" s="96">
        <f t="shared" si="15"/>
        <v>0</v>
      </c>
      <c r="M52" s="96">
        <f t="shared" si="16"/>
        <v>-61808.60703471228</v>
      </c>
      <c r="N52" s="96">
        <f>'[4]October midyear adj'!K52</f>
        <v>-24581.587248700107</v>
      </c>
      <c r="O52" s="96">
        <f t="shared" si="8"/>
        <v>-61808.60703471228</v>
      </c>
      <c r="P52" s="96">
        <f t="shared" si="9"/>
        <v>-37227.01978601217</v>
      </c>
    </row>
    <row r="53" spans="1:16" ht="14.25">
      <c r="A53" s="222">
        <v>48</v>
      </c>
      <c r="B53" s="221" t="s">
        <v>164</v>
      </c>
      <c r="C53" s="72">
        <f>'[1]Table 8 2.1.12 MFP Funded'!G51</f>
        <v>6202</v>
      </c>
      <c r="D53" s="71">
        <f>'10.1.12 MFP Funded'!C53-'[2]MFP Scholarship Only_reformatte'!E51</f>
        <v>5753</v>
      </c>
      <c r="E53" s="70">
        <f t="shared" si="10"/>
        <v>-449</v>
      </c>
      <c r="F53" s="70">
        <f t="shared" si="11"/>
        <v>0</v>
      </c>
      <c r="G53" s="70">
        <f t="shared" si="12"/>
        <v>-449</v>
      </c>
      <c r="H53" s="68">
        <f>'[3]Table 3 Levels 1&amp;2'!AL55</f>
        <v>4278.1956772731837</v>
      </c>
      <c r="I53" s="68">
        <f>'[1]Table 4 Level 3'!P53</f>
        <v>871.07</v>
      </c>
      <c r="J53" s="68">
        <f t="shared" si="13"/>
        <v>5149.2656772731834</v>
      </c>
      <c r="K53" s="69">
        <f t="shared" si="14"/>
        <v>-2312020.2890956593</v>
      </c>
      <c r="L53" s="96">
        <f t="shared" si="15"/>
        <v>0</v>
      </c>
      <c r="M53" s="96">
        <f t="shared" si="16"/>
        <v>-2312020.2890956593</v>
      </c>
      <c r="N53" s="96">
        <f>'[4]October midyear adj'!K53</f>
        <v>-1185389.7177307429</v>
      </c>
      <c r="O53" s="96">
        <f t="shared" si="8"/>
        <v>-2312020.2890956593</v>
      </c>
      <c r="P53" s="96">
        <f t="shared" si="9"/>
        <v>-1126630.5713649164</v>
      </c>
    </row>
    <row r="54" spans="1:16" ht="14.25">
      <c r="A54" s="222">
        <v>49</v>
      </c>
      <c r="B54" s="221" t="s">
        <v>163</v>
      </c>
      <c r="C54" s="72">
        <f>'[1]Table 8 2.1.12 MFP Funded'!G52</f>
        <v>14392</v>
      </c>
      <c r="D54" s="71">
        <f>'10.1.12 MFP Funded'!C54-'[2]MFP Scholarship Only_reformatte'!E52</f>
        <v>14326</v>
      </c>
      <c r="E54" s="70">
        <f t="shared" si="10"/>
        <v>-66</v>
      </c>
      <c r="F54" s="70">
        <f t="shared" si="11"/>
        <v>0</v>
      </c>
      <c r="G54" s="70">
        <f t="shared" si="12"/>
        <v>-66</v>
      </c>
      <c r="H54" s="68">
        <f>'[3]Table 3 Levels 1&amp;2'!AL56</f>
        <v>4819.172186397177</v>
      </c>
      <c r="I54" s="68">
        <f>'[1]Table 4 Level 3'!P54</f>
        <v>574.43999999999994</v>
      </c>
      <c r="J54" s="68">
        <f t="shared" si="13"/>
        <v>5393.6121863971766</v>
      </c>
      <c r="K54" s="69">
        <f t="shared" si="14"/>
        <v>-355978.40430221363</v>
      </c>
      <c r="L54" s="96">
        <f t="shared" si="15"/>
        <v>0</v>
      </c>
      <c r="M54" s="96">
        <f t="shared" si="16"/>
        <v>-355978.40430221363</v>
      </c>
      <c r="N54" s="96">
        <f>'[4]October midyear adj'!K54</f>
        <v>-102118.48707564651</v>
      </c>
      <c r="O54" s="96">
        <f t="shared" si="8"/>
        <v>-355978.40430221363</v>
      </c>
      <c r="P54" s="96">
        <f t="shared" si="9"/>
        <v>-253859.91722656711</v>
      </c>
    </row>
    <row r="55" spans="1:16" ht="14.25">
      <c r="A55" s="226">
        <v>50</v>
      </c>
      <c r="B55" s="225" t="s">
        <v>162</v>
      </c>
      <c r="C55" s="80">
        <f>'[1]Table 8 2.1.12 MFP Funded'!G53</f>
        <v>7962</v>
      </c>
      <c r="D55" s="65">
        <f>'10.1.12 MFP Funded'!C55-'[2]MFP Scholarship Only_reformatte'!E53</f>
        <v>8008</v>
      </c>
      <c r="E55" s="79">
        <f t="shared" si="10"/>
        <v>46</v>
      </c>
      <c r="F55" s="79">
        <f t="shared" si="11"/>
        <v>46</v>
      </c>
      <c r="G55" s="79">
        <f t="shared" si="12"/>
        <v>0</v>
      </c>
      <c r="H55" s="63">
        <f>'[3]Table 3 Levels 1&amp;2'!AL57</f>
        <v>5078.3381494368732</v>
      </c>
      <c r="I55" s="63">
        <f>'[1]Table 4 Level 3'!P55</f>
        <v>634.46</v>
      </c>
      <c r="J55" s="63">
        <f t="shared" si="13"/>
        <v>5712.7981494368732</v>
      </c>
      <c r="K55" s="57">
        <f t="shared" si="14"/>
        <v>262788.71487409616</v>
      </c>
      <c r="L55" s="56">
        <f t="shared" si="15"/>
        <v>262788.71487409616</v>
      </c>
      <c r="M55" s="56">
        <f t="shared" si="16"/>
        <v>0</v>
      </c>
      <c r="N55" s="56">
        <f>'[4]October midyear adj'!K55</f>
        <v>421354.79782704572</v>
      </c>
      <c r="O55" s="56">
        <f t="shared" si="8"/>
        <v>262788.71487409616</v>
      </c>
      <c r="P55" s="56">
        <f t="shared" si="9"/>
        <v>-158566.08295294957</v>
      </c>
    </row>
    <row r="56" spans="1:16" ht="14.25">
      <c r="A56" s="222">
        <v>51</v>
      </c>
      <c r="B56" s="221" t="s">
        <v>161</v>
      </c>
      <c r="C56" s="72">
        <f>'[1]Table 8 2.1.12 MFP Funded'!G54</f>
        <v>9038</v>
      </c>
      <c r="D56" s="72">
        <f>'10.1.12 MFP Funded'!C56-'[2]MFP Scholarship Only_reformatte'!E54</f>
        <v>9103</v>
      </c>
      <c r="E56" s="70">
        <f t="shared" si="10"/>
        <v>65</v>
      </c>
      <c r="F56" s="70">
        <f t="shared" si="11"/>
        <v>65</v>
      </c>
      <c r="G56" s="70">
        <f t="shared" si="12"/>
        <v>0</v>
      </c>
      <c r="H56" s="77">
        <f>'[3]Table 3 Levels 1&amp;2'!AL58</f>
        <v>4327.8748353683095</v>
      </c>
      <c r="I56" s="77">
        <f>'[1]Table 4 Level 3'!P56</f>
        <v>706.66</v>
      </c>
      <c r="J56" s="77">
        <f t="shared" si="13"/>
        <v>5034.5348353683094</v>
      </c>
      <c r="K56" s="69">
        <f t="shared" si="14"/>
        <v>327244.76429894014</v>
      </c>
      <c r="L56" s="96">
        <f t="shared" si="15"/>
        <v>327244.76429894014</v>
      </c>
      <c r="M56" s="96">
        <f t="shared" si="16"/>
        <v>0</v>
      </c>
      <c r="N56" s="96">
        <f>'[4]October midyear adj'!K56</f>
        <v>351258.83210053586</v>
      </c>
      <c r="O56" s="96">
        <f t="shared" si="8"/>
        <v>327244.76429894014</v>
      </c>
      <c r="P56" s="96">
        <f t="shared" si="9"/>
        <v>-24014.067801595724</v>
      </c>
    </row>
    <row r="57" spans="1:16" ht="14.25">
      <c r="A57" s="222">
        <v>52</v>
      </c>
      <c r="B57" s="221" t="s">
        <v>96</v>
      </c>
      <c r="C57" s="72">
        <f>'[1]Table 8 2.1.12 MFP Funded'!G55</f>
        <v>36392</v>
      </c>
      <c r="D57" s="72">
        <f>'10.1.12 MFP Funded'!C57-'[2]MFP Scholarship Only_reformatte'!E55</f>
        <v>36997</v>
      </c>
      <c r="E57" s="70">
        <f t="shared" si="10"/>
        <v>605</v>
      </c>
      <c r="F57" s="70">
        <f t="shared" si="11"/>
        <v>605</v>
      </c>
      <c r="G57" s="70">
        <f t="shared" si="12"/>
        <v>0</v>
      </c>
      <c r="H57" s="77">
        <f>'[3]Table 3 Levels 1&amp;2'!AL59</f>
        <v>4936.6461759855838</v>
      </c>
      <c r="I57" s="77">
        <f>'[1]Table 4 Level 3'!P57</f>
        <v>658.37</v>
      </c>
      <c r="J57" s="77">
        <f t="shared" si="13"/>
        <v>5595.0161759855837</v>
      </c>
      <c r="K57" s="69">
        <f t="shared" si="14"/>
        <v>3384984.7864712779</v>
      </c>
      <c r="L57" s="96">
        <f t="shared" si="15"/>
        <v>3384984.7864712779</v>
      </c>
      <c r="M57" s="96">
        <f t="shared" si="16"/>
        <v>0</v>
      </c>
      <c r="N57" s="96">
        <f>'[4]October midyear adj'!K57</f>
        <v>3631564.3060885677</v>
      </c>
      <c r="O57" s="96">
        <f t="shared" si="8"/>
        <v>3384984.7864712779</v>
      </c>
      <c r="P57" s="96">
        <f t="shared" si="9"/>
        <v>-246579.51961728977</v>
      </c>
    </row>
    <row r="58" spans="1:16" ht="14.25">
      <c r="A58" s="222">
        <v>53</v>
      </c>
      <c r="B58" s="221" t="s">
        <v>160</v>
      </c>
      <c r="C58" s="72">
        <f>'[1]Table 8 2.1.12 MFP Funded'!G56</f>
        <v>18933</v>
      </c>
      <c r="D58" s="71">
        <f>'10.1.12 MFP Funded'!C58-'[2]MFP Scholarship Only_reformatte'!E56</f>
        <v>19178</v>
      </c>
      <c r="E58" s="70">
        <f t="shared" si="10"/>
        <v>245</v>
      </c>
      <c r="F58" s="70">
        <f t="shared" si="11"/>
        <v>245</v>
      </c>
      <c r="G58" s="70">
        <f t="shared" si="12"/>
        <v>0</v>
      </c>
      <c r="H58" s="68">
        <f>'[3]Table 3 Levels 1&amp;2'!AL60</f>
        <v>4800.3207499962118</v>
      </c>
      <c r="I58" s="68">
        <f>'[1]Table 4 Level 3'!P58</f>
        <v>689.74</v>
      </c>
      <c r="J58" s="68">
        <f t="shared" si="13"/>
        <v>5490.0607499962116</v>
      </c>
      <c r="K58" s="69">
        <f t="shared" si="14"/>
        <v>1345064.8837490717</v>
      </c>
      <c r="L58" s="96">
        <f t="shared" si="15"/>
        <v>1345064.8837490717</v>
      </c>
      <c r="M58" s="96">
        <f t="shared" si="16"/>
        <v>0</v>
      </c>
      <c r="N58" s="96">
        <f>'[4]October midyear adj'!K58</f>
        <v>1614833.5361876446</v>
      </c>
      <c r="O58" s="96">
        <f t="shared" si="8"/>
        <v>1345064.8837490717</v>
      </c>
      <c r="P58" s="96">
        <f t="shared" si="9"/>
        <v>-269768.65243857284</v>
      </c>
    </row>
    <row r="59" spans="1:16" ht="14.25">
      <c r="A59" s="222">
        <v>54</v>
      </c>
      <c r="B59" s="221" t="s">
        <v>159</v>
      </c>
      <c r="C59" s="72">
        <f>'[1]Table 8 2.1.12 MFP Funded'!G57</f>
        <v>697</v>
      </c>
      <c r="D59" s="71">
        <f>'10.1.12 MFP Funded'!C59-'[2]MFP Scholarship Only_reformatte'!E57</f>
        <v>679</v>
      </c>
      <c r="E59" s="70">
        <f t="shared" si="10"/>
        <v>-18</v>
      </c>
      <c r="F59" s="70">
        <f t="shared" si="11"/>
        <v>0</v>
      </c>
      <c r="G59" s="70">
        <f t="shared" si="12"/>
        <v>-18</v>
      </c>
      <c r="H59" s="68">
        <f>'[3]Table 3 Levels 1&amp;2'!AL61</f>
        <v>6010.7753360515026</v>
      </c>
      <c r="I59" s="68">
        <f>'[1]Table 4 Level 3'!P59</f>
        <v>951.45</v>
      </c>
      <c r="J59" s="68">
        <f t="shared" si="13"/>
        <v>6962.2253360515024</v>
      </c>
      <c r="K59" s="69">
        <f t="shared" si="14"/>
        <v>-125320.05604892704</v>
      </c>
      <c r="L59" s="96">
        <f t="shared" si="15"/>
        <v>0</v>
      </c>
      <c r="M59" s="96">
        <f t="shared" si="16"/>
        <v>-125320.05604892704</v>
      </c>
      <c r="N59" s="96">
        <f>'[4]October midyear adj'!K59</f>
        <v>-124812.09969565763</v>
      </c>
      <c r="O59" s="96">
        <f t="shared" si="8"/>
        <v>-125320.05604892704</v>
      </c>
      <c r="P59" s="96">
        <f t="shared" si="9"/>
        <v>-507.95635326941556</v>
      </c>
    </row>
    <row r="60" spans="1:16" ht="14.25">
      <c r="A60" s="226">
        <v>55</v>
      </c>
      <c r="B60" s="225" t="s">
        <v>158</v>
      </c>
      <c r="C60" s="80">
        <f>'[1]Table 8 2.1.12 MFP Funded'!G58</f>
        <v>17649</v>
      </c>
      <c r="D60" s="65">
        <f>'10.1.12 MFP Funded'!C60-'[2]MFP Scholarship Only_reformatte'!E58</f>
        <v>17786</v>
      </c>
      <c r="E60" s="79">
        <f t="shared" si="10"/>
        <v>137</v>
      </c>
      <c r="F60" s="79">
        <f t="shared" si="11"/>
        <v>137</v>
      </c>
      <c r="G60" s="79">
        <f t="shared" si="12"/>
        <v>0</v>
      </c>
      <c r="H60" s="63">
        <f>'[3]Table 3 Levels 1&amp;2'!AL62</f>
        <v>4103.7453851303217</v>
      </c>
      <c r="I60" s="63">
        <f>'[1]Table 4 Level 3'!P60</f>
        <v>795.14</v>
      </c>
      <c r="J60" s="63">
        <f t="shared" si="13"/>
        <v>4898.885385130322</v>
      </c>
      <c r="K60" s="57">
        <f t="shared" si="14"/>
        <v>671147.29776285414</v>
      </c>
      <c r="L60" s="56">
        <f t="shared" si="15"/>
        <v>671147.29776285414</v>
      </c>
      <c r="M60" s="56">
        <f t="shared" si="16"/>
        <v>0</v>
      </c>
      <c r="N60" s="56">
        <f>'[4]October midyear adj'!K60</f>
        <v>781206.67918109964</v>
      </c>
      <c r="O60" s="56">
        <f t="shared" si="8"/>
        <v>671147.29776285414</v>
      </c>
      <c r="P60" s="56">
        <f t="shared" si="9"/>
        <v>-110059.3814182455</v>
      </c>
    </row>
    <row r="61" spans="1:16" ht="14.25">
      <c r="A61" s="222">
        <v>56</v>
      </c>
      <c r="B61" s="221" t="s">
        <v>110</v>
      </c>
      <c r="C61" s="72">
        <f>'[1]Table 8 2.1.12 MFP Funded'!G59</f>
        <v>2473</v>
      </c>
      <c r="D61" s="72">
        <f>'10.1.12 MFP Funded'!C61-'[2]MFP Scholarship Only_reformatte'!E59</f>
        <v>2315</v>
      </c>
      <c r="E61" s="70">
        <f t="shared" si="10"/>
        <v>-158</v>
      </c>
      <c r="F61" s="70">
        <f t="shared" si="11"/>
        <v>0</v>
      </c>
      <c r="G61" s="70">
        <f t="shared" si="12"/>
        <v>-158</v>
      </c>
      <c r="H61" s="77">
        <f>'[3]Table 3 Levels 1&amp;2'!AL63</f>
        <v>5076.2407002640311</v>
      </c>
      <c r="I61" s="77">
        <f>'[1]Table 4 Level 3'!P61</f>
        <v>614.66000000000008</v>
      </c>
      <c r="J61" s="77">
        <f t="shared" si="13"/>
        <v>5690.900700264031</v>
      </c>
      <c r="K61" s="69">
        <f t="shared" si="14"/>
        <v>-899162.31064171693</v>
      </c>
      <c r="L61" s="96">
        <f t="shared" si="15"/>
        <v>0</v>
      </c>
      <c r="M61" s="96">
        <f t="shared" si="16"/>
        <v>-899162.31064171693</v>
      </c>
      <c r="N61" s="96">
        <f>'[4]October midyear adj'!K61</f>
        <v>-821698.33867063886</v>
      </c>
      <c r="O61" s="96">
        <f t="shared" si="8"/>
        <v>-899162.31064171693</v>
      </c>
      <c r="P61" s="96">
        <f t="shared" si="9"/>
        <v>-77463.971971078077</v>
      </c>
    </row>
    <row r="62" spans="1:16" ht="14.25">
      <c r="A62" s="222">
        <v>57</v>
      </c>
      <c r="B62" s="221" t="s">
        <v>157</v>
      </c>
      <c r="C62" s="72">
        <f>'[1]Table 8 2.1.12 MFP Funded'!G60</f>
        <v>8853</v>
      </c>
      <c r="D62" s="72">
        <f>'10.1.12 MFP Funded'!C62-'[2]MFP Scholarship Only_reformatte'!E60</f>
        <v>9094</v>
      </c>
      <c r="E62" s="70">
        <f t="shared" si="10"/>
        <v>241</v>
      </c>
      <c r="F62" s="70">
        <f t="shared" si="11"/>
        <v>241</v>
      </c>
      <c r="G62" s="70">
        <f t="shared" si="12"/>
        <v>0</v>
      </c>
      <c r="H62" s="77">
        <f>'[3]Table 3 Levels 1&amp;2'!AL64</f>
        <v>4409.0708210621269</v>
      </c>
      <c r="I62" s="77">
        <f>'[1]Table 4 Level 3'!P62</f>
        <v>764.51</v>
      </c>
      <c r="J62" s="77">
        <f t="shared" si="13"/>
        <v>5173.5808210621271</v>
      </c>
      <c r="K62" s="69">
        <f t="shared" si="14"/>
        <v>1246832.9778759726</v>
      </c>
      <c r="L62" s="96">
        <f t="shared" si="15"/>
        <v>1246832.9778759726</v>
      </c>
      <c r="M62" s="96">
        <f t="shared" si="16"/>
        <v>0</v>
      </c>
      <c r="N62" s="96">
        <f>'[4]October midyear adj'!K62</f>
        <v>1283320.1831914852</v>
      </c>
      <c r="O62" s="96">
        <f t="shared" si="8"/>
        <v>1246832.9778759726</v>
      </c>
      <c r="P62" s="96">
        <f t="shared" si="9"/>
        <v>-36487.205315512605</v>
      </c>
    </row>
    <row r="63" spans="1:16" ht="14.25">
      <c r="A63" s="222">
        <v>58</v>
      </c>
      <c r="B63" s="221" t="s">
        <v>156</v>
      </c>
      <c r="C63" s="72">
        <f>'[1]Table 8 2.1.12 MFP Funded'!G61</f>
        <v>9438</v>
      </c>
      <c r="D63" s="71">
        <f>'10.1.12 MFP Funded'!C63-'[2]MFP Scholarship Only_reformatte'!E61</f>
        <v>9178</v>
      </c>
      <c r="E63" s="70">
        <f t="shared" si="10"/>
        <v>-260</v>
      </c>
      <c r="F63" s="70">
        <f t="shared" si="11"/>
        <v>0</v>
      </c>
      <c r="G63" s="70">
        <f t="shared" si="12"/>
        <v>-260</v>
      </c>
      <c r="H63" s="68">
        <f>'[3]Table 3 Levels 1&amp;2'!AL65</f>
        <v>5341.4512666086594</v>
      </c>
      <c r="I63" s="68">
        <f>'[1]Table 4 Level 3'!P63</f>
        <v>697.04</v>
      </c>
      <c r="J63" s="68">
        <f t="shared" si="13"/>
        <v>6038.4912666086593</v>
      </c>
      <c r="K63" s="69">
        <f t="shared" si="14"/>
        <v>-1570007.7293182514</v>
      </c>
      <c r="L63" s="96">
        <f t="shared" si="15"/>
        <v>0</v>
      </c>
      <c r="M63" s="96">
        <f t="shared" si="16"/>
        <v>-1570007.7293182514</v>
      </c>
      <c r="N63" s="96">
        <f>'[4]October midyear adj'!K63</f>
        <v>-1565961.308785382</v>
      </c>
      <c r="O63" s="96">
        <f t="shared" si="8"/>
        <v>-1570007.7293182514</v>
      </c>
      <c r="P63" s="96">
        <f t="shared" si="9"/>
        <v>-4046.4205328694079</v>
      </c>
    </row>
    <row r="64" spans="1:16" ht="14.25">
      <c r="A64" s="222">
        <v>59</v>
      </c>
      <c r="B64" s="221" t="s">
        <v>155</v>
      </c>
      <c r="C64" s="72">
        <f>'[1]Table 8 2.1.12 MFP Funded'!G62</f>
        <v>5160</v>
      </c>
      <c r="D64" s="71">
        <f>'10.1.12 MFP Funded'!C64-'[2]MFP Scholarship Only_reformatte'!E62</f>
        <v>5195</v>
      </c>
      <c r="E64" s="70">
        <f t="shared" si="10"/>
        <v>35</v>
      </c>
      <c r="F64" s="70">
        <f t="shared" si="11"/>
        <v>35</v>
      </c>
      <c r="G64" s="70">
        <f t="shared" si="12"/>
        <v>0</v>
      </c>
      <c r="H64" s="68">
        <f>'[3]Table 3 Levels 1&amp;2'!AL66</f>
        <v>6342.1695127641487</v>
      </c>
      <c r="I64" s="68">
        <f>'[1]Table 4 Level 3'!P64</f>
        <v>689.52</v>
      </c>
      <c r="J64" s="68">
        <f t="shared" si="13"/>
        <v>7031.6895127641492</v>
      </c>
      <c r="K64" s="69">
        <f t="shared" si="14"/>
        <v>246109.13294674523</v>
      </c>
      <c r="L64" s="96">
        <f t="shared" si="15"/>
        <v>246109.13294674523</v>
      </c>
      <c r="M64" s="96">
        <f t="shared" si="16"/>
        <v>0</v>
      </c>
      <c r="N64" s="96">
        <f>'[4]October midyear adj'!K64</f>
        <v>252648.5890337358</v>
      </c>
      <c r="O64" s="96">
        <f t="shared" si="8"/>
        <v>246109.13294674523</v>
      </c>
      <c r="P64" s="96">
        <f t="shared" si="9"/>
        <v>-6539.456086990569</v>
      </c>
    </row>
    <row r="65" spans="1:16" ht="14.25">
      <c r="A65" s="226">
        <v>60</v>
      </c>
      <c r="B65" s="225" t="s">
        <v>154</v>
      </c>
      <c r="C65" s="80">
        <f>'[1]Table 8 2.1.12 MFP Funded'!G63</f>
        <v>6435</v>
      </c>
      <c r="D65" s="65">
        <f>'10.1.12 MFP Funded'!C65-'[2]MFP Scholarship Only_reformatte'!E63</f>
        <v>6471</v>
      </c>
      <c r="E65" s="79">
        <f t="shared" si="10"/>
        <v>36</v>
      </c>
      <c r="F65" s="79">
        <f t="shared" si="11"/>
        <v>36</v>
      </c>
      <c r="G65" s="79">
        <f t="shared" si="12"/>
        <v>0</v>
      </c>
      <c r="H65" s="63">
        <f>'[3]Table 3 Levels 1&amp;2'!AL67</f>
        <v>4836.7830262372299</v>
      </c>
      <c r="I65" s="63">
        <f>'[1]Table 4 Level 3'!P65</f>
        <v>594.04</v>
      </c>
      <c r="J65" s="63">
        <f t="shared" si="13"/>
        <v>5430.8230262372299</v>
      </c>
      <c r="K65" s="57">
        <f t="shared" si="14"/>
        <v>195509.62894454028</v>
      </c>
      <c r="L65" s="56">
        <f t="shared" si="15"/>
        <v>195509.62894454028</v>
      </c>
      <c r="M65" s="56">
        <f t="shared" si="16"/>
        <v>0</v>
      </c>
      <c r="N65" s="56">
        <f>'[4]October midyear adj'!K65</f>
        <v>195091.64363025763</v>
      </c>
      <c r="O65" s="56">
        <f t="shared" si="8"/>
        <v>195509.62894454028</v>
      </c>
      <c r="P65" s="56">
        <f t="shared" si="9"/>
        <v>417.98531428264687</v>
      </c>
    </row>
    <row r="66" spans="1:16" ht="14.25">
      <c r="A66" s="222">
        <v>61</v>
      </c>
      <c r="B66" s="221" t="s">
        <v>115</v>
      </c>
      <c r="C66" s="72">
        <f>'[1]Table 8 2.1.12 MFP Funded'!G64</f>
        <v>3521</v>
      </c>
      <c r="D66" s="72">
        <f>'10.1.12 MFP Funded'!C66-'[2]MFP Scholarship Only_reformatte'!E64</f>
        <v>3576</v>
      </c>
      <c r="E66" s="70">
        <f t="shared" si="10"/>
        <v>55</v>
      </c>
      <c r="F66" s="70">
        <f t="shared" si="11"/>
        <v>55</v>
      </c>
      <c r="G66" s="70">
        <f t="shared" si="12"/>
        <v>0</v>
      </c>
      <c r="H66" s="77">
        <f>'[3]Table 3 Levels 1&amp;2'!AL68</f>
        <v>3068.5254213785697</v>
      </c>
      <c r="I66" s="77">
        <f>'[1]Table 4 Level 3'!P66</f>
        <v>833.70999999999992</v>
      </c>
      <c r="J66" s="77">
        <f t="shared" si="13"/>
        <v>3902.2354213785698</v>
      </c>
      <c r="K66" s="69">
        <f t="shared" si="14"/>
        <v>214622.94817582134</v>
      </c>
      <c r="L66" s="96">
        <f t="shared" si="15"/>
        <v>214622.94817582134</v>
      </c>
      <c r="M66" s="96">
        <f t="shared" si="16"/>
        <v>0</v>
      </c>
      <c r="N66" s="96">
        <f>'[4]October midyear adj'!K66</f>
        <v>257203.38840626285</v>
      </c>
      <c r="O66" s="96">
        <f t="shared" si="8"/>
        <v>214622.94817582134</v>
      </c>
      <c r="P66" s="96">
        <f t="shared" si="9"/>
        <v>-42580.440230441513</v>
      </c>
    </row>
    <row r="67" spans="1:16" ht="14.25">
      <c r="A67" s="222">
        <v>62</v>
      </c>
      <c r="B67" s="221" t="s">
        <v>153</v>
      </c>
      <c r="C67" s="72">
        <f>'[1]Table 8 2.1.12 MFP Funded'!G65</f>
        <v>2097</v>
      </c>
      <c r="D67" s="72">
        <f>'10.1.12 MFP Funded'!C67-'[2]MFP Scholarship Only_reformatte'!E65</f>
        <v>2103</v>
      </c>
      <c r="E67" s="70">
        <f t="shared" si="10"/>
        <v>6</v>
      </c>
      <c r="F67" s="70">
        <f t="shared" si="11"/>
        <v>6</v>
      </c>
      <c r="G67" s="70">
        <f t="shared" si="12"/>
        <v>0</v>
      </c>
      <c r="H67" s="77">
        <f>'[3]Table 3 Levels 1&amp;2'!AL69</f>
        <v>5577.0282124990472</v>
      </c>
      <c r="I67" s="77">
        <f>'[1]Table 4 Level 3'!P67</f>
        <v>516.08000000000004</v>
      </c>
      <c r="J67" s="77">
        <f t="shared" si="13"/>
        <v>6093.1082124990471</v>
      </c>
      <c r="K67" s="69">
        <f t="shared" si="14"/>
        <v>36558.649274994284</v>
      </c>
      <c r="L67" s="96">
        <f t="shared" si="15"/>
        <v>36558.649274994284</v>
      </c>
      <c r="M67" s="96">
        <f t="shared" si="16"/>
        <v>0</v>
      </c>
      <c r="N67" s="96">
        <f>'[4]October midyear adj'!K67</f>
        <v>36484.352915217998</v>
      </c>
      <c r="O67" s="96">
        <f t="shared" si="8"/>
        <v>36558.649274994284</v>
      </c>
      <c r="P67" s="96">
        <f t="shared" si="9"/>
        <v>74.296359776286408</v>
      </c>
    </row>
    <row r="68" spans="1:16" ht="14.25">
      <c r="A68" s="222">
        <v>63</v>
      </c>
      <c r="B68" s="221" t="s">
        <v>152</v>
      </c>
      <c r="C68" s="72">
        <f>'[1]Table 8 2.1.12 MFP Funded'!G66</f>
        <v>2028</v>
      </c>
      <c r="D68" s="71">
        <f>'10.1.12 MFP Funded'!C68-'[2]MFP Scholarship Only_reformatte'!E66</f>
        <v>2005</v>
      </c>
      <c r="E68" s="70">
        <f t="shared" si="10"/>
        <v>-23</v>
      </c>
      <c r="F68" s="70">
        <f t="shared" si="11"/>
        <v>0</v>
      </c>
      <c r="G68" s="70">
        <f t="shared" si="12"/>
        <v>-23</v>
      </c>
      <c r="H68" s="68">
        <f>'[3]Table 3 Levels 1&amp;2'!AL70</f>
        <v>4427.207711317601</v>
      </c>
      <c r="I68" s="68">
        <f>'[1]Table 4 Level 3'!P68</f>
        <v>756.79</v>
      </c>
      <c r="J68" s="68">
        <f t="shared" si="13"/>
        <v>5183.997711317601</v>
      </c>
      <c r="K68" s="69">
        <f t="shared" si="14"/>
        <v>-119231.94736030482</v>
      </c>
      <c r="L68" s="96">
        <f t="shared" si="15"/>
        <v>0</v>
      </c>
      <c r="M68" s="96">
        <f t="shared" si="16"/>
        <v>-119231.94736030482</v>
      </c>
      <c r="N68" s="96">
        <f>'[4]October midyear adj'!K68</f>
        <v>-118932.25327426403</v>
      </c>
      <c r="O68" s="96">
        <f t="shared" si="8"/>
        <v>-119231.94736030482</v>
      </c>
      <c r="P68" s="96">
        <f t="shared" si="9"/>
        <v>-299.69408604079217</v>
      </c>
    </row>
    <row r="69" spans="1:16" ht="14.25">
      <c r="A69" s="222">
        <v>64</v>
      </c>
      <c r="B69" s="221" t="s">
        <v>151</v>
      </c>
      <c r="C69" s="72">
        <f>'[1]Table 8 2.1.12 MFP Funded'!G67</f>
        <v>2417</v>
      </c>
      <c r="D69" s="71">
        <f>'10.1.12 MFP Funded'!C69-'[2]MFP Scholarship Only_reformatte'!E67</f>
        <v>2390</v>
      </c>
      <c r="E69" s="70">
        <f t="shared" si="10"/>
        <v>-27</v>
      </c>
      <c r="F69" s="70">
        <f t="shared" si="11"/>
        <v>0</v>
      </c>
      <c r="G69" s="70">
        <f t="shared" si="12"/>
        <v>-27</v>
      </c>
      <c r="H69" s="68">
        <f>'[3]Table 3 Levels 1&amp;2'!AL71</f>
        <v>5888.4725850181812</v>
      </c>
      <c r="I69" s="68">
        <f>'[1]Table 4 Level 3'!P69</f>
        <v>592.66</v>
      </c>
      <c r="J69" s="68">
        <f t="shared" si="13"/>
        <v>6481.1325850181811</v>
      </c>
      <c r="K69" s="69">
        <f t="shared" si="14"/>
        <v>-174990.57979549089</v>
      </c>
      <c r="L69" s="96">
        <f t="shared" si="15"/>
        <v>0</v>
      </c>
      <c r="M69" s="96">
        <f t="shared" si="16"/>
        <v>-174990.57979549089</v>
      </c>
      <c r="N69" s="96">
        <f>'[4]October midyear adj'!K69</f>
        <v>-174520.13169219487</v>
      </c>
      <c r="O69" s="96">
        <f t="shared" si="8"/>
        <v>-174990.57979549089</v>
      </c>
      <c r="P69" s="96">
        <f t="shared" si="9"/>
        <v>-470.44810329601751</v>
      </c>
    </row>
    <row r="70" spans="1:16" ht="14.25">
      <c r="A70" s="226">
        <v>65</v>
      </c>
      <c r="B70" s="225" t="s">
        <v>150</v>
      </c>
      <c r="C70" s="80">
        <f>'[1]Table 8 2.1.12 MFP Funded'!G68</f>
        <v>8398</v>
      </c>
      <c r="D70" s="65">
        <f>'10.1.12 MFP Funded'!C70-'[2]MFP Scholarship Only_reformatte'!E68</f>
        <v>8255</v>
      </c>
      <c r="E70" s="79">
        <f t="shared" ref="E70:E74" si="17">D70-C70</f>
        <v>-143</v>
      </c>
      <c r="F70" s="79">
        <f t="shared" ref="F70:F74" si="18">IF(E70&gt;0,E70,0)</f>
        <v>0</v>
      </c>
      <c r="G70" s="79">
        <f t="shared" si="12"/>
        <v>-143</v>
      </c>
      <c r="H70" s="63">
        <f>'[3]Table 3 Levels 1&amp;2'!AL72</f>
        <v>4583.9609010774066</v>
      </c>
      <c r="I70" s="63">
        <f>'[1]Table 4 Level 3'!P70</f>
        <v>829.12</v>
      </c>
      <c r="J70" s="63">
        <f t="shared" ref="J70:J74" si="19">I70+H70</f>
        <v>5413.0809010774065</v>
      </c>
      <c r="K70" s="57">
        <f t="shared" ref="K70:K74" si="20">E70*J70</f>
        <v>-774070.5688540691</v>
      </c>
      <c r="L70" s="56">
        <f t="shared" ref="L70:L74" si="21">IF(K70&gt;0,K70,0)</f>
        <v>0</v>
      </c>
      <c r="M70" s="56">
        <f t="shared" si="16"/>
        <v>-774070.5688540691</v>
      </c>
      <c r="N70" s="56">
        <f>'[4]October midyear adj'!K70</f>
        <v>-564857.76829372696</v>
      </c>
      <c r="O70" s="56">
        <f t="shared" si="8"/>
        <v>-774070.5688540691</v>
      </c>
      <c r="P70" s="56">
        <f t="shared" si="9"/>
        <v>-209212.80056034215</v>
      </c>
    </row>
    <row r="71" spans="1:16" ht="14.25">
      <c r="A71" s="224">
        <v>66</v>
      </c>
      <c r="B71" s="223" t="s">
        <v>149</v>
      </c>
      <c r="C71" s="72">
        <f>'[1]Table 8 2.1.12 MFP Funded'!G69</f>
        <v>2052</v>
      </c>
      <c r="D71" s="71">
        <f>'10.1.12 MFP Funded'!C71-'[2]MFP Scholarship Only_reformatte'!E69</f>
        <v>2021</v>
      </c>
      <c r="E71" s="70">
        <f t="shared" si="17"/>
        <v>-31</v>
      </c>
      <c r="F71" s="70">
        <f t="shared" si="18"/>
        <v>0</v>
      </c>
      <c r="G71" s="70">
        <f t="shared" si="12"/>
        <v>-31</v>
      </c>
      <c r="H71" s="68">
        <f>'[3]Table 3 Levels 1&amp;2'!AL73</f>
        <v>6262.4784859426345</v>
      </c>
      <c r="I71" s="68">
        <f>'[1]Table 4 Level 3'!P71</f>
        <v>730.06</v>
      </c>
      <c r="J71" s="68">
        <f t="shared" si="19"/>
        <v>6992.538485942634</v>
      </c>
      <c r="K71" s="69">
        <f t="shared" si="20"/>
        <v>-216768.69306422165</v>
      </c>
      <c r="L71" s="96">
        <f t="shared" si="21"/>
        <v>0</v>
      </c>
      <c r="M71" s="96">
        <f t="shared" si="16"/>
        <v>-216768.69306422165</v>
      </c>
      <c r="N71" s="96">
        <f>'[4]October midyear adj'!K71</f>
        <v>-153426.92694813013</v>
      </c>
      <c r="O71" s="96">
        <f t="shared" ref="O71:O74" si="22">K71</f>
        <v>-216768.69306422165</v>
      </c>
      <c r="P71" s="96">
        <f t="shared" ref="P71:P74" si="23">O71-N71</f>
        <v>-63341.766116091516</v>
      </c>
    </row>
    <row r="72" spans="1:16" ht="14.25">
      <c r="A72" s="222">
        <v>67</v>
      </c>
      <c r="B72" s="221" t="s">
        <v>148</v>
      </c>
      <c r="C72" s="72">
        <f>'[1]Table 8 2.1.12 MFP Funded'!G70</f>
        <v>5057</v>
      </c>
      <c r="D72" s="72">
        <f>'10.1.12 MFP Funded'!C72-'[2]MFP Scholarship Only_reformatte'!E70</f>
        <v>5138</v>
      </c>
      <c r="E72" s="70">
        <f t="shared" si="17"/>
        <v>81</v>
      </c>
      <c r="F72" s="70">
        <f t="shared" si="18"/>
        <v>81</v>
      </c>
      <c r="G72" s="70">
        <f t="shared" si="12"/>
        <v>0</v>
      </c>
      <c r="H72" s="77">
        <f>'[3]Table 3 Levels 1&amp;2'!AL74</f>
        <v>5059.3528695821524</v>
      </c>
      <c r="I72" s="77">
        <f>'[1]Table 4 Level 3'!P72</f>
        <v>715.61</v>
      </c>
      <c r="J72" s="77">
        <f t="shared" si="19"/>
        <v>5774.9628695821521</v>
      </c>
      <c r="K72" s="69">
        <f t="shared" si="20"/>
        <v>467771.99243615434</v>
      </c>
      <c r="L72" s="96">
        <f t="shared" si="21"/>
        <v>467771.99243615434</v>
      </c>
      <c r="M72" s="96">
        <f t="shared" si="16"/>
        <v>0</v>
      </c>
      <c r="N72" s="96">
        <f>'[4]October midyear adj'!K72</f>
        <v>466985.97818066529</v>
      </c>
      <c r="O72" s="96">
        <f t="shared" si="22"/>
        <v>467771.99243615434</v>
      </c>
      <c r="P72" s="96">
        <f t="shared" si="23"/>
        <v>786.01425548904808</v>
      </c>
    </row>
    <row r="73" spans="1:16" ht="14.25">
      <c r="A73" s="222">
        <v>68</v>
      </c>
      <c r="B73" s="221" t="s">
        <v>147</v>
      </c>
      <c r="C73" s="72">
        <f>'[1]Table 8 2.1.12 MFP Funded'!G71</f>
        <v>1758</v>
      </c>
      <c r="D73" s="72">
        <f>'10.1.12 MFP Funded'!C73-'[2]MFP Scholarship Only_reformatte'!E71</f>
        <v>1693</v>
      </c>
      <c r="E73" s="70">
        <f t="shared" si="17"/>
        <v>-65</v>
      </c>
      <c r="F73" s="70">
        <f t="shared" si="18"/>
        <v>0</v>
      </c>
      <c r="G73" s="70">
        <f t="shared" si="12"/>
        <v>-65</v>
      </c>
      <c r="H73" s="77">
        <f>'[3]Table 3 Levels 1&amp;2'!AL75</f>
        <v>5863.2815891318614</v>
      </c>
      <c r="I73" s="77">
        <f>'[1]Table 4 Level 3'!P73</f>
        <v>798.7</v>
      </c>
      <c r="J73" s="77">
        <f t="shared" si="19"/>
        <v>6661.9815891318613</v>
      </c>
      <c r="K73" s="69">
        <f t="shared" si="20"/>
        <v>-433028.80329357099</v>
      </c>
      <c r="L73" s="96">
        <f t="shared" si="21"/>
        <v>0</v>
      </c>
      <c r="M73" s="96">
        <f t="shared" si="16"/>
        <v>-433028.80329357099</v>
      </c>
      <c r="N73" s="96">
        <f>'[4]October midyear adj'!K73</f>
        <v>-193153.05233616929</v>
      </c>
      <c r="O73" s="96">
        <f t="shared" si="22"/>
        <v>-433028.80329357099</v>
      </c>
      <c r="P73" s="96">
        <f t="shared" si="23"/>
        <v>-239875.7509574017</v>
      </c>
    </row>
    <row r="74" spans="1:16" ht="14.25">
      <c r="A74" s="67">
        <v>69</v>
      </c>
      <c r="B74" s="220" t="s">
        <v>146</v>
      </c>
      <c r="C74" s="72">
        <f>'[1]Table 8 2.1.12 MFP Funded'!G72</f>
        <v>3927</v>
      </c>
      <c r="D74" s="72">
        <f>'10.1.12 MFP Funded'!C74-'[2]MFP Scholarship Only_reformatte'!E72</f>
        <v>4205</v>
      </c>
      <c r="E74" s="70">
        <f t="shared" si="17"/>
        <v>278</v>
      </c>
      <c r="F74" s="70">
        <f t="shared" si="18"/>
        <v>278</v>
      </c>
      <c r="G74" s="70">
        <f t="shared" si="12"/>
        <v>0</v>
      </c>
      <c r="H74" s="77">
        <f>'[3]Table 3 Levels 1&amp;2'!AL76</f>
        <v>5520.7940729790862</v>
      </c>
      <c r="I74" s="77">
        <f>'[1]Table 4 Level 3'!P74</f>
        <v>705.67</v>
      </c>
      <c r="J74" s="77">
        <f t="shared" si="19"/>
        <v>6226.4640729790863</v>
      </c>
      <c r="K74" s="69">
        <f t="shared" si="20"/>
        <v>1730957.012288186</v>
      </c>
      <c r="L74" s="96">
        <f t="shared" si="21"/>
        <v>1730957.012288186</v>
      </c>
      <c r="M74" s="96">
        <f t="shared" si="16"/>
        <v>0</v>
      </c>
      <c r="N74" s="96">
        <f>'[4]October midyear adj'!K74</f>
        <v>1727494.7045282808</v>
      </c>
      <c r="O74" s="96">
        <f t="shared" si="22"/>
        <v>1730957.012288186</v>
      </c>
      <c r="P74" s="96">
        <f t="shared" si="23"/>
        <v>3462.307759905234</v>
      </c>
    </row>
    <row r="75" spans="1:16" s="16" customFormat="1" ht="15.75" thickBot="1">
      <c r="A75" s="55"/>
      <c r="B75" s="54" t="s">
        <v>145</v>
      </c>
      <c r="C75" s="18">
        <f>SUM(C6:C74)</f>
        <v>636094</v>
      </c>
      <c r="D75" s="18">
        <f>SUM(D6:D74)</f>
        <v>638640</v>
      </c>
      <c r="E75" s="18">
        <f>SUM(E6:E74)</f>
        <v>2546</v>
      </c>
      <c r="F75" s="18">
        <f>SUM(F6:F74)</f>
        <v>6576</v>
      </c>
      <c r="G75" s="18">
        <f>SUM(G6:G74)</f>
        <v>-4030</v>
      </c>
      <c r="H75" s="17"/>
      <c r="I75" s="17"/>
      <c r="J75" s="17"/>
      <c r="K75" s="17">
        <f>SUM(K6:K74)</f>
        <v>13922086.881363789</v>
      </c>
      <c r="L75" s="17">
        <f>SUM(L6:L74)</f>
        <v>33797098.891847938</v>
      </c>
      <c r="M75" s="17">
        <f>SUM(M6:M74)</f>
        <v>-19875012.01048414</v>
      </c>
      <c r="N75" s="17">
        <f t="shared" ref="N75:P75" si="24">SUM(N6:N74)</f>
        <v>35288125.412733667</v>
      </c>
      <c r="O75" s="17">
        <f t="shared" si="24"/>
        <v>13922086.881363789</v>
      </c>
      <c r="P75" s="17">
        <f t="shared" si="24"/>
        <v>-21366038.53136988</v>
      </c>
    </row>
    <row r="76" spans="1:16" ht="6.75" customHeight="1" thickTop="1">
      <c r="A76" s="219"/>
      <c r="B76" s="218"/>
      <c r="C76" s="42"/>
      <c r="D76" s="42"/>
      <c r="E76" s="42"/>
      <c r="F76" s="42"/>
      <c r="G76" s="42"/>
      <c r="H76" s="39"/>
      <c r="I76" s="39"/>
      <c r="J76" s="39"/>
      <c r="K76" s="39"/>
      <c r="L76" s="39"/>
      <c r="M76" s="39"/>
    </row>
    <row r="77" spans="1:16" ht="12.75" customHeight="1">
      <c r="A77" s="217"/>
      <c r="B77" s="217" t="s">
        <v>144</v>
      </c>
      <c r="C77" s="216">
        <f>'[1]2-1-12 MFP Funded by site'!G12</f>
        <v>1359</v>
      </c>
      <c r="D77" s="216">
        <f>'10.1.12 MFP Funded'!AB77</f>
        <v>1373</v>
      </c>
      <c r="E77" s="215">
        <f>D77-C77</f>
        <v>14</v>
      </c>
      <c r="F77" s="215">
        <f>IF(E77&gt;0,E77,0)</f>
        <v>14</v>
      </c>
      <c r="G77" s="215">
        <f>IF(E77&lt;0,E77,0)</f>
        <v>0</v>
      </c>
      <c r="H77" s="213">
        <f>'[3]Table 3 Levels 1&amp;2'!$AL$77</f>
        <v>4336.5032257801222</v>
      </c>
      <c r="I77" s="213">
        <f>'[1]Table 5A1 Labs '!E8</f>
        <v>605.97185873605952</v>
      </c>
      <c r="J77" s="213">
        <f>H77+I77</f>
        <v>4942.4750845161816</v>
      </c>
      <c r="K77" s="214">
        <f>E77*J77</f>
        <v>69194.651183226539</v>
      </c>
      <c r="L77" s="213">
        <f>IF(K77&gt;0,K77,0)</f>
        <v>69194.651183226539</v>
      </c>
      <c r="M77" s="213">
        <f>IF(K77&lt;0,K77,0)</f>
        <v>0</v>
      </c>
    </row>
    <row r="78" spans="1:16" ht="14.25">
      <c r="A78" s="67"/>
      <c r="B78" s="212" t="s">
        <v>143</v>
      </c>
      <c r="C78" s="80">
        <f>'[1]2-1-12 MFP Funded by site'!G13</f>
        <v>266</v>
      </c>
      <c r="D78" s="80">
        <f>'10.1.12 MFP Funded'!AC77</f>
        <v>379</v>
      </c>
      <c r="E78" s="79">
        <f>D78-C78</f>
        <v>113</v>
      </c>
      <c r="F78" s="79">
        <f>IF(E78&gt;0,E78,0)</f>
        <v>113</v>
      </c>
      <c r="G78" s="79">
        <f>IF(E78&lt;0,E78,0)</f>
        <v>0</v>
      </c>
      <c r="H78" s="213">
        <f>'[3]Table 3 Levels 1&amp;2'!$AL$77</f>
        <v>4336.5032257801222</v>
      </c>
      <c r="I78" s="77">
        <f>'[1]Table 5A1 Labs '!E9</f>
        <v>699.89832861189802</v>
      </c>
      <c r="J78" s="62">
        <f>H78+I78</f>
        <v>5036.4015543920204</v>
      </c>
      <c r="K78" s="57">
        <f>E78*J78</f>
        <v>569113.37564629829</v>
      </c>
      <c r="L78" s="62">
        <f>IF(K78&gt;0,K78,0)</f>
        <v>569113.37564629829</v>
      </c>
      <c r="M78" s="62">
        <f>IF(K78&lt;0,K78,0)</f>
        <v>0</v>
      </c>
    </row>
    <row r="79" spans="1:16" s="16" customFormat="1" ht="15.75" thickBot="1">
      <c r="A79" s="211"/>
      <c r="B79" s="54" t="s">
        <v>142</v>
      </c>
      <c r="C79" s="18">
        <f>SUM(C77:C78)</f>
        <v>1625</v>
      </c>
      <c r="D79" s="18">
        <f>SUM(D77:D78)</f>
        <v>1752</v>
      </c>
      <c r="E79" s="18">
        <f>SUM(E77:E78)</f>
        <v>127</v>
      </c>
      <c r="F79" s="18">
        <f>SUM(F77:F78)</f>
        <v>127</v>
      </c>
      <c r="G79" s="18">
        <f>SUM(G77:G78)</f>
        <v>0</v>
      </c>
      <c r="H79" s="17"/>
      <c r="I79" s="17"/>
      <c r="J79" s="17"/>
      <c r="K79" s="17">
        <f>SUM(K77:K78)</f>
        <v>638308.02682952478</v>
      </c>
      <c r="L79" s="17">
        <f>SUM(L77:L78)</f>
        <v>638308.02682952478</v>
      </c>
      <c r="M79" s="17">
        <f>SUM(M77:M78)</f>
        <v>0</v>
      </c>
      <c r="N79" s="32"/>
      <c r="O79" s="32"/>
      <c r="P79" s="32"/>
    </row>
    <row r="80" spans="1:16" s="13" customFormat="1" ht="6.75" customHeight="1" thickTop="1">
      <c r="A80" s="210"/>
      <c r="B80" s="209"/>
      <c r="C80" s="208"/>
      <c r="D80" s="208"/>
      <c r="E80" s="208"/>
      <c r="F80" s="208"/>
      <c r="G80" s="208"/>
      <c r="H80" s="207"/>
      <c r="I80" s="207"/>
      <c r="J80" s="207"/>
      <c r="K80" s="207"/>
      <c r="L80" s="207"/>
      <c r="M80" s="207"/>
      <c r="N80" s="680"/>
      <c r="O80" s="680"/>
      <c r="P80" s="680"/>
    </row>
    <row r="81" spans="1:16" s="13" customFormat="1" ht="14.25" customHeight="1">
      <c r="A81" s="206"/>
      <c r="B81" s="205" t="s">
        <v>141</v>
      </c>
      <c r="C81" s="204">
        <f>'[1]2-1-12 MFP Funded by site'!G35</f>
        <v>295</v>
      </c>
      <c r="D81" s="204">
        <f>'10.1.12 MFP Funded'!AD77</f>
        <v>301</v>
      </c>
      <c r="E81" s="203">
        <f>D81-C81</f>
        <v>6</v>
      </c>
      <c r="F81" s="204">
        <f>IF(E81&gt;0,E81,0)</f>
        <v>6</v>
      </c>
      <c r="G81" s="203">
        <f>IF(E81&lt;0,E81,0)</f>
        <v>0</v>
      </c>
      <c r="H81" s="202"/>
      <c r="I81" s="202"/>
      <c r="J81" s="202"/>
      <c r="K81" s="202">
        <f>'Oct midyear LSMSA '!I108</f>
        <v>30277.693638025521</v>
      </c>
      <c r="L81" s="202">
        <f>IF(K81&gt;0,K81,0)</f>
        <v>30277.693638025521</v>
      </c>
      <c r="M81" s="202">
        <f>IF(K81&lt;0,K81,0)</f>
        <v>0</v>
      </c>
      <c r="N81" s="680"/>
      <c r="O81" s="680"/>
      <c r="P81" s="680"/>
    </row>
    <row r="82" spans="1:16" s="13" customFormat="1" ht="18.75" customHeight="1" thickBot="1">
      <c r="A82" s="201"/>
      <c r="B82" s="176" t="s">
        <v>140</v>
      </c>
      <c r="C82" s="175">
        <f>SUM(C81)</f>
        <v>295</v>
      </c>
      <c r="D82" s="175">
        <f>SUM(D81)</f>
        <v>301</v>
      </c>
      <c r="E82" s="174">
        <f>SUM(E81)</f>
        <v>6</v>
      </c>
      <c r="F82" s="175">
        <f>SUM(F81)</f>
        <v>6</v>
      </c>
      <c r="G82" s="174">
        <f>SUM(G81)</f>
        <v>0</v>
      </c>
      <c r="H82" s="173"/>
      <c r="I82" s="173"/>
      <c r="J82" s="173"/>
      <c r="K82" s="173">
        <f>SUM(K81)</f>
        <v>30277.693638025521</v>
      </c>
      <c r="L82" s="173">
        <f>SUM(L81)</f>
        <v>30277.693638025521</v>
      </c>
      <c r="M82" s="173">
        <f>SUM(M81)</f>
        <v>0</v>
      </c>
      <c r="N82" s="680"/>
      <c r="O82" s="680"/>
      <c r="P82" s="680"/>
    </row>
    <row r="83" spans="1:16" s="13" customFormat="1" ht="6.75" customHeight="1" thickTop="1">
      <c r="A83" s="200"/>
      <c r="B83" s="199"/>
      <c r="C83" s="198"/>
      <c r="D83" s="198"/>
      <c r="E83" s="198"/>
      <c r="F83" s="198"/>
      <c r="G83" s="198"/>
      <c r="H83" s="197"/>
      <c r="I83" s="197"/>
      <c r="J83" s="197"/>
      <c r="K83" s="197"/>
      <c r="L83" s="197"/>
      <c r="M83" s="197"/>
      <c r="N83" s="680"/>
      <c r="O83" s="680"/>
      <c r="P83" s="680"/>
    </row>
    <row r="84" spans="1:16" s="13" customFormat="1" ht="14.25" customHeight="1">
      <c r="A84" s="206"/>
      <c r="B84" s="205" t="s">
        <v>139</v>
      </c>
      <c r="C84" s="204">
        <v>112</v>
      </c>
      <c r="D84" s="204">
        <f>'10.1.12 MFP Funded'!AF77</f>
        <v>119</v>
      </c>
      <c r="E84" s="203">
        <f>D84-C84</f>
        <v>7</v>
      </c>
      <c r="F84" s="204">
        <f>IF(E84&gt;0,E84,0)</f>
        <v>7</v>
      </c>
      <c r="G84" s="203">
        <f>IF(E84&lt;0,E84,0)</f>
        <v>0</v>
      </c>
      <c r="H84" s="202"/>
      <c r="I84" s="202"/>
      <c r="J84" s="202"/>
      <c r="K84" s="202">
        <f>'Oct midyear NOCCA '!I78</f>
        <v>35291.208024379142</v>
      </c>
      <c r="L84" s="202">
        <f>IF(K84&gt;0,K84,0)</f>
        <v>35291.208024379142</v>
      </c>
      <c r="M84" s="202">
        <f>IF(K84&lt;0,K84,0)</f>
        <v>0</v>
      </c>
      <c r="N84" s="680"/>
      <c r="O84" s="680"/>
      <c r="P84" s="680"/>
    </row>
    <row r="85" spans="1:16" s="13" customFormat="1" ht="18.75" customHeight="1" thickBot="1">
      <c r="A85" s="201"/>
      <c r="B85" s="176" t="s">
        <v>138</v>
      </c>
      <c r="C85" s="175">
        <f>SUM(C84)</f>
        <v>112</v>
      </c>
      <c r="D85" s="175">
        <f>SUM(D84)</f>
        <v>119</v>
      </c>
      <c r="E85" s="174">
        <f>SUM(E84)</f>
        <v>7</v>
      </c>
      <c r="F85" s="175">
        <f>SUM(F84)</f>
        <v>7</v>
      </c>
      <c r="G85" s="174">
        <f>SUM(G84)</f>
        <v>0</v>
      </c>
      <c r="H85" s="173"/>
      <c r="I85" s="173"/>
      <c r="J85" s="173"/>
      <c r="K85" s="173">
        <f>SUM(K84)</f>
        <v>35291.208024379142</v>
      </c>
      <c r="L85" s="173">
        <f>SUM(L84)</f>
        <v>35291.208024379142</v>
      </c>
      <c r="M85" s="173">
        <f>SUM(M84)</f>
        <v>0</v>
      </c>
      <c r="N85" s="680"/>
      <c r="O85" s="680"/>
      <c r="P85" s="680"/>
    </row>
    <row r="86" spans="1:16" s="13" customFormat="1" ht="6.75" customHeight="1" thickTop="1">
      <c r="A86" s="200"/>
      <c r="B86" s="199"/>
      <c r="C86" s="198"/>
      <c r="D86" s="198"/>
      <c r="E86" s="198"/>
      <c r="F86" s="198"/>
      <c r="G86" s="198"/>
      <c r="H86" s="197"/>
      <c r="I86" s="197"/>
      <c r="J86" s="197"/>
      <c r="K86" s="197"/>
      <c r="L86" s="197"/>
      <c r="M86" s="197"/>
      <c r="N86" s="680"/>
      <c r="O86" s="680"/>
      <c r="P86" s="680"/>
    </row>
    <row r="87" spans="1:16" s="13" customFormat="1" ht="14.25" customHeight="1">
      <c r="A87" s="154" t="s">
        <v>137</v>
      </c>
      <c r="B87" s="196" t="s">
        <v>136</v>
      </c>
      <c r="C87" s="152">
        <f>'[1]2-1-12 MFP Funded by site'!G15</f>
        <v>332</v>
      </c>
      <c r="D87" s="152">
        <f>'Oct midyear New Vision'!D76</f>
        <v>333</v>
      </c>
      <c r="E87" s="151">
        <f t="shared" ref="E87:E94" si="25">D87-C87</f>
        <v>1</v>
      </c>
      <c r="F87" s="152">
        <f t="shared" ref="F87:F94" si="26">IF(E87&gt;0,E87,0)</f>
        <v>1</v>
      </c>
      <c r="G87" s="151">
        <f t="shared" ref="G87:G94" si="27">IF(E87&lt;0,E87,0)</f>
        <v>0</v>
      </c>
      <c r="H87" s="150">
        <f>'[3]Table 5C- Legacy Type 2'!D10</f>
        <v>9519.9609010774075</v>
      </c>
      <c r="I87" s="150">
        <f>'[3]Table 5C- Legacy Type 2'!F10</f>
        <v>716.29552188552179</v>
      </c>
      <c r="J87" s="150">
        <f>H87+I87</f>
        <v>10236.25642296293</v>
      </c>
      <c r="K87" s="696">
        <f>J87*E87</f>
        <v>10236.25642296293</v>
      </c>
      <c r="L87" s="150">
        <f t="shared" ref="L87:L94" si="28">IF(K87&gt;0,K87,0)</f>
        <v>10236.25642296293</v>
      </c>
      <c r="M87" s="150">
        <f t="shared" ref="M87:M94" si="29">IF(K87&lt;0,K87,0)</f>
        <v>0</v>
      </c>
      <c r="N87" s="693">
        <f>'[4]Midyear Adjustment Summary'!C86</f>
        <v>-4922.1501638379123</v>
      </c>
      <c r="O87" s="693">
        <f>'Oct midyear New Vision'!K107</f>
        <v>10236.25642296293</v>
      </c>
      <c r="P87" s="693">
        <f>O87-N87</f>
        <v>15158.406586800842</v>
      </c>
    </row>
    <row r="88" spans="1:16" s="13" customFormat="1" ht="14.25" customHeight="1">
      <c r="A88" s="157" t="s">
        <v>135</v>
      </c>
      <c r="B88" s="194" t="s">
        <v>134</v>
      </c>
      <c r="C88" s="131">
        <f>'[1]2-1-12 MFP Funded by site'!G16</f>
        <v>368</v>
      </c>
      <c r="D88" s="138">
        <f>'Oct midyear Glencoe'!D76</f>
        <v>372</v>
      </c>
      <c r="E88" s="130">
        <f t="shared" si="25"/>
        <v>4</v>
      </c>
      <c r="F88" s="131">
        <f t="shared" si="26"/>
        <v>4</v>
      </c>
      <c r="G88" s="130">
        <f t="shared" si="27"/>
        <v>0</v>
      </c>
      <c r="H88" s="150">
        <f>'[3]Table 5C- Legacy Type 2'!D11</f>
        <v>8518.8748353683095</v>
      </c>
      <c r="I88" s="150">
        <f>'[3]Table 5C- Legacy Type 2'!F11</f>
        <v>598.40363440561384</v>
      </c>
      <c r="J88" s="150">
        <f t="shared" ref="J88:J94" si="30">H88+I88</f>
        <v>9117.2784697739226</v>
      </c>
      <c r="K88" s="696">
        <f t="shared" ref="K88:K94" si="31">J88*E88</f>
        <v>36469.11387909569</v>
      </c>
      <c r="L88" s="129">
        <f t="shared" si="28"/>
        <v>36469.11387909569</v>
      </c>
      <c r="M88" s="129">
        <f t="shared" si="29"/>
        <v>0</v>
      </c>
      <c r="N88" s="693">
        <f>'[4]Midyear Adjustment Summary'!C87</f>
        <v>18977.729141182899</v>
      </c>
      <c r="O88" s="693">
        <f>'Oct midyear Glencoe'!K107</f>
        <v>36469.11387909569</v>
      </c>
      <c r="P88" s="693">
        <f t="shared" ref="P88:P94" si="32">O88-N88</f>
        <v>17491.384737912791</v>
      </c>
    </row>
    <row r="89" spans="1:16" s="13" customFormat="1" ht="14.25" customHeight="1">
      <c r="A89" s="157" t="s">
        <v>133</v>
      </c>
      <c r="B89" s="195" t="s">
        <v>132</v>
      </c>
      <c r="C89" s="131">
        <f>'[1]2-1-12 MFP Funded by site'!G17</f>
        <v>624</v>
      </c>
      <c r="D89" s="138">
        <f>'Oct midyear International'!D76</f>
        <v>743</v>
      </c>
      <c r="E89" s="130">
        <f t="shared" si="25"/>
        <v>119</v>
      </c>
      <c r="F89" s="131">
        <f t="shared" si="26"/>
        <v>119</v>
      </c>
      <c r="G89" s="130">
        <f t="shared" si="27"/>
        <v>0</v>
      </c>
      <c r="H89" s="150">
        <f>'[3]Table 5C- Legacy Type 2'!D12</f>
        <v>7638.7546828904688</v>
      </c>
      <c r="I89" s="150">
        <f>'[3]Table 5C- Legacy Type 2'!F12</f>
        <v>714.81015756302509</v>
      </c>
      <c r="J89" s="150">
        <f t="shared" si="30"/>
        <v>8353.5648404534932</v>
      </c>
      <c r="K89" s="696">
        <f t="shared" si="31"/>
        <v>994074.21601396566</v>
      </c>
      <c r="L89" s="129">
        <f t="shared" si="28"/>
        <v>994074.21601396566</v>
      </c>
      <c r="M89" s="129">
        <f t="shared" si="29"/>
        <v>0</v>
      </c>
      <c r="N89" s="693">
        <f>'[4]Midyear Adjustment Summary'!C88</f>
        <v>491670.37506945874</v>
      </c>
      <c r="O89" s="693">
        <f>'Oct midyear International'!K107</f>
        <v>994074.21601396566</v>
      </c>
      <c r="P89" s="693">
        <f t="shared" si="32"/>
        <v>502403.84094450693</v>
      </c>
    </row>
    <row r="90" spans="1:16" s="13" customFormat="1" ht="14.25" customHeight="1">
      <c r="A90" s="157" t="s">
        <v>131</v>
      </c>
      <c r="B90" s="194" t="s">
        <v>130</v>
      </c>
      <c r="C90" s="131">
        <f>'[1]2-1-12 MFP Funded by site'!G18</f>
        <v>681</v>
      </c>
      <c r="D90" s="138">
        <f>'Oct midyear Avoyelles'!D76</f>
        <v>696</v>
      </c>
      <c r="E90" s="130">
        <f t="shared" si="25"/>
        <v>15</v>
      </c>
      <c r="F90" s="131">
        <f t="shared" si="26"/>
        <v>15</v>
      </c>
      <c r="G90" s="130">
        <f t="shared" si="27"/>
        <v>0</v>
      </c>
      <c r="H90" s="150">
        <f>'[3]Table 5C- Legacy Type 2'!D13</f>
        <v>6393.1095033692254</v>
      </c>
      <c r="I90" s="150">
        <f>'[3]Table 5C- Legacy Type 2'!F13</f>
        <v>536.12413544332276</v>
      </c>
      <c r="J90" s="150">
        <f t="shared" si="30"/>
        <v>6929.2336388125477</v>
      </c>
      <c r="K90" s="696">
        <f t="shared" si="31"/>
        <v>103938.50458218821</v>
      </c>
      <c r="L90" s="129">
        <f t="shared" si="28"/>
        <v>103938.50458218821</v>
      </c>
      <c r="M90" s="129">
        <f t="shared" si="29"/>
        <v>0</v>
      </c>
      <c r="N90" s="693">
        <f>'[4]Midyear Adjustment Summary'!C89</f>
        <v>81267.0659409441</v>
      </c>
      <c r="O90" s="693">
        <f>'Oct midyear Avoyelles'!K107</f>
        <v>103938.50458218821</v>
      </c>
      <c r="P90" s="693">
        <f t="shared" si="32"/>
        <v>22671.438641244109</v>
      </c>
    </row>
    <row r="91" spans="1:16" s="13" customFormat="1" ht="14.25" customHeight="1">
      <c r="A91" s="157" t="s">
        <v>129</v>
      </c>
      <c r="B91" s="194" t="s">
        <v>128</v>
      </c>
      <c r="C91" s="131">
        <f>'[1]2-1-12 MFP Funded by site'!G19</f>
        <v>652</v>
      </c>
      <c r="D91" s="138">
        <f>'Oct midyear Delhi'!D76</f>
        <v>679</v>
      </c>
      <c r="E91" s="130">
        <f t="shared" si="25"/>
        <v>27</v>
      </c>
      <c r="F91" s="131">
        <f t="shared" si="26"/>
        <v>27</v>
      </c>
      <c r="G91" s="130">
        <f t="shared" si="27"/>
        <v>0</v>
      </c>
      <c r="H91" s="150">
        <f>'[3]Table 5C- Legacy Type 2'!D14</f>
        <v>8140.3837602759822</v>
      </c>
      <c r="I91" s="150">
        <f>'[3]Table 5C- Legacy Type 2'!F14</f>
        <v>527.02354414153262</v>
      </c>
      <c r="J91" s="150">
        <f t="shared" si="30"/>
        <v>8667.4073044175148</v>
      </c>
      <c r="K91" s="696">
        <f t="shared" si="31"/>
        <v>234019.99721927289</v>
      </c>
      <c r="L91" s="129">
        <f t="shared" si="28"/>
        <v>234019.99721927289</v>
      </c>
      <c r="M91" s="129">
        <f t="shared" si="29"/>
        <v>0</v>
      </c>
      <c r="N91" s="693">
        <f>'[4]Midyear Adjustment Summary'!C90</f>
        <v>147634.92871471753</v>
      </c>
      <c r="O91" s="693">
        <f>'Oct midyear Delhi'!K107</f>
        <v>234019.99721927289</v>
      </c>
      <c r="P91" s="693">
        <f t="shared" si="32"/>
        <v>86385.068504555355</v>
      </c>
    </row>
    <row r="92" spans="1:16" s="13" customFormat="1" ht="14.25" customHeight="1">
      <c r="A92" s="157" t="s">
        <v>127</v>
      </c>
      <c r="B92" s="194" t="s">
        <v>126</v>
      </c>
      <c r="C92" s="131">
        <f>'[1]2-1-12 MFP Funded by site'!G20</f>
        <v>915</v>
      </c>
      <c r="D92" s="138">
        <f>'Oct midyear Belle Chasse'!H76</f>
        <v>971</v>
      </c>
      <c r="E92" s="130">
        <f t="shared" si="25"/>
        <v>56</v>
      </c>
      <c r="F92" s="131">
        <f t="shared" si="26"/>
        <v>56</v>
      </c>
      <c r="G92" s="130">
        <f t="shared" si="27"/>
        <v>0</v>
      </c>
      <c r="H92" s="150">
        <f>'[3]Table 5C- Legacy Type 2'!D15</f>
        <v>13228.922053737697</v>
      </c>
      <c r="I92" s="150">
        <f>'[3]Table 5C- Legacy Type 2'!F15</f>
        <v>788.90242015830813</v>
      </c>
      <c r="J92" s="150">
        <f t="shared" si="30"/>
        <v>14017.824473896006</v>
      </c>
      <c r="K92" s="696">
        <f t="shared" si="31"/>
        <v>784998.17053817632</v>
      </c>
      <c r="L92" s="129">
        <f t="shared" si="28"/>
        <v>784998.17053817632</v>
      </c>
      <c r="M92" s="129">
        <f t="shared" si="29"/>
        <v>0</v>
      </c>
      <c r="N92" s="693">
        <f>'[4]Midyear Adjustment Summary'!C91</f>
        <v>186478.23120458826</v>
      </c>
      <c r="O92" s="693">
        <f>'Oct midyear Belle Chasse'!O78</f>
        <v>784998.17053817632</v>
      </c>
      <c r="P92" s="693">
        <f t="shared" si="32"/>
        <v>598519.93933358812</v>
      </c>
    </row>
    <row r="93" spans="1:16" s="13" customFormat="1" ht="14.25" customHeight="1">
      <c r="A93" s="157" t="s">
        <v>125</v>
      </c>
      <c r="B93" s="194" t="s">
        <v>124</v>
      </c>
      <c r="C93" s="131">
        <f>'[1]2-1-12 MFP Funded by site'!G21</f>
        <v>399</v>
      </c>
      <c r="D93" s="138">
        <f>'Oct midyear Milestone'!D76</f>
        <v>419</v>
      </c>
      <c r="E93" s="130">
        <f t="shared" si="25"/>
        <v>20</v>
      </c>
      <c r="F93" s="131">
        <f t="shared" si="26"/>
        <v>20</v>
      </c>
      <c r="G93" s="130">
        <f t="shared" si="27"/>
        <v>0</v>
      </c>
      <c r="H93" s="150">
        <f>'[3]Table 5C- Legacy Type 2'!D16</f>
        <v>8326.7546828904688</v>
      </c>
      <c r="I93" s="150">
        <f>'[3]Table 5C- Legacy Type 2'!F16</f>
        <v>705.7643831168831</v>
      </c>
      <c r="J93" s="150">
        <f t="shared" si="30"/>
        <v>9032.5190660073513</v>
      </c>
      <c r="K93" s="696">
        <f t="shared" si="31"/>
        <v>180650.38132014702</v>
      </c>
      <c r="L93" s="129">
        <f t="shared" si="28"/>
        <v>180650.38132014702</v>
      </c>
      <c r="M93" s="129">
        <f t="shared" si="29"/>
        <v>0</v>
      </c>
      <c r="N93" s="693">
        <f>'[4]Midyear Adjustment Summary'!C92</f>
        <v>68896.316007713249</v>
      </c>
      <c r="O93" s="693">
        <f>'Oct midyear Milestone'!K107</f>
        <v>180650.38132014702</v>
      </c>
      <c r="P93" s="693">
        <f t="shared" si="32"/>
        <v>111754.06531243377</v>
      </c>
    </row>
    <row r="94" spans="1:16" s="13" customFormat="1" ht="14.25" customHeight="1">
      <c r="A94" s="156" t="s">
        <v>123</v>
      </c>
      <c r="B94" s="193" t="s">
        <v>122</v>
      </c>
      <c r="C94" s="180">
        <f>'[1]2-1-12 MFP Funded by site'!G22</f>
        <v>102</v>
      </c>
      <c r="D94" s="192">
        <f>'Oct midyear Max'!D76</f>
        <v>109</v>
      </c>
      <c r="E94" s="179">
        <f t="shared" si="25"/>
        <v>7</v>
      </c>
      <c r="F94" s="180">
        <f t="shared" si="26"/>
        <v>7</v>
      </c>
      <c r="G94" s="179">
        <f t="shared" si="27"/>
        <v>0</v>
      </c>
      <c r="H94" s="150">
        <f>'[3]Table 5C- Legacy Type 2'!D17</f>
        <v>8369.7852148385191</v>
      </c>
      <c r="I94" s="150">
        <f>'[3]Table 5C- Legacy Type 2'!F17</f>
        <v>659.21180998497243</v>
      </c>
      <c r="J94" s="150">
        <f t="shared" si="30"/>
        <v>9028.9970248234913</v>
      </c>
      <c r="K94" s="696">
        <f t="shared" si="31"/>
        <v>63202.979173764441</v>
      </c>
      <c r="L94" s="178">
        <f t="shared" si="28"/>
        <v>63202.979173764441</v>
      </c>
      <c r="M94" s="178">
        <f t="shared" si="29"/>
        <v>0</v>
      </c>
      <c r="N94" s="693">
        <f>'[4]Midyear Adjustment Summary'!C93</f>
        <v>40269.791908781044</v>
      </c>
      <c r="O94" s="693">
        <f>'Oct midyear Max'!K107</f>
        <v>63202.979173764441</v>
      </c>
      <c r="P94" s="693">
        <f t="shared" si="32"/>
        <v>22933.187264983397</v>
      </c>
    </row>
    <row r="95" spans="1:16" s="13" customFormat="1" ht="18.75" customHeight="1" thickBot="1">
      <c r="A95" s="157"/>
      <c r="B95" s="191" t="s">
        <v>121</v>
      </c>
      <c r="C95" s="190">
        <f>SUM(C87:C94)</f>
        <v>4073</v>
      </c>
      <c r="D95" s="190">
        <f>SUM(D87:D94)</f>
        <v>4322</v>
      </c>
      <c r="E95" s="189">
        <f>SUM(E87:E94)</f>
        <v>249</v>
      </c>
      <c r="F95" s="190">
        <f>SUM(F87:F94)</f>
        <v>249</v>
      </c>
      <c r="G95" s="189">
        <f>SUM(G87:G94)</f>
        <v>0</v>
      </c>
      <c r="H95" s="188"/>
      <c r="I95" s="188"/>
      <c r="J95" s="188"/>
      <c r="K95" s="188">
        <f t="shared" ref="K95:P95" si="33">SUM(K87:K94)</f>
        <v>2407589.6191495731</v>
      </c>
      <c r="L95" s="188">
        <f t="shared" si="33"/>
        <v>2407589.6191495731</v>
      </c>
      <c r="M95" s="188">
        <f t="shared" si="33"/>
        <v>0</v>
      </c>
      <c r="N95" s="188">
        <f t="shared" si="33"/>
        <v>1030272.2878235477</v>
      </c>
      <c r="O95" s="693">
        <f t="shared" si="33"/>
        <v>2407589.6191495731</v>
      </c>
      <c r="P95" s="693">
        <f t="shared" si="33"/>
        <v>1377317.3313260251</v>
      </c>
    </row>
    <row r="96" spans="1:16" s="13" customFormat="1" ht="7.5" customHeight="1" thickTop="1">
      <c r="A96" s="187"/>
      <c r="B96" s="186"/>
      <c r="C96" s="185"/>
      <c r="D96" s="185"/>
      <c r="E96" s="183"/>
      <c r="F96" s="185"/>
      <c r="G96" s="183"/>
      <c r="H96" s="184"/>
      <c r="I96" s="184"/>
      <c r="J96" s="184"/>
      <c r="K96" s="184"/>
      <c r="L96" s="184"/>
      <c r="M96" s="183"/>
      <c r="N96" s="680"/>
      <c r="O96" s="680"/>
      <c r="P96" s="680"/>
    </row>
    <row r="97" spans="1:16" s="13" customFormat="1" ht="18.75" customHeight="1">
      <c r="A97" s="154"/>
      <c r="B97" s="182" t="s">
        <v>120</v>
      </c>
      <c r="C97" s="152">
        <f>'[1]2-1-12 MFP Funded by site'!G25</f>
        <v>1242</v>
      </c>
      <c r="D97" s="152">
        <f>'Oct midyear LA Virtual Admy'!D73</f>
        <v>1362</v>
      </c>
      <c r="E97" s="151">
        <f>D97-C97</f>
        <v>120</v>
      </c>
      <c r="F97" s="152">
        <f>IF(E97&gt;0,E97,0)</f>
        <v>120</v>
      </c>
      <c r="G97" s="151">
        <f>IF(E97&lt;0,E97,0)</f>
        <v>0</v>
      </c>
      <c r="H97" s="150"/>
      <c r="I97" s="150"/>
      <c r="J97" s="150"/>
      <c r="K97" s="140">
        <f>'Oct midyear LA Virtual Admy'!K73</f>
        <v>607419.04684863891</v>
      </c>
      <c r="L97" s="150">
        <f>IF(K97&gt;0,K97,0)</f>
        <v>607419.04684863891</v>
      </c>
      <c r="M97" s="150">
        <f>IF(K97&lt;0,K97,0)</f>
        <v>0</v>
      </c>
      <c r="N97" s="680"/>
      <c r="O97" s="680"/>
      <c r="P97" s="680"/>
    </row>
    <row r="98" spans="1:16" s="13" customFormat="1" ht="18.75" customHeight="1">
      <c r="A98" s="156">
        <v>345</v>
      </c>
      <c r="B98" s="181" t="s">
        <v>119</v>
      </c>
      <c r="C98" s="180">
        <f>'[1]2-1-12 MFP Funded by site'!G27</f>
        <v>594</v>
      </c>
      <c r="D98" s="180">
        <f>'Oct midyear LA Connections'!D73</f>
        <v>1200</v>
      </c>
      <c r="E98" s="179">
        <f>D98-C98</f>
        <v>606</v>
      </c>
      <c r="F98" s="180">
        <f>IF(E98&gt;0,E98,0)</f>
        <v>606</v>
      </c>
      <c r="G98" s="179">
        <f>IF(E98&lt;0,E98,0)</f>
        <v>0</v>
      </c>
      <c r="H98" s="178"/>
      <c r="I98" s="178"/>
      <c r="J98" s="178"/>
      <c r="K98" s="178">
        <f>'Oct midyear LA Connections'!K73</f>
        <v>2647349.1906205984</v>
      </c>
      <c r="L98" s="178">
        <f>IF(K98&gt;0,K98,0)</f>
        <v>2647349.1906205984</v>
      </c>
      <c r="M98" s="178">
        <f>IF(K98&lt;0,K98,0)</f>
        <v>0</v>
      </c>
      <c r="N98" s="680"/>
      <c r="O98" s="680"/>
      <c r="P98" s="680"/>
    </row>
    <row r="99" spans="1:16" s="13" customFormat="1" ht="18.75" customHeight="1" thickBot="1">
      <c r="A99" s="177"/>
      <c r="B99" s="176" t="s">
        <v>118</v>
      </c>
      <c r="C99" s="175">
        <f>SUM(C97:C98)</f>
        <v>1836</v>
      </c>
      <c r="D99" s="175">
        <f>SUM(D97:D98)</f>
        <v>2562</v>
      </c>
      <c r="E99" s="174">
        <f>SUM(E97:E98)</f>
        <v>726</v>
      </c>
      <c r="F99" s="175">
        <f>SUM(F97:F98)</f>
        <v>726</v>
      </c>
      <c r="G99" s="174">
        <f>SUM(G97:G98)</f>
        <v>0</v>
      </c>
      <c r="H99" s="173"/>
      <c r="I99" s="173"/>
      <c r="J99" s="173"/>
      <c r="K99" s="173">
        <f>SUM(K97:K98)</f>
        <v>3254768.2374692373</v>
      </c>
      <c r="L99" s="173">
        <f>SUM(L97:L98)</f>
        <v>3254768.2374692373</v>
      </c>
      <c r="M99" s="173">
        <f>SUM(M97:M98)</f>
        <v>0</v>
      </c>
      <c r="N99" s="680"/>
      <c r="O99" s="680"/>
      <c r="P99" s="680"/>
    </row>
    <row r="100" spans="1:16" ht="6.75" customHeight="1" thickTop="1">
      <c r="A100" s="172"/>
      <c r="B100" s="171"/>
      <c r="C100" s="170"/>
      <c r="D100" s="170"/>
      <c r="E100" s="170"/>
      <c r="F100" s="170"/>
      <c r="G100" s="170"/>
      <c r="H100" s="169"/>
      <c r="I100" s="169"/>
      <c r="J100" s="169"/>
      <c r="K100" s="169"/>
      <c r="L100" s="169"/>
      <c r="M100" s="169"/>
    </row>
    <row r="101" spans="1:16" s="13" customFormat="1" ht="14.25" customHeight="1">
      <c r="A101" s="94"/>
      <c r="B101" s="101" t="s">
        <v>117</v>
      </c>
      <c r="C101" s="98">
        <f>'[1]Table 5C1A-Madison Prep'!C23</f>
        <v>189</v>
      </c>
      <c r="D101" s="98">
        <f>'Oct midyear Madison Prep'!D23</f>
        <v>227</v>
      </c>
      <c r="E101" s="97">
        <f t="shared" ref="E101:E106" si="34">D101-C101</f>
        <v>38</v>
      </c>
      <c r="F101" s="97">
        <f t="shared" ref="F101:F106" si="35">IF(E101&gt;0,E101,0)</f>
        <v>38</v>
      </c>
      <c r="G101" s="97">
        <f t="shared" ref="G101:G106" si="36">IF(E101&lt;0,E101,0)</f>
        <v>0</v>
      </c>
      <c r="H101" s="96"/>
      <c r="I101" s="96"/>
      <c r="J101" s="96"/>
      <c r="K101" s="69">
        <f>'Oct midyear Madison Prep'!K23</f>
        <v>159493.68011446661</v>
      </c>
      <c r="L101" s="96">
        <f t="shared" ref="L101:L106" si="37">IF(K101&gt;0,K101,0)</f>
        <v>159493.68011446661</v>
      </c>
      <c r="M101" s="96">
        <f t="shared" ref="M101:M106" si="38">IF(K101&lt;0,K101,0)</f>
        <v>0</v>
      </c>
      <c r="N101" s="680"/>
      <c r="O101" s="680"/>
      <c r="P101" s="680"/>
    </row>
    <row r="102" spans="1:16" s="13" customFormat="1" ht="14.25" customHeight="1">
      <c r="A102" s="94"/>
      <c r="B102" s="101" t="s">
        <v>116</v>
      </c>
      <c r="C102" s="98">
        <f>'[1]Table 5C1A-Madison Prep'!C38</f>
        <v>1</v>
      </c>
      <c r="D102" s="98">
        <f>'Oct midyear Madison Prep'!D38</f>
        <v>0</v>
      </c>
      <c r="E102" s="97">
        <f t="shared" si="34"/>
        <v>-1</v>
      </c>
      <c r="F102" s="97">
        <f t="shared" si="35"/>
        <v>0</v>
      </c>
      <c r="G102" s="97">
        <f t="shared" si="36"/>
        <v>-1</v>
      </c>
      <c r="H102" s="96"/>
      <c r="I102" s="96"/>
      <c r="J102" s="96"/>
      <c r="K102" s="69">
        <f>'Oct midyear Madison Prep'!K38</f>
        <v>-6045.9285166144782</v>
      </c>
      <c r="L102" s="96">
        <f t="shared" si="37"/>
        <v>0</v>
      </c>
      <c r="M102" s="96">
        <f t="shared" si="38"/>
        <v>-6045.9285166144782</v>
      </c>
      <c r="N102" s="680"/>
      <c r="O102" s="680"/>
      <c r="P102" s="680"/>
    </row>
    <row r="103" spans="1:16" s="13" customFormat="1" ht="14.25" customHeight="1">
      <c r="A103" s="94"/>
      <c r="B103" s="101" t="s">
        <v>115</v>
      </c>
      <c r="C103" s="98">
        <v>0</v>
      </c>
      <c r="D103" s="98">
        <f>'Oct midyear Madison Prep'!D67</f>
        <v>1</v>
      </c>
      <c r="E103" s="97">
        <f t="shared" si="34"/>
        <v>1</v>
      </c>
      <c r="F103" s="97">
        <f t="shared" si="35"/>
        <v>1</v>
      </c>
      <c r="G103" s="97">
        <f t="shared" si="36"/>
        <v>0</v>
      </c>
      <c r="H103" s="96"/>
      <c r="I103" s="96"/>
      <c r="J103" s="96"/>
      <c r="K103" s="69">
        <f>'Oct midyear Madison Prep'!K67</f>
        <v>3902.2354213785698</v>
      </c>
      <c r="L103" s="96">
        <f t="shared" si="37"/>
        <v>3902.2354213785698</v>
      </c>
      <c r="M103" s="96">
        <f t="shared" si="38"/>
        <v>0</v>
      </c>
      <c r="N103" s="680"/>
      <c r="O103" s="680"/>
      <c r="P103" s="680"/>
    </row>
    <row r="104" spans="1:16" s="13" customFormat="1" ht="14.25" customHeight="1">
      <c r="A104" s="94"/>
      <c r="B104" s="101" t="s">
        <v>114</v>
      </c>
      <c r="C104" s="98">
        <f>'[1]Table 5C1A-Madison Prep'!C73</f>
        <v>2</v>
      </c>
      <c r="D104" s="98">
        <f>'Oct midyear Madison Prep'!D73</f>
        <v>3</v>
      </c>
      <c r="E104" s="97">
        <f t="shared" si="34"/>
        <v>1</v>
      </c>
      <c r="F104" s="97">
        <f t="shared" si="35"/>
        <v>1</v>
      </c>
      <c r="G104" s="97">
        <f t="shared" si="36"/>
        <v>0</v>
      </c>
      <c r="H104" s="96"/>
      <c r="I104" s="96"/>
      <c r="J104" s="96"/>
      <c r="K104" s="69">
        <f>'Oct midyear Madison Prep'!K73</f>
        <v>5774.9628695821521</v>
      </c>
      <c r="L104" s="96">
        <f t="shared" si="37"/>
        <v>5774.9628695821521</v>
      </c>
      <c r="M104" s="96">
        <f t="shared" si="38"/>
        <v>0</v>
      </c>
      <c r="N104" s="680"/>
      <c r="O104" s="680"/>
      <c r="P104" s="680"/>
    </row>
    <row r="105" spans="1:16" s="13" customFormat="1" ht="14.25" customHeight="1">
      <c r="A105" s="94"/>
      <c r="B105" s="101" t="s">
        <v>113</v>
      </c>
      <c r="C105" s="98">
        <f>'[1]Table 5C1A-Madison Prep'!C74</f>
        <v>4</v>
      </c>
      <c r="D105" s="98">
        <f>'Oct midyear Madison Prep'!D74</f>
        <v>4</v>
      </c>
      <c r="E105" s="97">
        <f t="shared" si="34"/>
        <v>0</v>
      </c>
      <c r="F105" s="97">
        <f t="shared" si="35"/>
        <v>0</v>
      </c>
      <c r="G105" s="97">
        <f t="shared" si="36"/>
        <v>0</v>
      </c>
      <c r="H105" s="96"/>
      <c r="I105" s="96"/>
      <c r="J105" s="96"/>
      <c r="K105" s="69">
        <f>'Oct midyear Madison Prep'!K74</f>
        <v>0</v>
      </c>
      <c r="L105" s="96">
        <f t="shared" si="37"/>
        <v>0</v>
      </c>
      <c r="M105" s="96">
        <f t="shared" si="38"/>
        <v>0</v>
      </c>
      <c r="N105" s="680"/>
      <c r="O105" s="680"/>
      <c r="P105" s="680"/>
    </row>
    <row r="106" spans="1:16" s="13" customFormat="1" ht="14.25" customHeight="1">
      <c r="A106" s="94"/>
      <c r="B106" s="60" t="s">
        <v>112</v>
      </c>
      <c r="C106" s="98">
        <f>'[1]Table 5C1A-Madison Prep'!C75</f>
        <v>2</v>
      </c>
      <c r="D106" s="98">
        <f>'Oct midyear Madison Prep'!D75</f>
        <v>0</v>
      </c>
      <c r="E106" s="97">
        <f t="shared" si="34"/>
        <v>-2</v>
      </c>
      <c r="F106" s="97">
        <f t="shared" si="35"/>
        <v>0</v>
      </c>
      <c r="G106" s="97">
        <f t="shared" si="36"/>
        <v>-2</v>
      </c>
      <c r="H106" s="96"/>
      <c r="I106" s="96"/>
      <c r="J106" s="96"/>
      <c r="K106" s="69">
        <f>'Oct midyear Madison Prep'!K75</f>
        <v>-12452.928145958173</v>
      </c>
      <c r="L106" s="96">
        <f t="shared" si="37"/>
        <v>0</v>
      </c>
      <c r="M106" s="96">
        <f t="shared" si="38"/>
        <v>-12452.928145958173</v>
      </c>
      <c r="N106" s="680"/>
      <c r="O106" s="680"/>
      <c r="P106" s="680"/>
    </row>
    <row r="107" spans="1:16" s="16" customFormat="1" ht="15.75" thickBot="1">
      <c r="A107" s="165">
        <v>343001</v>
      </c>
      <c r="B107" s="54" t="s">
        <v>111</v>
      </c>
      <c r="C107" s="18">
        <f>SUM(C101:C106)</f>
        <v>198</v>
      </c>
      <c r="D107" s="18">
        <f>SUM(D101:D106)</f>
        <v>235</v>
      </c>
      <c r="E107" s="18">
        <f>SUM(E101:E106)</f>
        <v>37</v>
      </c>
      <c r="F107" s="18">
        <f>SUM(F101:F106)</f>
        <v>40</v>
      </c>
      <c r="G107" s="18">
        <f>SUM(G101:G106)</f>
        <v>-3</v>
      </c>
      <c r="H107" s="17"/>
      <c r="I107" s="17"/>
      <c r="J107" s="17"/>
      <c r="K107" s="17">
        <f>SUM(K101:K106)</f>
        <v>150672.02174285467</v>
      </c>
      <c r="L107" s="17">
        <f>SUM(L101:L106)</f>
        <v>169170.87840542733</v>
      </c>
      <c r="M107" s="17">
        <f>SUM(M101:M106)</f>
        <v>-18498.856662572653</v>
      </c>
      <c r="N107" s="32"/>
      <c r="O107" s="32"/>
      <c r="P107" s="32"/>
    </row>
    <row r="108" spans="1:16" s="16" customFormat="1" ht="6.75" customHeight="1" thickTop="1">
      <c r="A108" s="167"/>
      <c r="B108" s="163"/>
      <c r="C108" s="162"/>
      <c r="D108" s="162"/>
      <c r="E108" s="161"/>
      <c r="F108" s="161"/>
      <c r="G108" s="161"/>
      <c r="H108" s="160"/>
      <c r="I108" s="160"/>
      <c r="J108" s="160"/>
      <c r="K108" s="160"/>
      <c r="L108" s="160"/>
      <c r="M108" s="160"/>
      <c r="N108" s="32"/>
      <c r="O108" s="32"/>
      <c r="P108" s="32"/>
    </row>
    <row r="109" spans="1:16" s="13" customFormat="1" ht="14.25" customHeight="1">
      <c r="A109" s="94"/>
      <c r="B109" s="101" t="s">
        <v>110</v>
      </c>
      <c r="C109" s="98">
        <f>'[1]Table 5C1B-DArbonne'!C62</f>
        <v>352</v>
      </c>
      <c r="D109" s="98">
        <f>'Oct midyear DArbonne'!D62</f>
        <v>530</v>
      </c>
      <c r="E109" s="97">
        <f>D109-C109</f>
        <v>178</v>
      </c>
      <c r="F109" s="97">
        <f>IF(E109&gt;0,E109,0)</f>
        <v>178</v>
      </c>
      <c r="G109" s="97">
        <f>IF(E109&lt;0,E109,0)</f>
        <v>0</v>
      </c>
      <c r="H109" s="96"/>
      <c r="I109" s="96"/>
      <c r="J109" s="96"/>
      <c r="K109" s="69">
        <f>'Oct midyear DArbonne'!K62</f>
        <v>1012980.3246469975</v>
      </c>
      <c r="L109" s="96">
        <f>IF(K109&gt;0,K109,0)</f>
        <v>1012980.3246469975</v>
      </c>
      <c r="M109" s="96">
        <f>IF(K109&lt;0,K109,0)</f>
        <v>0</v>
      </c>
      <c r="N109" s="680"/>
      <c r="O109" s="680"/>
      <c r="P109" s="680"/>
    </row>
    <row r="110" spans="1:16" s="13" customFormat="1" ht="14.25" customHeight="1">
      <c r="A110" s="94"/>
      <c r="B110" s="101" t="s">
        <v>109</v>
      </c>
      <c r="C110" s="98">
        <f>'[1]Table 5C1B-DArbonne'!C43</f>
        <v>6</v>
      </c>
      <c r="D110" s="98">
        <f>'Oct midyear DArbonne'!D43</f>
        <v>5</v>
      </c>
      <c r="E110" s="97">
        <f>D110-C110</f>
        <v>-1</v>
      </c>
      <c r="F110" s="97">
        <f>IF(E110&gt;0,E110,0)</f>
        <v>0</v>
      </c>
      <c r="G110" s="97">
        <f>IF(E110&lt;0,E110,0)</f>
        <v>-1</v>
      </c>
      <c r="H110" s="96"/>
      <c r="I110" s="96"/>
      <c r="J110" s="96"/>
      <c r="K110" s="69">
        <f>'Oct midyear DArbonne'!K43</f>
        <v>-6145.6743232073923</v>
      </c>
      <c r="L110" s="96">
        <f>IF(K110&gt;0,K110,0)</f>
        <v>0</v>
      </c>
      <c r="M110" s="96">
        <f>IF(K110&lt;0,K110,0)</f>
        <v>-6145.6743232073923</v>
      </c>
      <c r="N110" s="680"/>
      <c r="O110" s="680"/>
      <c r="P110" s="680"/>
    </row>
    <row r="111" spans="1:16" s="13" customFormat="1" ht="14.25" customHeight="1">
      <c r="A111" s="94"/>
      <c r="B111" s="101" t="s">
        <v>108</v>
      </c>
      <c r="C111" s="98">
        <f>'[1]Table 5C1B-DArbonne'!C37</f>
        <v>2</v>
      </c>
      <c r="D111" s="98">
        <f>'Oct midyear DArbonne'!D37</f>
        <v>7</v>
      </c>
      <c r="E111" s="97">
        <f>D111-C111</f>
        <v>5</v>
      </c>
      <c r="F111" s="97">
        <f>IF(E111&gt;0,E111,0)</f>
        <v>5</v>
      </c>
      <c r="G111" s="97">
        <f>IF(E111&lt;0,E111,0)</f>
        <v>0</v>
      </c>
      <c r="H111" s="96"/>
      <c r="I111" s="96"/>
      <c r="J111" s="96"/>
      <c r="K111" s="69">
        <f>'Oct midyear DArbonne'!K37</f>
        <v>23974.618700112143</v>
      </c>
      <c r="L111" s="96">
        <f>IF(K111&gt;0,K111,0)</f>
        <v>23974.618700112143</v>
      </c>
      <c r="M111" s="96">
        <f>IF(K111&lt;0,K111,0)</f>
        <v>0</v>
      </c>
      <c r="N111" s="680"/>
      <c r="O111" s="680"/>
      <c r="P111" s="680"/>
    </row>
    <row r="112" spans="1:16" s="13" customFormat="1" ht="14.25" customHeight="1">
      <c r="A112" s="94"/>
      <c r="B112" s="168" t="s">
        <v>107</v>
      </c>
      <c r="C112" s="98">
        <f>'[1]Table 5C1B-DArbonne'!C20</f>
        <v>3</v>
      </c>
      <c r="D112" s="98">
        <f>'Oct midyear DArbonne'!D20</f>
        <v>1</v>
      </c>
      <c r="E112" s="97">
        <f>D112-C112</f>
        <v>-2</v>
      </c>
      <c r="F112" s="97">
        <f>IF(E112&gt;0,E112,0)</f>
        <v>0</v>
      </c>
      <c r="G112" s="97">
        <f>IF(E112&lt;0,E112,0)</f>
        <v>-2</v>
      </c>
      <c r="H112" s="96"/>
      <c r="I112" s="96"/>
      <c r="J112" s="96"/>
      <c r="K112" s="69">
        <f>'Oct midyear DArbonne'!K20</f>
        <v>-12229.081835505618</v>
      </c>
      <c r="L112" s="96">
        <f>IF(K112&gt;0,K112,0)</f>
        <v>0</v>
      </c>
      <c r="M112" s="96">
        <f>IF(K112&lt;0,K112,0)</f>
        <v>-12229.081835505618</v>
      </c>
      <c r="N112" s="680"/>
      <c r="O112" s="680"/>
      <c r="P112" s="680"/>
    </row>
    <row r="113" spans="1:16" s="13" customFormat="1" ht="14.25" customHeight="1">
      <c r="A113" s="94"/>
      <c r="B113" s="168" t="s">
        <v>106</v>
      </c>
      <c r="C113" s="98">
        <f>'[1]Table 5C1B-DArbonne'!C76</f>
        <v>1</v>
      </c>
      <c r="D113" s="98">
        <f>'Oct midyear DArbonne'!D76</f>
        <v>1</v>
      </c>
      <c r="E113" s="97">
        <f>D113-C113</f>
        <v>0</v>
      </c>
      <c r="F113" s="97">
        <f>IF(E113&gt;0,E113,0)</f>
        <v>0</v>
      </c>
      <c r="G113" s="97">
        <f>IF(E113&lt;0,E113,0)</f>
        <v>0</v>
      </c>
      <c r="H113" s="96"/>
      <c r="I113" s="96"/>
      <c r="J113" s="96"/>
      <c r="K113" s="69">
        <f>'Oct midyear DArbonne'!K76</f>
        <v>0</v>
      </c>
      <c r="L113" s="96">
        <f>IF(K113&gt;0,K113,0)</f>
        <v>0</v>
      </c>
      <c r="M113" s="96">
        <f>IF(K113&lt;0,K113,0)</f>
        <v>0</v>
      </c>
      <c r="N113" s="680"/>
      <c r="O113" s="680"/>
      <c r="P113" s="680"/>
    </row>
    <row r="114" spans="1:16" s="16" customFormat="1" ht="15.75" thickBot="1">
      <c r="A114" s="165">
        <v>341001</v>
      </c>
      <c r="B114" s="54" t="s">
        <v>105</v>
      </c>
      <c r="C114" s="18">
        <f>SUM(C109:C113)</f>
        <v>364</v>
      </c>
      <c r="D114" s="18">
        <f>SUM(D109:D113)</f>
        <v>544</v>
      </c>
      <c r="E114" s="18">
        <f>SUM(E109:E113)</f>
        <v>180</v>
      </c>
      <c r="F114" s="18">
        <f>SUM(F109:F113)</f>
        <v>183</v>
      </c>
      <c r="G114" s="18">
        <f>SUM(G109:G113)</f>
        <v>-3</v>
      </c>
      <c r="H114" s="17"/>
      <c r="I114" s="17"/>
      <c r="J114" s="17"/>
      <c r="K114" s="17">
        <f>SUM(K109:K113)</f>
        <v>1018580.1871883966</v>
      </c>
      <c r="L114" s="17">
        <f>SUM(L109:L113)</f>
        <v>1036954.9433471096</v>
      </c>
      <c r="M114" s="17">
        <f>SUM(M109:M113)</f>
        <v>-18374.756158713011</v>
      </c>
      <c r="N114" s="32"/>
      <c r="O114" s="32"/>
      <c r="P114" s="32"/>
    </row>
    <row r="115" spans="1:16" s="166" customFormat="1" ht="6.75" customHeight="1" thickTop="1">
      <c r="A115" s="167"/>
      <c r="B115" s="163"/>
      <c r="C115" s="162"/>
      <c r="D115" s="162"/>
      <c r="E115" s="161"/>
      <c r="F115" s="161"/>
      <c r="G115" s="161"/>
      <c r="H115" s="160"/>
      <c r="I115" s="160"/>
      <c r="J115" s="160"/>
      <c r="K115" s="160"/>
      <c r="L115" s="160"/>
      <c r="M115" s="160"/>
      <c r="N115" s="681"/>
      <c r="O115" s="681"/>
      <c r="P115" s="681"/>
    </row>
    <row r="116" spans="1:16" s="13" customFormat="1" ht="15" customHeight="1">
      <c r="A116" s="94"/>
      <c r="B116" s="101" t="s">
        <v>101</v>
      </c>
      <c r="C116" s="98">
        <f>'[1]Table 5C1C-Intl_VIBE'!C42</f>
        <v>275</v>
      </c>
      <c r="D116" s="98">
        <f>'Oct midyear Intl_VIBE '!D42</f>
        <v>362</v>
      </c>
      <c r="E116" s="97">
        <f t="shared" ref="E116:E121" si="39">D116-C116</f>
        <v>87</v>
      </c>
      <c r="F116" s="97">
        <f t="shared" ref="F116:F121" si="40">IF(E116&gt;0,E116,0)</f>
        <v>87</v>
      </c>
      <c r="G116" s="97">
        <f t="shared" ref="G116:G121" si="41">IF(E116&lt;0,E116,0)</f>
        <v>0</v>
      </c>
      <c r="H116" s="96"/>
      <c r="I116" s="96"/>
      <c r="J116" s="96"/>
      <c r="K116" s="69">
        <f>'Oct midyear Intl_VIBE '!K42</f>
        <v>364424.5772744845</v>
      </c>
      <c r="L116" s="96">
        <f t="shared" ref="L116:L121" si="42">IF(K116&gt;0,K116,0)</f>
        <v>364424.5772744845</v>
      </c>
      <c r="M116" s="96">
        <f t="shared" ref="M116:M121" si="43">IF(K116&lt;0,K116,0)</f>
        <v>0</v>
      </c>
      <c r="N116" s="680"/>
      <c r="O116" s="680"/>
      <c r="P116" s="680"/>
    </row>
    <row r="117" spans="1:16" s="13" customFormat="1" ht="15" customHeight="1">
      <c r="A117" s="94"/>
      <c r="B117" s="101" t="s">
        <v>100</v>
      </c>
      <c r="C117" s="98">
        <f>'[1]Table 5C1C-Intl_VIBE'!C32</f>
        <v>28</v>
      </c>
      <c r="D117" s="98">
        <f>'Oct midyear Intl_VIBE '!D32</f>
        <v>46</v>
      </c>
      <c r="E117" s="97">
        <f t="shared" si="39"/>
        <v>18</v>
      </c>
      <c r="F117" s="97">
        <f t="shared" si="40"/>
        <v>18</v>
      </c>
      <c r="G117" s="97">
        <f t="shared" si="41"/>
        <v>0</v>
      </c>
      <c r="H117" s="96"/>
      <c r="I117" s="96"/>
      <c r="J117" s="96"/>
      <c r="K117" s="69">
        <f>'Oct midyear Intl_VIBE '!K32</f>
        <v>71419.29663984834</v>
      </c>
      <c r="L117" s="96">
        <f t="shared" si="42"/>
        <v>71419.29663984834</v>
      </c>
      <c r="M117" s="96">
        <f t="shared" si="43"/>
        <v>0</v>
      </c>
      <c r="N117" s="680"/>
      <c r="O117" s="680"/>
      <c r="P117" s="680"/>
    </row>
    <row r="118" spans="1:16" s="13" customFormat="1" ht="15" customHeight="1">
      <c r="A118" s="94"/>
      <c r="B118" s="101" t="s">
        <v>98</v>
      </c>
      <c r="C118" s="98">
        <f>'[1]Table 5C1C-Intl_VIBE'!C50</f>
        <v>1</v>
      </c>
      <c r="D118" s="98">
        <f>'Oct midyear Intl_VIBE '!D50</f>
        <v>3</v>
      </c>
      <c r="E118" s="97">
        <f t="shared" si="39"/>
        <v>2</v>
      </c>
      <c r="F118" s="97">
        <f t="shared" si="40"/>
        <v>2</v>
      </c>
      <c r="G118" s="97">
        <f t="shared" si="41"/>
        <v>0</v>
      </c>
      <c r="H118" s="96"/>
      <c r="I118" s="96"/>
      <c r="J118" s="96"/>
      <c r="K118" s="69">
        <f>'Oct midyear Intl_VIBE '!K50</f>
        <v>9572.3821850068307</v>
      </c>
      <c r="L118" s="96">
        <f t="shared" si="42"/>
        <v>9572.3821850068307</v>
      </c>
      <c r="M118" s="96">
        <f t="shared" si="43"/>
        <v>0</v>
      </c>
      <c r="N118" s="680"/>
      <c r="O118" s="680"/>
      <c r="P118" s="680"/>
    </row>
    <row r="119" spans="1:16" s="13" customFormat="1" ht="15" customHeight="1">
      <c r="A119" s="94"/>
      <c r="B119" s="101" t="s">
        <v>97</v>
      </c>
      <c r="C119" s="98">
        <f>'[1]Table 5C1C-Intl_VIBE'!C51</f>
        <v>2</v>
      </c>
      <c r="D119" s="98">
        <f>'Oct midyear Intl_VIBE '!D51</f>
        <v>2</v>
      </c>
      <c r="E119" s="97">
        <f t="shared" si="39"/>
        <v>0</v>
      </c>
      <c r="F119" s="97">
        <f t="shared" si="40"/>
        <v>0</v>
      </c>
      <c r="G119" s="97">
        <f t="shared" si="41"/>
        <v>0</v>
      </c>
      <c r="H119" s="96"/>
      <c r="I119" s="96"/>
      <c r="J119" s="96"/>
      <c r="K119" s="69">
        <f>'Oct midyear Intl_VIBE '!K51</f>
        <v>0</v>
      </c>
      <c r="L119" s="96">
        <f t="shared" si="42"/>
        <v>0</v>
      </c>
      <c r="M119" s="96">
        <f t="shared" si="43"/>
        <v>0</v>
      </c>
      <c r="N119" s="680"/>
      <c r="O119" s="680"/>
      <c r="P119" s="680"/>
    </row>
    <row r="120" spans="1:16" s="13" customFormat="1" ht="15" customHeight="1">
      <c r="A120" s="94"/>
      <c r="B120" s="101" t="s">
        <v>104</v>
      </c>
      <c r="C120" s="98">
        <f>'[1]Table 5C1C-Intl_VIBE'!C54</f>
        <v>2</v>
      </c>
      <c r="D120" s="98">
        <f>'Oct midyear Intl_VIBE '!D54</f>
        <v>2</v>
      </c>
      <c r="E120" s="97">
        <f t="shared" si="39"/>
        <v>0</v>
      </c>
      <c r="F120" s="97">
        <f t="shared" si="40"/>
        <v>0</v>
      </c>
      <c r="G120" s="97">
        <f t="shared" si="41"/>
        <v>0</v>
      </c>
      <c r="H120" s="96"/>
      <c r="I120" s="96"/>
      <c r="J120" s="96"/>
      <c r="K120" s="69">
        <f>'Oct midyear Intl_VIBE '!K54</f>
        <v>0</v>
      </c>
      <c r="L120" s="96">
        <f t="shared" si="42"/>
        <v>0</v>
      </c>
      <c r="M120" s="96">
        <f t="shared" si="43"/>
        <v>0</v>
      </c>
      <c r="N120" s="680"/>
      <c r="O120" s="680"/>
      <c r="P120" s="680"/>
    </row>
    <row r="121" spans="1:16" s="13" customFormat="1" ht="14.25" customHeight="1">
      <c r="A121" s="94"/>
      <c r="B121" s="101" t="s">
        <v>96</v>
      </c>
      <c r="C121" s="98">
        <f>'[1]Table 5C1C-Intl_VIBE'!C58</f>
        <v>1</v>
      </c>
      <c r="D121" s="98">
        <f>'Oct midyear Intl_VIBE '!D58</f>
        <v>3</v>
      </c>
      <c r="E121" s="97">
        <f t="shared" si="39"/>
        <v>2</v>
      </c>
      <c r="F121" s="97">
        <f t="shared" si="40"/>
        <v>2</v>
      </c>
      <c r="G121" s="97">
        <f t="shared" si="41"/>
        <v>0</v>
      </c>
      <c r="H121" s="96"/>
      <c r="I121" s="96"/>
      <c r="J121" s="96"/>
      <c r="K121" s="69">
        <f>'Oct midyear Intl_VIBE '!K58</f>
        <v>11190.032351971167</v>
      </c>
      <c r="L121" s="96">
        <f t="shared" si="42"/>
        <v>11190.032351971167</v>
      </c>
      <c r="M121" s="96">
        <f t="shared" si="43"/>
        <v>0</v>
      </c>
      <c r="N121" s="680"/>
      <c r="O121" s="680"/>
      <c r="P121" s="680"/>
    </row>
    <row r="122" spans="1:16" s="16" customFormat="1" ht="15.75" thickBot="1">
      <c r="A122" s="165">
        <v>344</v>
      </c>
      <c r="B122" s="54" t="s">
        <v>103</v>
      </c>
      <c r="C122" s="18">
        <f>SUM(C116:C121)</f>
        <v>309</v>
      </c>
      <c r="D122" s="18">
        <f>SUM(D116:D121)</f>
        <v>418</v>
      </c>
      <c r="E122" s="18">
        <f>SUM(E116:E121)</f>
        <v>109</v>
      </c>
      <c r="F122" s="18">
        <f>SUM(F116:F121)</f>
        <v>109</v>
      </c>
      <c r="G122" s="18">
        <f>SUM(G116:G121)</f>
        <v>0</v>
      </c>
      <c r="H122" s="17"/>
      <c r="I122" s="17"/>
      <c r="J122" s="17"/>
      <c r="K122" s="17">
        <f>SUM(K116:K121)</f>
        <v>456606.28845131083</v>
      </c>
      <c r="L122" s="17">
        <f>SUM(L116:L121)</f>
        <v>456606.28845131083</v>
      </c>
      <c r="M122" s="17">
        <f>SUM(M116:M121)</f>
        <v>0</v>
      </c>
      <c r="N122" s="32"/>
      <c r="O122" s="32"/>
      <c r="P122" s="32"/>
    </row>
    <row r="123" spans="1:16" s="16" customFormat="1" ht="6.75" customHeight="1" thickTop="1">
      <c r="A123" s="164"/>
      <c r="B123" s="163"/>
      <c r="C123" s="162"/>
      <c r="D123" s="162"/>
      <c r="E123" s="161"/>
      <c r="F123" s="161"/>
      <c r="G123" s="161"/>
      <c r="H123" s="160"/>
      <c r="I123" s="160"/>
      <c r="J123" s="160"/>
      <c r="K123" s="160"/>
      <c r="L123" s="160"/>
      <c r="M123" s="160"/>
      <c r="N123" s="32"/>
      <c r="O123" s="32"/>
      <c r="P123" s="32"/>
    </row>
    <row r="124" spans="1:16" s="16" customFormat="1" ht="14.25" customHeight="1">
      <c r="A124" s="154"/>
      <c r="B124" s="153" t="s">
        <v>101</v>
      </c>
      <c r="C124" s="143">
        <f>'[1]Table 5C1D-NOMMA'!C42</f>
        <v>52</v>
      </c>
      <c r="D124" s="152">
        <f>'Oct midyear NOMMA'!D42</f>
        <v>102</v>
      </c>
      <c r="E124" s="151">
        <f t="shared" ref="E124:E129" si="44">D124-C124</f>
        <v>50</v>
      </c>
      <c r="F124" s="151">
        <f t="shared" ref="F124:F129" si="45">IF(E124&gt;0,E124,0)</f>
        <v>50</v>
      </c>
      <c r="G124" s="151">
        <f t="shared" ref="G124:G129" si="46">IF(E124&lt;0,E124,0)</f>
        <v>0</v>
      </c>
      <c r="H124" s="140"/>
      <c r="I124" s="150"/>
      <c r="J124" s="150"/>
      <c r="K124" s="150">
        <f>'Oct midyear NOMMA'!K42</f>
        <v>209439.41222671524</v>
      </c>
      <c r="L124" s="150">
        <f t="shared" ref="L124:L129" si="47">IF(K124&gt;0,K124,0)</f>
        <v>209439.41222671524</v>
      </c>
      <c r="M124" s="140">
        <f t="shared" ref="M124:M129" si="48">IF(K124&lt;0,K124,0)</f>
        <v>0</v>
      </c>
      <c r="N124" s="32"/>
      <c r="O124" s="32"/>
      <c r="P124" s="32"/>
    </row>
    <row r="125" spans="1:16" s="107" customFormat="1" ht="15.75" customHeight="1">
      <c r="A125" s="157"/>
      <c r="B125" s="147" t="s">
        <v>100</v>
      </c>
      <c r="C125" s="149">
        <f>'[1]Table 5C1D-NOMMA'!C32</f>
        <v>44</v>
      </c>
      <c r="D125" s="131">
        <f>'Oct midyear NOMMA'!D32</f>
        <v>106</v>
      </c>
      <c r="E125" s="130">
        <f t="shared" si="44"/>
        <v>62</v>
      </c>
      <c r="F125" s="130">
        <f t="shared" si="45"/>
        <v>62</v>
      </c>
      <c r="G125" s="130">
        <f t="shared" si="46"/>
        <v>0</v>
      </c>
      <c r="H125" s="135"/>
      <c r="I125" s="129"/>
      <c r="J125" s="129"/>
      <c r="K125" s="129">
        <f>'Oct midyear NOMMA'!K32</f>
        <v>245999.7995372554</v>
      </c>
      <c r="L125" s="129">
        <f t="shared" si="47"/>
        <v>245999.7995372554</v>
      </c>
      <c r="M125" s="129">
        <f t="shared" si="48"/>
        <v>0</v>
      </c>
      <c r="N125" s="682"/>
      <c r="O125" s="682"/>
      <c r="P125" s="682"/>
    </row>
    <row r="126" spans="1:16" s="107" customFormat="1" ht="15.75" customHeight="1">
      <c r="A126" s="159"/>
      <c r="B126" s="158" t="s">
        <v>99</v>
      </c>
      <c r="C126" s="146">
        <f>'[1]Table 5C1D-NOMMA'!C44</f>
        <v>5</v>
      </c>
      <c r="D126" s="131">
        <f>'Oct midyear NOMMA'!D44</f>
        <v>8</v>
      </c>
      <c r="E126" s="130">
        <f t="shared" si="44"/>
        <v>3</v>
      </c>
      <c r="F126" s="130">
        <f t="shared" si="45"/>
        <v>3</v>
      </c>
      <c r="G126" s="130">
        <f t="shared" si="46"/>
        <v>0</v>
      </c>
      <c r="H126" s="129"/>
      <c r="I126" s="129"/>
      <c r="J126" s="129"/>
      <c r="K126" s="129">
        <f>'Oct midyear NOMMA'!K44</f>
        <v>9380.5261612130889</v>
      </c>
      <c r="L126" s="129">
        <f t="shared" si="47"/>
        <v>9380.5261612130889</v>
      </c>
      <c r="M126" s="129">
        <f t="shared" si="48"/>
        <v>0</v>
      </c>
      <c r="N126" s="682"/>
      <c r="O126" s="682"/>
      <c r="P126" s="682"/>
    </row>
    <row r="127" spans="1:16" s="107" customFormat="1" ht="15.75" customHeight="1">
      <c r="A127" s="157"/>
      <c r="B127" s="147" t="s">
        <v>98</v>
      </c>
      <c r="C127" s="146">
        <v>0</v>
      </c>
      <c r="D127" s="131">
        <f>'Oct midyear NOMMA'!D50</f>
        <v>2</v>
      </c>
      <c r="E127" s="130">
        <f t="shared" si="44"/>
        <v>2</v>
      </c>
      <c r="F127" s="130">
        <f t="shared" si="45"/>
        <v>2</v>
      </c>
      <c r="G127" s="130">
        <f t="shared" si="46"/>
        <v>0</v>
      </c>
      <c r="H127" s="129"/>
      <c r="I127" s="129"/>
      <c r="J127" s="129"/>
      <c r="K127" s="129">
        <f>'Oct midyear NOMMA'!K50</f>
        <v>9572.3821850068307</v>
      </c>
      <c r="L127" s="129">
        <f t="shared" si="47"/>
        <v>9572.3821850068307</v>
      </c>
      <c r="M127" s="129">
        <f t="shared" si="48"/>
        <v>0</v>
      </c>
      <c r="N127" s="682"/>
      <c r="O127" s="682"/>
      <c r="P127" s="682"/>
    </row>
    <row r="128" spans="1:16" s="107" customFormat="1" ht="15.75" customHeight="1">
      <c r="A128" s="157"/>
      <c r="B128" s="147" t="s">
        <v>97</v>
      </c>
      <c r="C128" s="146">
        <f>'[1]Table 5C1D-NOMMA'!C51</f>
        <v>1</v>
      </c>
      <c r="D128" s="131">
        <f>'Oct midyear NOMMA'!D51</f>
        <v>0</v>
      </c>
      <c r="E128" s="130">
        <f t="shared" si="44"/>
        <v>-1</v>
      </c>
      <c r="F128" s="130">
        <f t="shared" si="45"/>
        <v>0</v>
      </c>
      <c r="G128" s="130">
        <f t="shared" si="46"/>
        <v>-1</v>
      </c>
      <c r="H128" s="129"/>
      <c r="I128" s="129"/>
      <c r="J128" s="129"/>
      <c r="K128" s="129">
        <f>'Oct midyear NOMMA'!K51</f>
        <v>-3182.6357675555082</v>
      </c>
      <c r="L128" s="129">
        <f t="shared" si="47"/>
        <v>0</v>
      </c>
      <c r="M128" s="129">
        <f t="shared" si="48"/>
        <v>-3182.6357675555082</v>
      </c>
      <c r="N128" s="682"/>
      <c r="O128" s="682"/>
      <c r="P128" s="682"/>
    </row>
    <row r="129" spans="1:16" s="107" customFormat="1" ht="15.75" customHeight="1">
      <c r="A129" s="156"/>
      <c r="B129" s="147" t="s">
        <v>96</v>
      </c>
      <c r="C129" s="146">
        <f>'[1]Table 5C1D-NOMMA'!C58</f>
        <v>1</v>
      </c>
      <c r="D129" s="131">
        <f>'Oct midyear NOMMA'!D58</f>
        <v>1</v>
      </c>
      <c r="E129" s="130">
        <f t="shared" si="44"/>
        <v>0</v>
      </c>
      <c r="F129" s="130">
        <f t="shared" si="45"/>
        <v>0</v>
      </c>
      <c r="G129" s="130">
        <f t="shared" si="46"/>
        <v>0</v>
      </c>
      <c r="H129" s="129"/>
      <c r="I129" s="129"/>
      <c r="J129" s="129"/>
      <c r="K129" s="129">
        <f>'Oct midyear NOMMA'!K58</f>
        <v>0</v>
      </c>
      <c r="L129" s="129">
        <f t="shared" si="47"/>
        <v>0</v>
      </c>
      <c r="M129" s="129">
        <f t="shared" si="48"/>
        <v>0</v>
      </c>
      <c r="N129" s="682"/>
      <c r="O129" s="682"/>
      <c r="P129" s="682"/>
    </row>
    <row r="130" spans="1:16" s="107" customFormat="1" ht="15.75" customHeight="1" thickBot="1">
      <c r="A130" s="128">
        <v>348</v>
      </c>
      <c r="B130" s="127" t="s">
        <v>102</v>
      </c>
      <c r="C130" s="126">
        <f>SUM(C124:C129)</f>
        <v>103</v>
      </c>
      <c r="D130" s="126">
        <f>SUM(D124:D129)</f>
        <v>219</v>
      </c>
      <c r="E130" s="125">
        <f>SUM(E124:E129)</f>
        <v>116</v>
      </c>
      <c r="F130" s="125">
        <f>SUM(F124:F129)</f>
        <v>117</v>
      </c>
      <c r="G130" s="125">
        <f>SUM(G124:G129)</f>
        <v>-1</v>
      </c>
      <c r="H130" s="124"/>
      <c r="I130" s="124"/>
      <c r="J130" s="124"/>
      <c r="K130" s="124">
        <f>SUM(K124:K129)</f>
        <v>471209.48434263509</v>
      </c>
      <c r="L130" s="124">
        <f>SUM(L124:L129)</f>
        <v>474392.12011019059</v>
      </c>
      <c r="M130" s="124">
        <f>SUM(M124:M129)</f>
        <v>-3182.6357675555082</v>
      </c>
      <c r="N130" s="682"/>
      <c r="O130" s="682"/>
      <c r="P130" s="682"/>
    </row>
    <row r="131" spans="1:16" s="16" customFormat="1" ht="6.75" customHeight="1" thickTop="1">
      <c r="A131" s="155"/>
      <c r="B131" s="105"/>
      <c r="C131" s="104"/>
      <c r="D131" s="104"/>
      <c r="E131" s="103"/>
      <c r="F131" s="103"/>
      <c r="G131" s="103"/>
      <c r="H131" s="102"/>
      <c r="I131" s="102"/>
      <c r="J131" s="102"/>
      <c r="K131" s="102"/>
      <c r="L131" s="102"/>
      <c r="M131" s="102"/>
      <c r="N131" s="32"/>
      <c r="O131" s="32"/>
      <c r="P131" s="32"/>
    </row>
    <row r="132" spans="1:16" s="134" customFormat="1" ht="14.25" customHeight="1">
      <c r="A132" s="154"/>
      <c r="B132" s="153" t="s">
        <v>101</v>
      </c>
      <c r="C132" s="143">
        <f>'[1]Table 5C1E-LFNO'!C42</f>
        <v>43</v>
      </c>
      <c r="D132" s="152">
        <f>'Oct midyear LFNO'!D42</f>
        <v>147</v>
      </c>
      <c r="E132" s="151">
        <f t="shared" ref="E132:E137" si="49">D132-C132</f>
        <v>104</v>
      </c>
      <c r="F132" s="151">
        <f t="shared" ref="F132:F137" si="50">IF(E132&gt;0,E132,0)</f>
        <v>104</v>
      </c>
      <c r="G132" s="151">
        <f t="shared" ref="G132:G137" si="51">IF(E132&lt;0,E132,0)</f>
        <v>0</v>
      </c>
      <c r="H132" s="150"/>
      <c r="I132" s="150"/>
      <c r="J132" s="150"/>
      <c r="K132" s="150">
        <f>'Oct midyear LFNO'!K42</f>
        <v>435633.97743156768</v>
      </c>
      <c r="L132" s="150">
        <f t="shared" ref="L132:L137" si="52">IF(K132&gt;0,K132,0)</f>
        <v>435633.97743156768</v>
      </c>
      <c r="M132" s="140">
        <f t="shared" ref="M132:M137" si="53">IF(K132&lt;0,K132,0)</f>
        <v>0</v>
      </c>
      <c r="N132" s="683"/>
      <c r="O132" s="683"/>
      <c r="P132" s="683"/>
    </row>
    <row r="133" spans="1:16" s="107" customFormat="1" ht="15.75" customHeight="1">
      <c r="A133" s="133"/>
      <c r="B133" s="147" t="s">
        <v>100</v>
      </c>
      <c r="C133" s="149">
        <f>'[1]Table 5C1E-LFNO'!C32</f>
        <v>12</v>
      </c>
      <c r="D133" s="131">
        <f>'Oct midyear LFNO'!D32</f>
        <v>57</v>
      </c>
      <c r="E133" s="130">
        <f t="shared" si="49"/>
        <v>45</v>
      </c>
      <c r="F133" s="130">
        <f t="shared" si="50"/>
        <v>45</v>
      </c>
      <c r="G133" s="130">
        <f t="shared" si="51"/>
        <v>0</v>
      </c>
      <c r="H133" s="129"/>
      <c r="I133" s="129"/>
      <c r="J133" s="129"/>
      <c r="K133" s="129">
        <f>'Oct midyear LFNO'!K32</f>
        <v>178548.24159962084</v>
      </c>
      <c r="L133" s="129">
        <f t="shared" si="52"/>
        <v>178548.24159962084</v>
      </c>
      <c r="M133" s="129">
        <f t="shared" si="53"/>
        <v>0</v>
      </c>
      <c r="N133" s="682"/>
      <c r="O133" s="682"/>
      <c r="P133" s="682"/>
    </row>
    <row r="134" spans="1:16" s="107" customFormat="1" ht="15.75" customHeight="1">
      <c r="A134" s="133"/>
      <c r="B134" s="147" t="s">
        <v>99</v>
      </c>
      <c r="C134" s="149">
        <v>0</v>
      </c>
      <c r="D134" s="131">
        <f>'Oct midyear LFNO'!E44</f>
        <v>3</v>
      </c>
      <c r="E134" s="130">
        <f t="shared" si="49"/>
        <v>3</v>
      </c>
      <c r="F134" s="130">
        <f t="shared" si="50"/>
        <v>3</v>
      </c>
      <c r="G134" s="130">
        <f t="shared" si="51"/>
        <v>0</v>
      </c>
      <c r="H134" s="129"/>
      <c r="I134" s="129"/>
      <c r="J134" s="129"/>
      <c r="K134" s="129">
        <f>'Oct midyear LFNO'!K44</f>
        <v>9380.5261612130889</v>
      </c>
      <c r="L134" s="129">
        <f t="shared" si="52"/>
        <v>9380.5261612130889</v>
      </c>
      <c r="M134" s="129">
        <f t="shared" si="53"/>
        <v>0</v>
      </c>
      <c r="N134" s="682"/>
      <c r="O134" s="682"/>
      <c r="P134" s="682"/>
    </row>
    <row r="135" spans="1:16" s="107" customFormat="1" ht="15.75" customHeight="1">
      <c r="A135" s="133"/>
      <c r="B135" s="147" t="s">
        <v>98</v>
      </c>
      <c r="C135" s="149">
        <v>0</v>
      </c>
      <c r="D135" s="131">
        <f>'Oct midyear LFNO'!D50</f>
        <v>2</v>
      </c>
      <c r="E135" s="130">
        <f t="shared" si="49"/>
        <v>2</v>
      </c>
      <c r="F135" s="130">
        <f t="shared" si="50"/>
        <v>2</v>
      </c>
      <c r="G135" s="130">
        <f t="shared" si="51"/>
        <v>0</v>
      </c>
      <c r="H135" s="129"/>
      <c r="I135" s="129"/>
      <c r="J135" s="129"/>
      <c r="K135" s="129">
        <f>'Oct midyear LFNO'!K50</f>
        <v>9572.3821850068307</v>
      </c>
      <c r="L135" s="129">
        <f t="shared" si="52"/>
        <v>9572.3821850068307</v>
      </c>
      <c r="M135" s="129">
        <f t="shared" si="53"/>
        <v>0</v>
      </c>
      <c r="N135" s="682"/>
      <c r="O135" s="682"/>
      <c r="P135" s="682"/>
    </row>
    <row r="136" spans="1:16" s="107" customFormat="1" ht="15.75" customHeight="1">
      <c r="A136" s="133"/>
      <c r="B136" s="147" t="s">
        <v>97</v>
      </c>
      <c r="C136" s="149">
        <v>0</v>
      </c>
      <c r="D136" s="131">
        <f>'Oct midyear LFNO'!D51</f>
        <v>1</v>
      </c>
      <c r="E136" s="130">
        <f t="shared" si="49"/>
        <v>1</v>
      </c>
      <c r="F136" s="130">
        <f t="shared" si="50"/>
        <v>1</v>
      </c>
      <c r="G136" s="130">
        <f t="shared" si="51"/>
        <v>0</v>
      </c>
      <c r="H136" s="129"/>
      <c r="I136" s="129"/>
      <c r="J136" s="129"/>
      <c r="K136" s="129">
        <f>'Oct midyear LFNO'!K51</f>
        <v>3182.6357675555082</v>
      </c>
      <c r="L136" s="129">
        <f t="shared" si="52"/>
        <v>3182.6357675555082</v>
      </c>
      <c r="M136" s="129">
        <f t="shared" si="53"/>
        <v>0</v>
      </c>
      <c r="N136" s="682"/>
      <c r="O136" s="682"/>
      <c r="P136" s="682"/>
    </row>
    <row r="137" spans="1:16" s="107" customFormat="1" ht="15.75" customHeight="1">
      <c r="A137" s="148"/>
      <c r="B137" s="147" t="s">
        <v>96</v>
      </c>
      <c r="C137" s="146">
        <v>0</v>
      </c>
      <c r="D137" s="131">
        <f>'Oct midyear LFNO'!D58</f>
        <v>1</v>
      </c>
      <c r="E137" s="130">
        <f t="shared" si="49"/>
        <v>1</v>
      </c>
      <c r="F137" s="130">
        <f t="shared" si="50"/>
        <v>1</v>
      </c>
      <c r="G137" s="130">
        <f t="shared" si="51"/>
        <v>0</v>
      </c>
      <c r="H137" s="129"/>
      <c r="I137" s="129"/>
      <c r="J137" s="129"/>
      <c r="K137" s="129">
        <f>'Oct midyear LFNO'!K58</f>
        <v>5595.0161759855837</v>
      </c>
      <c r="L137" s="129">
        <f t="shared" si="52"/>
        <v>5595.0161759855837</v>
      </c>
      <c r="M137" s="129">
        <f t="shared" si="53"/>
        <v>0</v>
      </c>
      <c r="N137" s="682"/>
      <c r="O137" s="682"/>
      <c r="P137" s="682"/>
    </row>
    <row r="138" spans="1:16" s="107" customFormat="1" ht="15.75" customHeight="1" thickBot="1">
      <c r="A138" s="128">
        <v>347</v>
      </c>
      <c r="B138" s="127" t="s">
        <v>95</v>
      </c>
      <c r="C138" s="126">
        <f>SUM(C132:C137)</f>
        <v>55</v>
      </c>
      <c r="D138" s="126">
        <f>SUM(D132:D137)</f>
        <v>211</v>
      </c>
      <c r="E138" s="126">
        <f>SUM(E132:E137)</f>
        <v>156</v>
      </c>
      <c r="F138" s="126">
        <f>SUM(F132:F137)</f>
        <v>156</v>
      </c>
      <c r="G138" s="126">
        <f>SUM(G132:G137)</f>
        <v>0</v>
      </c>
      <c r="H138" s="124"/>
      <c r="I138" s="124"/>
      <c r="J138" s="124"/>
      <c r="K138" s="124">
        <f>SUM(K132:K137)</f>
        <v>641912.77932094957</v>
      </c>
      <c r="L138" s="124">
        <f>SUM(L132:L137)</f>
        <v>641912.77932094957</v>
      </c>
      <c r="M138" s="124">
        <f>SUM(M132:M137)</f>
        <v>0</v>
      </c>
      <c r="N138" s="682"/>
      <c r="O138" s="682"/>
      <c r="P138" s="682"/>
    </row>
    <row r="139" spans="1:16" s="16" customFormat="1" ht="6.75" customHeight="1" thickTop="1">
      <c r="A139" s="106"/>
      <c r="B139" s="105"/>
      <c r="C139" s="104"/>
      <c r="D139" s="104"/>
      <c r="E139" s="103"/>
      <c r="F139" s="103"/>
      <c r="G139" s="103"/>
      <c r="H139" s="102"/>
      <c r="I139" s="102"/>
      <c r="J139" s="102"/>
      <c r="K139" s="102"/>
      <c r="L139" s="102"/>
      <c r="M139" s="102"/>
      <c r="N139" s="32"/>
      <c r="O139" s="32"/>
      <c r="P139" s="32"/>
    </row>
    <row r="140" spans="1:16" s="134" customFormat="1" ht="16.5" customHeight="1">
      <c r="A140" s="145"/>
      <c r="B140" s="144" t="s">
        <v>94</v>
      </c>
      <c r="C140" s="143">
        <f>'[1]Table 5C1F-Lake Charles Charter'!C15</f>
        <v>1</v>
      </c>
      <c r="D140" s="143">
        <f>'Oct midyear Lake Charles Chtr'!D15</f>
        <v>0</v>
      </c>
      <c r="E140" s="142">
        <f>D140-C140</f>
        <v>-1</v>
      </c>
      <c r="F140" s="142">
        <f>IF(E140&gt;0,E140,0)</f>
        <v>0</v>
      </c>
      <c r="G140" s="142">
        <f>IF(E140&lt;0,E140,0)</f>
        <v>-1</v>
      </c>
      <c r="H140" s="141"/>
      <c r="I140" s="141"/>
      <c r="J140" s="141"/>
      <c r="K140" s="140">
        <f>'Oct midyear Lake Charles Chtr'!K15</f>
        <v>-5031.8810280148018</v>
      </c>
      <c r="L140" s="140">
        <f>IF(K140&gt;0,K140,0)</f>
        <v>0</v>
      </c>
      <c r="M140" s="140">
        <f>IF(K140&lt;0,K140,0)</f>
        <v>-5031.8810280148018</v>
      </c>
      <c r="N140" s="683"/>
      <c r="O140" s="683"/>
      <c r="P140" s="683"/>
    </row>
    <row r="141" spans="1:16" s="134" customFormat="1" ht="16.5" customHeight="1">
      <c r="A141" s="133"/>
      <c r="B141" s="139" t="s">
        <v>93</v>
      </c>
      <c r="C141" s="138">
        <f>'[1]Table 5C1F-Lake Charles Charter'!C16</f>
        <v>635</v>
      </c>
      <c r="D141" s="138">
        <f>'Oct midyear Lake Charles Chtr'!D16</f>
        <v>778</v>
      </c>
      <c r="E141" s="137">
        <f>D141-C141</f>
        <v>143</v>
      </c>
      <c r="F141" s="137">
        <f>IF(E141&gt;0,E141,0)</f>
        <v>143</v>
      </c>
      <c r="G141" s="137">
        <f>IF(E141&lt;0,E141,0)</f>
        <v>0</v>
      </c>
      <c r="H141" s="136"/>
      <c r="I141" s="136"/>
      <c r="J141" s="136"/>
      <c r="K141" s="135">
        <f>'Oct midyear Lake Charles Chtr'!K16</f>
        <v>704735.21322382858</v>
      </c>
      <c r="L141" s="135">
        <f>IF(K141&gt;0,K141,0)</f>
        <v>704735.21322382858</v>
      </c>
      <c r="M141" s="135">
        <f>IF(K141&lt;0,K141,0)</f>
        <v>0</v>
      </c>
      <c r="N141" s="683"/>
      <c r="O141" s="683"/>
      <c r="P141" s="683"/>
    </row>
    <row r="142" spans="1:16" s="107" customFormat="1" ht="15.75" customHeight="1">
      <c r="A142" s="133"/>
      <c r="B142" s="132" t="s">
        <v>92</v>
      </c>
      <c r="C142" s="131">
        <f>'[1]Table 5C1F-Lake Charles Charter'!C33</f>
        <v>4</v>
      </c>
      <c r="D142" s="131">
        <f>'Oct midyear Lake Charles Chtr'!D33</f>
        <v>0</v>
      </c>
      <c r="E142" s="130">
        <f>D142-C142</f>
        <v>-4</v>
      </c>
      <c r="F142" s="130">
        <f>IF(E142&gt;0,E142,0)</f>
        <v>0</v>
      </c>
      <c r="G142" s="130">
        <f>IF(E142&lt;0,E142,0)</f>
        <v>-4</v>
      </c>
      <c r="H142" s="129"/>
      <c r="I142" s="129"/>
      <c r="J142" s="129"/>
      <c r="K142" s="129">
        <f>'Oct midyear Lake Charles Chtr'!K33</f>
        <v>-25465.479172943691</v>
      </c>
      <c r="L142" s="129">
        <f>IF(K142&gt;0,K142,0)</f>
        <v>0</v>
      </c>
      <c r="M142" s="129">
        <f>IF(K142&lt;0,K142,0)</f>
        <v>-25465.479172943691</v>
      </c>
      <c r="N142" s="682"/>
      <c r="O142" s="682"/>
      <c r="P142" s="682"/>
    </row>
    <row r="143" spans="1:16" s="107" customFormat="1" ht="15.75" customHeight="1" thickBot="1">
      <c r="A143" s="128">
        <v>346</v>
      </c>
      <c r="B143" s="127" t="s">
        <v>91</v>
      </c>
      <c r="C143" s="126">
        <f>SUM(C140:C142)</f>
        <v>640</v>
      </c>
      <c r="D143" s="126">
        <f>SUM(D140:D142)</f>
        <v>778</v>
      </c>
      <c r="E143" s="125">
        <f>SUM(E140:E142)</f>
        <v>138</v>
      </c>
      <c r="F143" s="125">
        <f>SUM(F140:F142)</f>
        <v>143</v>
      </c>
      <c r="G143" s="125">
        <f>SUM(G140:G142)</f>
        <v>-5</v>
      </c>
      <c r="H143" s="124"/>
      <c r="I143" s="124"/>
      <c r="J143" s="124"/>
      <c r="K143" s="124">
        <f>SUM(K140:K142)</f>
        <v>674237.85302287003</v>
      </c>
      <c r="L143" s="124">
        <f>SUM(L140:L142)</f>
        <v>704735.21322382858</v>
      </c>
      <c r="M143" s="124">
        <f>SUM(M140:M142)</f>
        <v>-30497.360200958494</v>
      </c>
      <c r="N143" s="682"/>
      <c r="O143" s="682"/>
      <c r="P143" s="682"/>
    </row>
    <row r="144" spans="1:16" s="107" customFormat="1" ht="5.25" customHeight="1" thickTop="1">
      <c r="A144" s="106"/>
      <c r="B144" s="105"/>
      <c r="C144" s="121"/>
      <c r="D144" s="121"/>
      <c r="E144" s="120"/>
      <c r="F144" s="120"/>
      <c r="G144" s="120"/>
      <c r="H144" s="119"/>
      <c r="I144" s="119"/>
      <c r="J144" s="119"/>
      <c r="K144" s="119"/>
      <c r="L144" s="119"/>
      <c r="M144" s="119"/>
      <c r="N144" s="682"/>
      <c r="O144" s="682"/>
      <c r="P144" s="682"/>
    </row>
    <row r="145" spans="1:16" s="107" customFormat="1" ht="15.75" customHeight="1">
      <c r="A145" s="118"/>
      <c r="B145" s="117" t="s">
        <v>90</v>
      </c>
      <c r="C145" s="116">
        <f>'[1]Table 5C1G-JS Clark Academy'!C76</f>
        <v>180</v>
      </c>
      <c r="D145" s="116">
        <f>'Oct midyear JS Clark Academy'!D76</f>
        <v>179</v>
      </c>
      <c r="E145" s="115">
        <f>D145-C145</f>
        <v>-1</v>
      </c>
      <c r="F145" s="115">
        <f>IF(E145&gt;0,E145,0)</f>
        <v>0</v>
      </c>
      <c r="G145" s="115">
        <f>IF(E145&lt;0,E145,0)</f>
        <v>-1</v>
      </c>
      <c r="H145" s="114"/>
      <c r="I145" s="114"/>
      <c r="J145" s="114"/>
      <c r="K145" s="113">
        <f>'Oct midyear JS Clark Academy'!K76</f>
        <v>-6867.128214085069</v>
      </c>
      <c r="L145" s="113">
        <f>IF(K145&gt;0,K145,0)</f>
        <v>0</v>
      </c>
      <c r="M145" s="113">
        <f>IF(K145&lt;0,K145,0)</f>
        <v>-6867.128214085069</v>
      </c>
      <c r="N145" s="682"/>
      <c r="O145" s="682"/>
      <c r="P145" s="682"/>
    </row>
    <row r="146" spans="1:16" s="107" customFormat="1" ht="15.75" customHeight="1" thickBot="1">
      <c r="A146" s="112"/>
      <c r="B146" s="111" t="s">
        <v>89</v>
      </c>
      <c r="C146" s="110">
        <f>SUM(C145)</f>
        <v>180</v>
      </c>
      <c r="D146" s="110">
        <f>SUM(D145)</f>
        <v>179</v>
      </c>
      <c r="E146" s="109">
        <f>SUM(E145)</f>
        <v>-1</v>
      </c>
      <c r="F146" s="109">
        <f>SUM(F145)</f>
        <v>0</v>
      </c>
      <c r="G146" s="109">
        <f>SUM(G145)</f>
        <v>-1</v>
      </c>
      <c r="H146" s="108"/>
      <c r="I146" s="108"/>
      <c r="J146" s="108"/>
      <c r="K146" s="108">
        <f>SUM(K145)</f>
        <v>-6867.128214085069</v>
      </c>
      <c r="L146" s="108">
        <f>SUM(L145)</f>
        <v>0</v>
      </c>
      <c r="M146" s="108">
        <f>SUM(M145)</f>
        <v>-6867.128214085069</v>
      </c>
      <c r="N146" s="682"/>
      <c r="O146" s="682"/>
      <c r="P146" s="682"/>
    </row>
    <row r="147" spans="1:16" s="107" customFormat="1" ht="5.25" customHeight="1" thickTop="1">
      <c r="A147" s="123"/>
      <c r="B147" s="122"/>
      <c r="C147" s="121"/>
      <c r="D147" s="121"/>
      <c r="E147" s="120"/>
      <c r="F147" s="120"/>
      <c r="G147" s="120"/>
      <c r="H147" s="119"/>
      <c r="I147" s="119"/>
      <c r="J147" s="119"/>
      <c r="K147" s="119"/>
      <c r="L147" s="119"/>
      <c r="M147" s="119"/>
      <c r="N147" s="682"/>
      <c r="O147" s="682"/>
      <c r="P147" s="682"/>
    </row>
    <row r="148" spans="1:16" s="107" customFormat="1" ht="15.75" customHeight="1">
      <c r="A148" s="118"/>
      <c r="B148" s="117" t="s">
        <v>88</v>
      </c>
      <c r="C148" s="116">
        <f>'[1]Table 5C1H-Southwest LA Charter'!C76</f>
        <v>450</v>
      </c>
      <c r="D148" s="116">
        <f>'Oct midyear Southwest LA Chtr'!D76</f>
        <v>560</v>
      </c>
      <c r="E148" s="115">
        <f>D148-C148</f>
        <v>110</v>
      </c>
      <c r="F148" s="115">
        <f>IF(E148&gt;0,E148,0)</f>
        <v>110</v>
      </c>
      <c r="G148" s="115">
        <f>IF(E148&lt;0,E148,0)</f>
        <v>0</v>
      </c>
      <c r="H148" s="114"/>
      <c r="I148" s="114"/>
      <c r="J148" s="114"/>
      <c r="K148" s="113">
        <f>'Oct midyear Southwest LA Chtr'!K16</f>
        <v>542104.01017217583</v>
      </c>
      <c r="L148" s="113">
        <f>IF(K148&gt;0,K148,0)</f>
        <v>542104.01017217583</v>
      </c>
      <c r="M148" s="113">
        <f>IF(K148&lt;0,K148,0)</f>
        <v>0</v>
      </c>
      <c r="N148" s="682"/>
      <c r="O148" s="682"/>
      <c r="P148" s="682"/>
    </row>
    <row r="149" spans="1:16" s="107" customFormat="1" ht="15.75" customHeight="1" thickBot="1">
      <c r="A149" s="112"/>
      <c r="B149" s="111" t="s">
        <v>87</v>
      </c>
      <c r="C149" s="110">
        <f>SUM(C148)</f>
        <v>450</v>
      </c>
      <c r="D149" s="110">
        <f>SUM(D148)</f>
        <v>560</v>
      </c>
      <c r="E149" s="109">
        <f>SUM(E148)</f>
        <v>110</v>
      </c>
      <c r="F149" s="109">
        <f>SUM(F148)</f>
        <v>110</v>
      </c>
      <c r="G149" s="109">
        <f>SUM(G148)</f>
        <v>0</v>
      </c>
      <c r="H149" s="108"/>
      <c r="I149" s="108"/>
      <c r="J149" s="108"/>
      <c r="K149" s="108">
        <f>SUM(K148)</f>
        <v>542104.01017217583</v>
      </c>
      <c r="L149" s="108">
        <f>SUM(L148)</f>
        <v>542104.01017217583</v>
      </c>
      <c r="M149" s="108">
        <f>SUM(M148)</f>
        <v>0</v>
      </c>
      <c r="N149" s="682"/>
      <c r="O149" s="682"/>
      <c r="P149" s="682"/>
    </row>
    <row r="150" spans="1:16" s="16" customFormat="1" ht="6.75" customHeight="1" thickTop="1">
      <c r="A150" s="106"/>
      <c r="B150" s="105"/>
      <c r="C150" s="104"/>
      <c r="D150" s="104"/>
      <c r="E150" s="103"/>
      <c r="F150" s="103"/>
      <c r="G150" s="103"/>
      <c r="H150" s="102"/>
      <c r="I150" s="102"/>
      <c r="J150" s="102"/>
      <c r="K150" s="102"/>
      <c r="L150" s="102"/>
      <c r="M150" s="102"/>
      <c r="N150" s="32"/>
      <c r="O150" s="32"/>
      <c r="P150" s="32"/>
    </row>
    <row r="151" spans="1:16" ht="14.25" customHeight="1">
      <c r="A151" s="94">
        <v>396</v>
      </c>
      <c r="B151" s="101" t="s">
        <v>86</v>
      </c>
      <c r="C151" s="98">
        <f>'[1]2-1-12 MFP Funded by site'!H127-1461</f>
        <v>4653</v>
      </c>
      <c r="D151" s="98">
        <f>'10.1.12 MFP Funded'!F41</f>
        <v>3799</v>
      </c>
      <c r="E151" s="97">
        <f t="shared" ref="E151:E161" si="54">D151-C151</f>
        <v>-854</v>
      </c>
      <c r="F151" s="97">
        <f t="shared" ref="F151:F161" si="55">IF(E151&gt;0,E151,0)</f>
        <v>0</v>
      </c>
      <c r="G151" s="97">
        <f t="shared" ref="G151:G161" si="56">IF(E151&lt;0,E151,0)</f>
        <v>-854</v>
      </c>
      <c r="H151" s="96">
        <f>H41</f>
        <v>3442.7546828904692</v>
      </c>
      <c r="I151" s="96">
        <f>'[1]Table 5B1_RSD_Orleans'!F9</f>
        <v>797.0524448632965</v>
      </c>
      <c r="J151" s="96">
        <f t="shared" ref="J151:J161" si="57">H151+I151</f>
        <v>4239.8071277537656</v>
      </c>
      <c r="K151" s="69">
        <f t="shared" ref="K151:K161" si="58">E151*J151</f>
        <v>-3620795.2871017158</v>
      </c>
      <c r="L151" s="96">
        <f t="shared" ref="L151:L161" si="59">IF(K151&gt;0,K151,0)</f>
        <v>0</v>
      </c>
      <c r="M151" s="96">
        <f t="shared" ref="M151:M161" si="60">IF(K151&lt;0,K151,0)</f>
        <v>-3620795.2871017158</v>
      </c>
    </row>
    <row r="152" spans="1:16" ht="13.5" customHeight="1">
      <c r="A152" s="94">
        <v>396200</v>
      </c>
      <c r="B152" s="100" t="s">
        <v>85</v>
      </c>
      <c r="C152" s="92">
        <f>'[1]2-1-12 MFP Funded by site'!G107</f>
        <v>336</v>
      </c>
      <c r="D152" s="92">
        <f>'10.1.12 MFP Funded'!F51</f>
        <v>310</v>
      </c>
      <c r="E152" s="91">
        <f t="shared" si="54"/>
        <v>-26</v>
      </c>
      <c r="F152" s="91">
        <f t="shared" si="55"/>
        <v>0</v>
      </c>
      <c r="G152" s="91">
        <f t="shared" si="56"/>
        <v>-26</v>
      </c>
      <c r="H152" s="89">
        <f>H51</f>
        <v>5783.612845780598</v>
      </c>
      <c r="I152" s="89">
        <f>'[1]Table 5B2_RSD_LA'!F35</f>
        <v>728.06</v>
      </c>
      <c r="J152" s="89">
        <f t="shared" si="57"/>
        <v>6511.6728457805984</v>
      </c>
      <c r="K152" s="90">
        <f t="shared" si="58"/>
        <v>-169303.49399029557</v>
      </c>
      <c r="L152" s="89">
        <f t="shared" si="59"/>
        <v>0</v>
      </c>
      <c r="M152" s="89">
        <f t="shared" si="60"/>
        <v>-169303.49399029557</v>
      </c>
    </row>
    <row r="153" spans="1:16" ht="14.25">
      <c r="A153" s="94">
        <v>396201</v>
      </c>
      <c r="B153" s="99" t="s">
        <v>84</v>
      </c>
      <c r="C153" s="98">
        <f>'[1]2-1-12 MFP Funded by site'!G105</f>
        <v>166</v>
      </c>
      <c r="D153" s="98">
        <f>'10.1.12 MFP Funded'!F14</f>
        <v>154</v>
      </c>
      <c r="E153" s="97">
        <f t="shared" si="54"/>
        <v>-12</v>
      </c>
      <c r="F153" s="97">
        <f t="shared" si="55"/>
        <v>0</v>
      </c>
      <c r="G153" s="97">
        <f t="shared" si="56"/>
        <v>-12</v>
      </c>
      <c r="H153" s="96">
        <f>H14</f>
        <v>4287.1210280148016</v>
      </c>
      <c r="I153" s="96">
        <f>'[1]Table 5B2_RSD_LA'!F28</f>
        <v>744.76</v>
      </c>
      <c r="J153" s="96">
        <f t="shared" si="57"/>
        <v>5031.8810280148018</v>
      </c>
      <c r="K153" s="69">
        <f t="shared" si="58"/>
        <v>-60382.572336177618</v>
      </c>
      <c r="L153" s="96">
        <f t="shared" si="59"/>
        <v>0</v>
      </c>
      <c r="M153" s="96">
        <f t="shared" si="60"/>
        <v>-60382.572336177618</v>
      </c>
    </row>
    <row r="154" spans="1:16" ht="14.25">
      <c r="A154" s="94">
        <v>396202</v>
      </c>
      <c r="B154" s="95" t="s">
        <v>83</v>
      </c>
      <c r="C154" s="92">
        <f>'[1]2-1-12 MFP Funded by site'!G106</f>
        <v>253</v>
      </c>
      <c r="D154" s="92">
        <f>'10.1.12 RSD operated by Site'!C19</f>
        <v>268</v>
      </c>
      <c r="E154" s="91">
        <f t="shared" si="54"/>
        <v>15</v>
      </c>
      <c r="F154" s="91">
        <f t="shared" si="55"/>
        <v>15</v>
      </c>
      <c r="G154" s="91">
        <f t="shared" si="56"/>
        <v>0</v>
      </c>
      <c r="H154" s="89">
        <f>$H$22</f>
        <v>3395.7244841073689</v>
      </c>
      <c r="I154" s="89">
        <f>'[1]Table 5B2_RSD_LA'!F16</f>
        <v>801.47762416806802</v>
      </c>
      <c r="J154" s="89">
        <f t="shared" si="57"/>
        <v>4197.2021082754372</v>
      </c>
      <c r="K154" s="90">
        <f t="shared" si="58"/>
        <v>62958.03162413156</v>
      </c>
      <c r="L154" s="89">
        <f t="shared" si="59"/>
        <v>62958.03162413156</v>
      </c>
      <c r="M154" s="89">
        <f t="shared" si="60"/>
        <v>0</v>
      </c>
    </row>
    <row r="155" spans="1:16" ht="14.25">
      <c r="A155" s="94">
        <v>396204</v>
      </c>
      <c r="B155" s="93" t="s">
        <v>82</v>
      </c>
      <c r="C155" s="92">
        <f>'[1]Table 5B2_RSD_LA'!C15</f>
        <v>640</v>
      </c>
      <c r="D155" s="92">
        <f>'10.1.12 RSD operated by Site'!C21</f>
        <v>385</v>
      </c>
      <c r="E155" s="91">
        <f t="shared" si="54"/>
        <v>-255</v>
      </c>
      <c r="F155" s="91">
        <f t="shared" si="55"/>
        <v>0</v>
      </c>
      <c r="G155" s="91">
        <f t="shared" si="56"/>
        <v>-255</v>
      </c>
      <c r="H155" s="89">
        <f t="shared" ref="H155:H161" si="61">$H$22</f>
        <v>3395.7244841073689</v>
      </c>
      <c r="I155" s="89">
        <f>'[1]Table 5B2_RSD_LA'!F15</f>
        <v>801.47762416806802</v>
      </c>
      <c r="J155" s="89">
        <f t="shared" si="57"/>
        <v>4197.2021082754372</v>
      </c>
      <c r="K155" s="90">
        <f t="shared" si="58"/>
        <v>-1070286.5376102366</v>
      </c>
      <c r="L155" s="89">
        <f t="shared" si="59"/>
        <v>0</v>
      </c>
      <c r="M155" s="89">
        <f t="shared" si="60"/>
        <v>-1070286.5376102366</v>
      </c>
    </row>
    <row r="156" spans="1:16" ht="14.25">
      <c r="A156" s="94">
        <v>396205</v>
      </c>
      <c r="B156" s="93" t="s">
        <v>81</v>
      </c>
      <c r="C156" s="92">
        <f>'[1]Table 5B2_RSD_LA'!C11</f>
        <v>271</v>
      </c>
      <c r="D156" s="92">
        <f>'10.1.12 RSD operated by Site'!C22</f>
        <v>209</v>
      </c>
      <c r="E156" s="91">
        <f t="shared" si="54"/>
        <v>-62</v>
      </c>
      <c r="F156" s="91">
        <f t="shared" si="55"/>
        <v>0</v>
      </c>
      <c r="G156" s="91">
        <f t="shared" si="56"/>
        <v>-62</v>
      </c>
      <c r="H156" s="89">
        <f t="shared" si="61"/>
        <v>3395.7244841073689</v>
      </c>
      <c r="I156" s="89">
        <f>'[1]Table 5B2_RSD_LA'!F11</f>
        <v>801.47762416806802</v>
      </c>
      <c r="J156" s="89">
        <f t="shared" si="57"/>
        <v>4197.2021082754372</v>
      </c>
      <c r="K156" s="90">
        <f t="shared" si="58"/>
        <v>-260226.53071307711</v>
      </c>
      <c r="L156" s="89">
        <f t="shared" si="59"/>
        <v>0</v>
      </c>
      <c r="M156" s="89">
        <f t="shared" si="60"/>
        <v>-260226.53071307711</v>
      </c>
    </row>
    <row r="157" spans="1:16" ht="14.25">
      <c r="A157" s="94">
        <v>396206</v>
      </c>
      <c r="B157" s="93" t="s">
        <v>80</v>
      </c>
      <c r="C157" s="92">
        <f>'[1]Table 5B2_RSD_LA'!C12</f>
        <v>252</v>
      </c>
      <c r="D157" s="92">
        <f>'10.1.12 RSD operated by Site'!C23</f>
        <v>245</v>
      </c>
      <c r="E157" s="91">
        <f t="shared" si="54"/>
        <v>-7</v>
      </c>
      <c r="F157" s="91">
        <f t="shared" si="55"/>
        <v>0</v>
      </c>
      <c r="G157" s="91">
        <f t="shared" si="56"/>
        <v>-7</v>
      </c>
      <c r="H157" s="89">
        <f t="shared" si="61"/>
        <v>3395.7244841073689</v>
      </c>
      <c r="I157" s="89">
        <f>'[1]Table 5B2_RSD_LA'!F12</f>
        <v>801.47762416806802</v>
      </c>
      <c r="J157" s="89">
        <f t="shared" si="57"/>
        <v>4197.2021082754372</v>
      </c>
      <c r="K157" s="90">
        <f t="shared" si="58"/>
        <v>-29380.414757928062</v>
      </c>
      <c r="L157" s="89">
        <f t="shared" si="59"/>
        <v>0</v>
      </c>
      <c r="M157" s="89">
        <f t="shared" si="60"/>
        <v>-29380.414757928062</v>
      </c>
    </row>
    <row r="158" spans="1:16" ht="14.25">
      <c r="A158" s="94">
        <v>396207</v>
      </c>
      <c r="B158" s="93" t="s">
        <v>79</v>
      </c>
      <c r="C158" s="92">
        <f>'[1]Table 5B2_RSD_LA'!C23</f>
        <v>277</v>
      </c>
      <c r="D158" s="92">
        <f>'10.1.12 RSD operated by Site'!C24</f>
        <v>240</v>
      </c>
      <c r="E158" s="91">
        <f t="shared" si="54"/>
        <v>-37</v>
      </c>
      <c r="F158" s="91">
        <f t="shared" si="55"/>
        <v>0</v>
      </c>
      <c r="G158" s="91">
        <f t="shared" si="56"/>
        <v>-37</v>
      </c>
      <c r="H158" s="89">
        <f>H44</f>
        <v>3692.59215316156</v>
      </c>
      <c r="I158" s="89">
        <f>'[1]Table 5B2_RSD_LA'!F23</f>
        <v>779.65573042776441</v>
      </c>
      <c r="J158" s="89">
        <f t="shared" si="57"/>
        <v>4472.2478835893244</v>
      </c>
      <c r="K158" s="90">
        <f t="shared" si="58"/>
        <v>-165473.17169280502</v>
      </c>
      <c r="L158" s="89">
        <f t="shared" si="59"/>
        <v>0</v>
      </c>
      <c r="M158" s="89">
        <f t="shared" si="60"/>
        <v>-165473.17169280502</v>
      </c>
    </row>
    <row r="159" spans="1:16" ht="14.25">
      <c r="A159" s="94">
        <v>396208</v>
      </c>
      <c r="B159" s="93" t="s">
        <v>78</v>
      </c>
      <c r="C159" s="92">
        <f>'[1]Table 5B2_RSD_LA'!C13</f>
        <v>402</v>
      </c>
      <c r="D159" s="92">
        <f>'10.1.12 RSD operated by Site'!C25</f>
        <v>292</v>
      </c>
      <c r="E159" s="91">
        <f t="shared" si="54"/>
        <v>-110</v>
      </c>
      <c r="F159" s="91">
        <f t="shared" si="55"/>
        <v>0</v>
      </c>
      <c r="G159" s="91">
        <f t="shared" si="56"/>
        <v>-110</v>
      </c>
      <c r="H159" s="89">
        <f t="shared" si="61"/>
        <v>3395.7244841073689</v>
      </c>
      <c r="I159" s="89">
        <f>'[1]Table 5B2_RSD_LA'!F13</f>
        <v>801.47762416806802</v>
      </c>
      <c r="J159" s="89">
        <f t="shared" si="57"/>
        <v>4197.2021082754372</v>
      </c>
      <c r="K159" s="90">
        <f t="shared" si="58"/>
        <v>-461692.23191029811</v>
      </c>
      <c r="L159" s="89">
        <f t="shared" si="59"/>
        <v>0</v>
      </c>
      <c r="M159" s="89">
        <f t="shared" si="60"/>
        <v>-461692.23191029811</v>
      </c>
    </row>
    <row r="160" spans="1:16" ht="14.25">
      <c r="A160" s="94">
        <v>396209</v>
      </c>
      <c r="B160" s="93" t="s">
        <v>77</v>
      </c>
      <c r="C160" s="92">
        <f>'[1]Table 5B2_RSD_LA'!C14</f>
        <v>391</v>
      </c>
      <c r="D160" s="92">
        <f>'10.1.12 RSD operated by Site'!C26</f>
        <v>343</v>
      </c>
      <c r="E160" s="91">
        <f t="shared" si="54"/>
        <v>-48</v>
      </c>
      <c r="F160" s="91">
        <f t="shared" si="55"/>
        <v>0</v>
      </c>
      <c r="G160" s="91">
        <f t="shared" si="56"/>
        <v>-48</v>
      </c>
      <c r="H160" s="89">
        <f t="shared" si="61"/>
        <v>3395.7244841073689</v>
      </c>
      <c r="I160" s="89">
        <f>'[1]Table 5B2_RSD_LA'!F14</f>
        <v>801.47762416806802</v>
      </c>
      <c r="J160" s="89">
        <f t="shared" si="57"/>
        <v>4197.2021082754372</v>
      </c>
      <c r="K160" s="90">
        <f t="shared" si="58"/>
        <v>-201465.701197221</v>
      </c>
      <c r="L160" s="89">
        <f t="shared" si="59"/>
        <v>0</v>
      </c>
      <c r="M160" s="89">
        <f t="shared" si="60"/>
        <v>-201465.701197221</v>
      </c>
    </row>
    <row r="161" spans="1:16" ht="14.25">
      <c r="A161" s="94">
        <v>396210</v>
      </c>
      <c r="B161" s="93" t="s">
        <v>76</v>
      </c>
      <c r="C161" s="92">
        <f>'[1]Table 5B2_RSD_LA'!C10</f>
        <v>326</v>
      </c>
      <c r="D161" s="92">
        <f>'10.1.12 RSD operated by Site'!C27</f>
        <v>166</v>
      </c>
      <c r="E161" s="91">
        <f t="shared" si="54"/>
        <v>-160</v>
      </c>
      <c r="F161" s="91">
        <f t="shared" si="55"/>
        <v>0</v>
      </c>
      <c r="G161" s="91">
        <f t="shared" si="56"/>
        <v>-160</v>
      </c>
      <c r="H161" s="89">
        <f t="shared" si="61"/>
        <v>3395.7244841073689</v>
      </c>
      <c r="I161" s="89">
        <f>'[1]Table 5B2_RSD_LA'!F10</f>
        <v>801.47762416806802</v>
      </c>
      <c r="J161" s="89">
        <f t="shared" si="57"/>
        <v>4197.2021082754372</v>
      </c>
      <c r="K161" s="90">
        <f t="shared" si="58"/>
        <v>-671552.33732406993</v>
      </c>
      <c r="L161" s="89">
        <f t="shared" si="59"/>
        <v>0</v>
      </c>
      <c r="M161" s="89">
        <f t="shared" si="60"/>
        <v>-671552.33732406993</v>
      </c>
    </row>
    <row r="162" spans="1:16" s="16" customFormat="1" ht="15" customHeight="1" thickBot="1">
      <c r="A162" s="55"/>
      <c r="B162" s="54" t="s">
        <v>75</v>
      </c>
      <c r="C162" s="53">
        <f>SUM(C151:C161)</f>
        <v>7967</v>
      </c>
      <c r="D162" s="53">
        <f>SUM(D151:D161)</f>
        <v>6411</v>
      </c>
      <c r="E162" s="53">
        <f>SUM(E151:E161)</f>
        <v>-1556</v>
      </c>
      <c r="F162" s="53">
        <f>SUM(F151:F161)</f>
        <v>15</v>
      </c>
      <c r="G162" s="53">
        <f>SUM(G151:G161)</f>
        <v>-1571</v>
      </c>
      <c r="H162" s="52"/>
      <c r="I162" s="52"/>
      <c r="J162" s="52"/>
      <c r="K162" s="52">
        <f>SUM(K151:K161)</f>
        <v>-6647600.2470096936</v>
      </c>
      <c r="L162" s="52">
        <f>SUM(L151:L161)</f>
        <v>62958.03162413156</v>
      </c>
      <c r="M162" s="52">
        <f>SUM(M151:M161)</f>
        <v>-6710558.2786338245</v>
      </c>
      <c r="N162" s="32"/>
      <c r="O162" s="32"/>
      <c r="P162" s="32"/>
    </row>
    <row r="163" spans="1:16" ht="6.75" customHeight="1" thickTop="1">
      <c r="A163" s="51"/>
      <c r="B163" s="88"/>
      <c r="C163" s="49"/>
      <c r="D163" s="49"/>
      <c r="E163" s="48"/>
      <c r="F163" s="48"/>
      <c r="G163" s="48"/>
      <c r="H163" s="47"/>
      <c r="I163" s="47"/>
      <c r="J163" s="47"/>
      <c r="K163" s="47"/>
      <c r="L163" s="47"/>
      <c r="M163" s="47"/>
    </row>
    <row r="164" spans="1:16" s="13" customFormat="1" ht="14.25" customHeight="1">
      <c r="A164" s="83">
        <v>300001</v>
      </c>
      <c r="B164" s="87" t="s">
        <v>74</v>
      </c>
      <c r="C164" s="72">
        <f>'[1]Table 5B1_RSD_Orleans'!C12</f>
        <v>340</v>
      </c>
      <c r="D164" s="72">
        <f>'10.1.12 RSD-NO by Site'!D5</f>
        <v>401</v>
      </c>
      <c r="E164" s="70">
        <f t="shared" ref="E164:E195" si="62">D164-C164</f>
        <v>61</v>
      </c>
      <c r="F164" s="70">
        <f t="shared" ref="F164:F195" si="63">IF(E164&gt;0,E164,0)</f>
        <v>61</v>
      </c>
      <c r="G164" s="70">
        <f t="shared" ref="G164:G195" si="64">IF(E164&lt;0,E164,0)</f>
        <v>0</v>
      </c>
      <c r="H164" s="77">
        <f>$H$41</f>
        <v>3442.7546828904692</v>
      </c>
      <c r="I164" s="77">
        <f>'[1]Table 5B1_RSD_Orleans'!F12</f>
        <v>767.72184717013943</v>
      </c>
      <c r="J164" s="77">
        <f t="shared" ref="J164:J195" si="65">H164+I164</f>
        <v>4210.4765300606086</v>
      </c>
      <c r="K164" s="69">
        <f t="shared" ref="K164:K195" si="66">E164*J164</f>
        <v>256839.06833369713</v>
      </c>
      <c r="L164" s="77">
        <f t="shared" ref="L164:L195" si="67">IF(K164&gt;0,K164,0)</f>
        <v>256839.06833369713</v>
      </c>
      <c r="M164" s="77">
        <f t="shared" ref="M164:M195" si="68">IF(K164&lt;0,K164,0)</f>
        <v>0</v>
      </c>
      <c r="N164" s="680"/>
      <c r="O164" s="680"/>
      <c r="P164" s="680"/>
    </row>
    <row r="165" spans="1:16" s="13" customFormat="1" ht="14.25" customHeight="1">
      <c r="A165" s="83">
        <v>300002</v>
      </c>
      <c r="B165" s="78" t="s">
        <v>73</v>
      </c>
      <c r="C165" s="72">
        <f>'[1]Table 5B1_RSD_Orleans'!C13</f>
        <v>420</v>
      </c>
      <c r="D165" s="72">
        <f>'10.1.12 RSD-NO by Site'!D6</f>
        <v>463</v>
      </c>
      <c r="E165" s="70">
        <f t="shared" si="62"/>
        <v>43</v>
      </c>
      <c r="F165" s="70">
        <f t="shared" si="63"/>
        <v>43</v>
      </c>
      <c r="G165" s="70">
        <f t="shared" si="64"/>
        <v>0</v>
      </c>
      <c r="H165" s="77">
        <f t="shared" ref="H165:H219" si="69">$H$41</f>
        <v>3442.7546828904692</v>
      </c>
      <c r="I165" s="77">
        <f>'[1]Table 5B1_RSD_Orleans'!F13</f>
        <v>730.66950653120466</v>
      </c>
      <c r="J165" s="77">
        <f t="shared" si="65"/>
        <v>4173.4241894216739</v>
      </c>
      <c r="K165" s="69">
        <f t="shared" si="66"/>
        <v>179457.24014513197</v>
      </c>
      <c r="L165" s="77">
        <f t="shared" si="67"/>
        <v>179457.24014513197</v>
      </c>
      <c r="M165" s="77">
        <f t="shared" si="68"/>
        <v>0</v>
      </c>
      <c r="N165" s="680"/>
      <c r="O165" s="680"/>
      <c r="P165" s="680"/>
    </row>
    <row r="166" spans="1:16" s="13" customFormat="1" ht="14.25" customHeight="1">
      <c r="A166" s="83">
        <v>300003</v>
      </c>
      <c r="B166" s="78" t="s">
        <v>72</v>
      </c>
      <c r="C166" s="72">
        <f>'[1]Table 5B1_RSD_Orleans'!C14</f>
        <v>601</v>
      </c>
      <c r="D166" s="71">
        <f>'10.1.12 RSD-NO by Site'!D7</f>
        <v>657</v>
      </c>
      <c r="E166" s="70">
        <f t="shared" si="62"/>
        <v>56</v>
      </c>
      <c r="F166" s="70">
        <f t="shared" si="63"/>
        <v>56</v>
      </c>
      <c r="G166" s="70">
        <f t="shared" si="64"/>
        <v>0</v>
      </c>
      <c r="H166" s="68">
        <f t="shared" si="69"/>
        <v>3442.7546828904692</v>
      </c>
      <c r="I166" s="68">
        <f>'[1]Table 5B1_RSD_Orleans'!F14</f>
        <v>767.72184717013943</v>
      </c>
      <c r="J166" s="68">
        <f t="shared" si="65"/>
        <v>4210.4765300606086</v>
      </c>
      <c r="K166" s="69">
        <f t="shared" si="66"/>
        <v>235786.68568339408</v>
      </c>
      <c r="L166" s="68">
        <f t="shared" si="67"/>
        <v>235786.68568339408</v>
      </c>
      <c r="M166" s="68">
        <f t="shared" si="68"/>
        <v>0</v>
      </c>
      <c r="N166" s="680"/>
      <c r="O166" s="680"/>
      <c r="P166" s="680"/>
    </row>
    <row r="167" spans="1:16" s="13" customFormat="1" ht="14.25" customHeight="1">
      <c r="A167" s="76">
        <v>300004</v>
      </c>
      <c r="B167" s="78" t="s">
        <v>71</v>
      </c>
      <c r="C167" s="72">
        <f>'[1]Table 5B1_RSD_Orleans'!C15</f>
        <v>423</v>
      </c>
      <c r="D167" s="71">
        <f>'10.1.12 RSD-NO by Site'!D8</f>
        <v>436</v>
      </c>
      <c r="E167" s="70">
        <f t="shared" si="62"/>
        <v>13</v>
      </c>
      <c r="F167" s="70">
        <f t="shared" si="63"/>
        <v>13</v>
      </c>
      <c r="G167" s="70">
        <f t="shared" si="64"/>
        <v>0</v>
      </c>
      <c r="H167" s="68">
        <f t="shared" si="69"/>
        <v>3442.7546828904692</v>
      </c>
      <c r="I167" s="68">
        <f>'[1]Table 5B1_RSD_Orleans'!F15</f>
        <v>746.0335616438357</v>
      </c>
      <c r="J167" s="68">
        <f t="shared" si="65"/>
        <v>4188.7882445343048</v>
      </c>
      <c r="K167" s="69">
        <f t="shared" si="66"/>
        <v>54454.24717894596</v>
      </c>
      <c r="L167" s="68">
        <f t="shared" si="67"/>
        <v>54454.24717894596</v>
      </c>
      <c r="M167" s="68">
        <f t="shared" si="68"/>
        <v>0</v>
      </c>
      <c r="N167" s="680"/>
      <c r="O167" s="680"/>
      <c r="P167" s="680"/>
    </row>
    <row r="168" spans="1:16" s="13" customFormat="1" ht="14.25" customHeight="1">
      <c r="A168" s="85">
        <v>360001</v>
      </c>
      <c r="B168" s="81" t="s">
        <v>70</v>
      </c>
      <c r="C168" s="80">
        <f>'[1]Table 5B1_RSD_Orleans'!C16</f>
        <v>140</v>
      </c>
      <c r="D168" s="65">
        <f>'10.1.12 RSD-NO by Site'!D9</f>
        <v>150</v>
      </c>
      <c r="E168" s="79">
        <f t="shared" si="62"/>
        <v>10</v>
      </c>
      <c r="F168" s="79">
        <f t="shared" si="63"/>
        <v>10</v>
      </c>
      <c r="G168" s="79">
        <f t="shared" si="64"/>
        <v>0</v>
      </c>
      <c r="H168" s="63">
        <f t="shared" si="69"/>
        <v>3442.7546828904692</v>
      </c>
      <c r="I168" s="63">
        <f>'[1]Table 5B1_RSD_Orleans'!F16</f>
        <v>746.0335616438357</v>
      </c>
      <c r="J168" s="63">
        <f t="shared" si="65"/>
        <v>4188.7882445343048</v>
      </c>
      <c r="K168" s="57">
        <f t="shared" si="66"/>
        <v>41887.88244534305</v>
      </c>
      <c r="L168" s="63">
        <f t="shared" si="67"/>
        <v>41887.88244534305</v>
      </c>
      <c r="M168" s="63">
        <f t="shared" si="68"/>
        <v>0</v>
      </c>
      <c r="N168" s="680"/>
      <c r="O168" s="680"/>
      <c r="P168" s="680"/>
    </row>
    <row r="169" spans="1:16" s="13" customFormat="1" ht="14.25" customHeight="1">
      <c r="A169" s="86">
        <v>361001</v>
      </c>
      <c r="B169" s="78" t="s">
        <v>69</v>
      </c>
      <c r="C169" s="72">
        <f>'[1]Table 5B1_RSD_Orleans'!C17</f>
        <v>200</v>
      </c>
      <c r="D169" s="71">
        <f>'10.1.12 RSD-NO by Site'!D10</f>
        <v>159</v>
      </c>
      <c r="E169" s="70">
        <f t="shared" si="62"/>
        <v>-41</v>
      </c>
      <c r="F169" s="70">
        <f t="shared" si="63"/>
        <v>0</v>
      </c>
      <c r="G169" s="70">
        <f t="shared" si="64"/>
        <v>-41</v>
      </c>
      <c r="H169" s="68">
        <f t="shared" si="69"/>
        <v>3442.7546828904692</v>
      </c>
      <c r="I169" s="68">
        <f>'[1]Table 5B1_RSD_Orleans'!F17</f>
        <v>746.0335616438357</v>
      </c>
      <c r="J169" s="68">
        <f t="shared" si="65"/>
        <v>4188.7882445343048</v>
      </c>
      <c r="K169" s="69">
        <f t="shared" si="66"/>
        <v>-171740.31802590648</v>
      </c>
      <c r="L169" s="68">
        <f t="shared" si="67"/>
        <v>0</v>
      </c>
      <c r="M169" s="68">
        <f t="shared" si="68"/>
        <v>-171740.31802590648</v>
      </c>
      <c r="N169" s="680"/>
      <c r="O169" s="680"/>
      <c r="P169" s="680"/>
    </row>
    <row r="170" spans="1:16" s="13" customFormat="1" ht="14.25" customHeight="1">
      <c r="A170" s="86">
        <v>362001</v>
      </c>
      <c r="B170" s="78" t="s">
        <v>68</v>
      </c>
      <c r="C170" s="72">
        <f>'[1]Table 5B1_RSD_Orleans'!C18</f>
        <v>480</v>
      </c>
      <c r="D170" s="71">
        <f>'10.1.12 RSD-NO by Site'!D11</f>
        <v>389</v>
      </c>
      <c r="E170" s="70">
        <f t="shared" si="62"/>
        <v>-91</v>
      </c>
      <c r="F170" s="70">
        <f t="shared" si="63"/>
        <v>0</v>
      </c>
      <c r="G170" s="70">
        <f t="shared" si="64"/>
        <v>-91</v>
      </c>
      <c r="H170" s="68">
        <f t="shared" si="69"/>
        <v>3442.7546828904692</v>
      </c>
      <c r="I170" s="68">
        <f>'[1]Table 5B1_RSD_Orleans'!F18</f>
        <v>746.0335616438357</v>
      </c>
      <c r="J170" s="68">
        <f t="shared" si="65"/>
        <v>4188.7882445343048</v>
      </c>
      <c r="K170" s="69">
        <f t="shared" si="66"/>
        <v>-381179.73025262175</v>
      </c>
      <c r="L170" s="68">
        <f t="shared" si="67"/>
        <v>0</v>
      </c>
      <c r="M170" s="68">
        <f t="shared" si="68"/>
        <v>-381179.73025262175</v>
      </c>
      <c r="N170" s="680"/>
      <c r="O170" s="680"/>
      <c r="P170" s="680"/>
    </row>
    <row r="171" spans="1:16" s="13" customFormat="1" ht="14.25" customHeight="1">
      <c r="A171" s="76">
        <v>363001</v>
      </c>
      <c r="B171" s="78" t="s">
        <v>67</v>
      </c>
      <c r="C171" s="72">
        <f>'[1]Table 5B1_RSD_Orleans'!C19</f>
        <v>547</v>
      </c>
      <c r="D171" s="71">
        <f>'10.1.12 RSD-NO by Site'!D12</f>
        <v>520</v>
      </c>
      <c r="E171" s="70">
        <f t="shared" si="62"/>
        <v>-27</v>
      </c>
      <c r="F171" s="70">
        <f t="shared" si="63"/>
        <v>0</v>
      </c>
      <c r="G171" s="70">
        <f t="shared" si="64"/>
        <v>-27</v>
      </c>
      <c r="H171" s="68">
        <f t="shared" si="69"/>
        <v>3442.7546828904692</v>
      </c>
      <c r="I171" s="68">
        <f>'[1]Table 5B1_RSD_Orleans'!F19</f>
        <v>746.0335616438357</v>
      </c>
      <c r="J171" s="68">
        <f t="shared" si="65"/>
        <v>4188.7882445343048</v>
      </c>
      <c r="K171" s="69">
        <f t="shared" si="66"/>
        <v>-113097.28260242623</v>
      </c>
      <c r="L171" s="68">
        <f t="shared" si="67"/>
        <v>0</v>
      </c>
      <c r="M171" s="68">
        <f t="shared" si="68"/>
        <v>-113097.28260242623</v>
      </c>
      <c r="N171" s="680"/>
      <c r="O171" s="680"/>
      <c r="P171" s="680"/>
    </row>
    <row r="172" spans="1:16" s="13" customFormat="1" ht="14.25" customHeight="1">
      <c r="A172" s="76">
        <v>364001</v>
      </c>
      <c r="B172" s="78" t="s">
        <v>66</v>
      </c>
      <c r="C172" s="72">
        <f>'[1]Table 5B1_RSD_Orleans'!C20</f>
        <v>462</v>
      </c>
      <c r="D172" s="71">
        <f>'10.1.12 RSD-NO by Site'!D13</f>
        <v>512</v>
      </c>
      <c r="E172" s="70">
        <f t="shared" si="62"/>
        <v>50</v>
      </c>
      <c r="F172" s="70">
        <f t="shared" si="63"/>
        <v>50</v>
      </c>
      <c r="G172" s="70">
        <f t="shared" si="64"/>
        <v>0</v>
      </c>
      <c r="H172" s="68">
        <f t="shared" si="69"/>
        <v>3442.7546828904692</v>
      </c>
      <c r="I172" s="68">
        <f>'[1]Table 5B1_RSD_Orleans'!F20</f>
        <v>746.0335616438357</v>
      </c>
      <c r="J172" s="68">
        <f t="shared" si="65"/>
        <v>4188.7882445343048</v>
      </c>
      <c r="K172" s="69">
        <f t="shared" si="66"/>
        <v>209439.41222671524</v>
      </c>
      <c r="L172" s="68">
        <f t="shared" si="67"/>
        <v>209439.41222671524</v>
      </c>
      <c r="M172" s="68">
        <f t="shared" si="68"/>
        <v>0</v>
      </c>
      <c r="N172" s="680"/>
      <c r="O172" s="680"/>
      <c r="P172" s="680"/>
    </row>
    <row r="173" spans="1:16" s="13" customFormat="1" ht="14.25" customHeight="1">
      <c r="A173" s="84">
        <v>366001</v>
      </c>
      <c r="B173" s="81" t="s">
        <v>65</v>
      </c>
      <c r="C173" s="80">
        <f>'[1]Table 5B1_RSD_Orleans'!C21</f>
        <v>103</v>
      </c>
      <c r="D173" s="65">
        <f>'10.1.12 RSD-NO by Site'!D14</f>
        <v>131</v>
      </c>
      <c r="E173" s="79">
        <f t="shared" si="62"/>
        <v>28</v>
      </c>
      <c r="F173" s="79">
        <f t="shared" si="63"/>
        <v>28</v>
      </c>
      <c r="G173" s="79">
        <f t="shared" si="64"/>
        <v>0</v>
      </c>
      <c r="H173" s="63">
        <f t="shared" si="69"/>
        <v>3442.7546828904692</v>
      </c>
      <c r="I173" s="63">
        <f>'[1]Table 5B1_RSD_Orleans'!F21</f>
        <v>746.0335616438357</v>
      </c>
      <c r="J173" s="63">
        <f t="shared" si="65"/>
        <v>4188.7882445343048</v>
      </c>
      <c r="K173" s="57">
        <f t="shared" si="66"/>
        <v>117286.07084696053</v>
      </c>
      <c r="L173" s="63">
        <f t="shared" si="67"/>
        <v>117286.07084696053</v>
      </c>
      <c r="M173" s="63">
        <f t="shared" si="68"/>
        <v>0</v>
      </c>
      <c r="N173" s="680"/>
      <c r="O173" s="680"/>
      <c r="P173" s="680"/>
    </row>
    <row r="174" spans="1:16" s="13" customFormat="1" ht="14.25" customHeight="1">
      <c r="A174" s="76">
        <v>367001</v>
      </c>
      <c r="B174" s="78" t="s">
        <v>64</v>
      </c>
      <c r="C174" s="72">
        <f>'[1]Table 5B1_RSD_Orleans'!C22</f>
        <v>364</v>
      </c>
      <c r="D174" s="72">
        <f>'10.1.12 RSD-NO by Site'!D15</f>
        <v>373</v>
      </c>
      <c r="E174" s="70">
        <f t="shared" si="62"/>
        <v>9</v>
      </c>
      <c r="F174" s="70">
        <f t="shared" si="63"/>
        <v>9</v>
      </c>
      <c r="G174" s="70">
        <f t="shared" si="64"/>
        <v>0</v>
      </c>
      <c r="H174" s="77">
        <f t="shared" si="69"/>
        <v>3442.7546828904692</v>
      </c>
      <c r="I174" s="77">
        <f>'[1]Table 5B1_RSD_Orleans'!F22</f>
        <v>746.0335616438357</v>
      </c>
      <c r="J174" s="77">
        <f t="shared" si="65"/>
        <v>4188.7882445343048</v>
      </c>
      <c r="K174" s="69">
        <f t="shared" si="66"/>
        <v>37699.094200808744</v>
      </c>
      <c r="L174" s="77">
        <f t="shared" si="67"/>
        <v>37699.094200808744</v>
      </c>
      <c r="M174" s="77">
        <f t="shared" si="68"/>
        <v>0</v>
      </c>
      <c r="N174" s="680"/>
      <c r="O174" s="680"/>
      <c r="P174" s="680"/>
    </row>
    <row r="175" spans="1:16" s="13" customFormat="1" ht="14.25" customHeight="1">
      <c r="A175" s="76">
        <v>368001</v>
      </c>
      <c r="B175" s="78" t="s">
        <v>63</v>
      </c>
      <c r="C175" s="72">
        <f>'[1]Table 5B1_RSD_Orleans'!C23</f>
        <v>200</v>
      </c>
      <c r="D175" s="72">
        <f>'10.1.12 RSD-NO by Site'!D16</f>
        <v>256</v>
      </c>
      <c r="E175" s="70">
        <f t="shared" si="62"/>
        <v>56</v>
      </c>
      <c r="F175" s="70">
        <f t="shared" si="63"/>
        <v>56</v>
      </c>
      <c r="G175" s="70">
        <f t="shared" si="64"/>
        <v>0</v>
      </c>
      <c r="H175" s="77">
        <f t="shared" si="69"/>
        <v>3442.7546828904692</v>
      </c>
      <c r="I175" s="77">
        <f>'[1]Table 5B1_RSD_Orleans'!F23</f>
        <v>746.0335616438357</v>
      </c>
      <c r="J175" s="77">
        <f t="shared" si="65"/>
        <v>4188.7882445343048</v>
      </c>
      <c r="K175" s="69">
        <f t="shared" si="66"/>
        <v>234572.14169392106</v>
      </c>
      <c r="L175" s="77">
        <f t="shared" si="67"/>
        <v>234572.14169392106</v>
      </c>
      <c r="M175" s="77">
        <f t="shared" si="68"/>
        <v>0</v>
      </c>
      <c r="N175" s="680"/>
      <c r="O175" s="680"/>
      <c r="P175" s="680"/>
    </row>
    <row r="176" spans="1:16" s="13" customFormat="1" ht="14.25" customHeight="1">
      <c r="A176" s="76">
        <v>369001</v>
      </c>
      <c r="B176" s="78" t="s">
        <v>62</v>
      </c>
      <c r="C176" s="72">
        <f>'[1]Table 5B1_RSD_Orleans'!C24</f>
        <v>581</v>
      </c>
      <c r="D176" s="71">
        <f>'10.1.12 RSD-NO by Site'!D17+'10.1.12 RSD-NO by Site'!D22</f>
        <v>623</v>
      </c>
      <c r="E176" s="70">
        <f t="shared" si="62"/>
        <v>42</v>
      </c>
      <c r="F176" s="70">
        <f t="shared" si="63"/>
        <v>42</v>
      </c>
      <c r="G176" s="70">
        <f t="shared" si="64"/>
        <v>0</v>
      </c>
      <c r="H176" s="68">
        <f t="shared" si="69"/>
        <v>3442.7546828904692</v>
      </c>
      <c r="I176" s="68">
        <f>'[1]Table 5B1_RSD_Orleans'!F24</f>
        <v>746.0335616438357</v>
      </c>
      <c r="J176" s="68">
        <f t="shared" si="65"/>
        <v>4188.7882445343048</v>
      </c>
      <c r="K176" s="69">
        <f t="shared" si="66"/>
        <v>175929.1062704408</v>
      </c>
      <c r="L176" s="68">
        <f t="shared" si="67"/>
        <v>175929.1062704408</v>
      </c>
      <c r="M176" s="68">
        <f t="shared" si="68"/>
        <v>0</v>
      </c>
      <c r="N176" s="680"/>
      <c r="O176" s="680"/>
      <c r="P176" s="680"/>
    </row>
    <row r="177" spans="1:16" s="13" customFormat="1" ht="14.25" customHeight="1">
      <c r="A177" s="76">
        <v>369002</v>
      </c>
      <c r="B177" s="78" t="s">
        <v>61</v>
      </c>
      <c r="C177" s="72">
        <f>'[1]Table 5B1_RSD_Orleans'!C25</f>
        <v>608</v>
      </c>
      <c r="D177" s="71">
        <f>'10.1.12 RSD-NO by Site'!D18</f>
        <v>656</v>
      </c>
      <c r="E177" s="70">
        <f t="shared" si="62"/>
        <v>48</v>
      </c>
      <c r="F177" s="70">
        <f t="shared" si="63"/>
        <v>48</v>
      </c>
      <c r="G177" s="70">
        <f t="shared" si="64"/>
        <v>0</v>
      </c>
      <c r="H177" s="68">
        <f t="shared" si="69"/>
        <v>3442.7546828904692</v>
      </c>
      <c r="I177" s="68">
        <f>'[1]Table 5B1_RSD_Orleans'!F25</f>
        <v>746.0335616438357</v>
      </c>
      <c r="J177" s="68">
        <f t="shared" si="65"/>
        <v>4188.7882445343048</v>
      </c>
      <c r="K177" s="69">
        <f t="shared" si="66"/>
        <v>201061.83573764662</v>
      </c>
      <c r="L177" s="68">
        <f t="shared" si="67"/>
        <v>201061.83573764662</v>
      </c>
      <c r="M177" s="68">
        <f t="shared" si="68"/>
        <v>0</v>
      </c>
      <c r="N177" s="680"/>
      <c r="O177" s="680"/>
      <c r="P177" s="680"/>
    </row>
    <row r="178" spans="1:16" s="13" customFormat="1" ht="14.25" customHeight="1">
      <c r="A178" s="84">
        <v>369003</v>
      </c>
      <c r="B178" s="81" t="s">
        <v>60</v>
      </c>
      <c r="C178" s="80">
        <f>'[1]Table 5B1_RSD_Orleans'!C26</f>
        <v>581</v>
      </c>
      <c r="D178" s="65">
        <f>'10.1.12 RSD-NO by Site'!D19</f>
        <v>630</v>
      </c>
      <c r="E178" s="79">
        <f t="shared" si="62"/>
        <v>49</v>
      </c>
      <c r="F178" s="79">
        <f t="shared" si="63"/>
        <v>49</v>
      </c>
      <c r="G178" s="79">
        <f t="shared" si="64"/>
        <v>0</v>
      </c>
      <c r="H178" s="63">
        <f t="shared" si="69"/>
        <v>3442.7546828904692</v>
      </c>
      <c r="I178" s="63">
        <f>'[1]Table 5B1_RSD_Orleans'!F26</f>
        <v>746.0335616438357</v>
      </c>
      <c r="J178" s="63">
        <f t="shared" si="65"/>
        <v>4188.7882445343048</v>
      </c>
      <c r="K178" s="57">
        <f t="shared" si="66"/>
        <v>205250.62398218093</v>
      </c>
      <c r="L178" s="62">
        <f t="shared" si="67"/>
        <v>205250.62398218093</v>
      </c>
      <c r="M178" s="62">
        <f t="shared" si="68"/>
        <v>0</v>
      </c>
      <c r="N178" s="680"/>
      <c r="O178" s="680"/>
      <c r="P178" s="680"/>
    </row>
    <row r="179" spans="1:16" s="13" customFormat="1" ht="14.25" customHeight="1">
      <c r="A179" s="76">
        <v>369004</v>
      </c>
      <c r="B179" s="78" t="s">
        <v>59</v>
      </c>
      <c r="C179" s="72">
        <f>'[1]Table 5B1_RSD_Orleans'!C27</f>
        <v>157</v>
      </c>
      <c r="D179" s="71">
        <f>'10.1.12 RSD-NO by Site'!D20</f>
        <v>191</v>
      </c>
      <c r="E179" s="70">
        <f t="shared" si="62"/>
        <v>34</v>
      </c>
      <c r="F179" s="70">
        <f t="shared" si="63"/>
        <v>34</v>
      </c>
      <c r="G179" s="70">
        <f t="shared" si="64"/>
        <v>0</v>
      </c>
      <c r="H179" s="68">
        <f t="shared" si="69"/>
        <v>3442.7546828904692</v>
      </c>
      <c r="I179" s="68">
        <f>'[1]Table 5B1_RSD_Orleans'!F27</f>
        <v>746.0335616438357</v>
      </c>
      <c r="J179" s="68">
        <f t="shared" si="65"/>
        <v>4188.7882445343048</v>
      </c>
      <c r="K179" s="69">
        <f t="shared" si="66"/>
        <v>142418.80031416635</v>
      </c>
      <c r="L179" s="77">
        <f t="shared" si="67"/>
        <v>142418.80031416635</v>
      </c>
      <c r="M179" s="77">
        <f t="shared" si="68"/>
        <v>0</v>
      </c>
      <c r="N179" s="680"/>
      <c r="O179" s="680"/>
      <c r="P179" s="680"/>
    </row>
    <row r="180" spans="1:16" ht="14.25" customHeight="1">
      <c r="A180" s="76">
        <v>369005</v>
      </c>
      <c r="B180" s="78" t="s">
        <v>58</v>
      </c>
      <c r="C180" s="72">
        <f>'[1]Table 5B1_RSD_Orleans'!C28</f>
        <v>139</v>
      </c>
      <c r="D180" s="71">
        <f>'10.1.12 RSD-NO by Site'!D21</f>
        <v>178</v>
      </c>
      <c r="E180" s="70">
        <f t="shared" si="62"/>
        <v>39</v>
      </c>
      <c r="F180" s="70">
        <f t="shared" si="63"/>
        <v>39</v>
      </c>
      <c r="G180" s="70">
        <f t="shared" si="64"/>
        <v>0</v>
      </c>
      <c r="H180" s="68">
        <f t="shared" si="69"/>
        <v>3442.7546828904692</v>
      </c>
      <c r="I180" s="68">
        <f>'[1]Table 5B1_RSD_Orleans'!F28</f>
        <v>746.0335616438357</v>
      </c>
      <c r="J180" s="68">
        <f t="shared" si="65"/>
        <v>4188.7882445343048</v>
      </c>
      <c r="K180" s="69">
        <f t="shared" si="66"/>
        <v>163362.74153683789</v>
      </c>
      <c r="L180" s="77">
        <f t="shared" si="67"/>
        <v>163362.74153683789</v>
      </c>
      <c r="M180" s="77">
        <f t="shared" si="68"/>
        <v>0</v>
      </c>
    </row>
    <row r="181" spans="1:16" ht="14.25" customHeight="1">
      <c r="A181" s="76">
        <v>373001</v>
      </c>
      <c r="B181" s="78" t="s">
        <v>57</v>
      </c>
      <c r="C181" s="72">
        <f>'[1]Table 5B1_RSD_Orleans'!C29</f>
        <v>310</v>
      </c>
      <c r="D181" s="71">
        <f>'10.1.12 RSD-NO by Site'!D23</f>
        <v>387</v>
      </c>
      <c r="E181" s="70">
        <f t="shared" si="62"/>
        <v>77</v>
      </c>
      <c r="F181" s="70">
        <f t="shared" si="63"/>
        <v>77</v>
      </c>
      <c r="G181" s="70">
        <f t="shared" si="64"/>
        <v>0</v>
      </c>
      <c r="H181" s="68">
        <f t="shared" si="69"/>
        <v>3442.7546828904692</v>
      </c>
      <c r="I181" s="68">
        <f>'[1]Table 5B1_RSD_Orleans'!F29</f>
        <v>746.0335616438357</v>
      </c>
      <c r="J181" s="68">
        <f t="shared" si="65"/>
        <v>4188.7882445343048</v>
      </c>
      <c r="K181" s="69">
        <f t="shared" si="66"/>
        <v>322536.69482914149</v>
      </c>
      <c r="L181" s="68">
        <f t="shared" si="67"/>
        <v>322536.69482914149</v>
      </c>
      <c r="M181" s="68">
        <f t="shared" si="68"/>
        <v>0</v>
      </c>
    </row>
    <row r="182" spans="1:16" ht="14.25" customHeight="1">
      <c r="A182" s="76">
        <v>374001</v>
      </c>
      <c r="B182" s="78" t="s">
        <v>56</v>
      </c>
      <c r="C182" s="72">
        <f>'[1]Table 5B1_RSD_Orleans'!C30</f>
        <v>383</v>
      </c>
      <c r="D182" s="72">
        <f>'10.1.12 RSD-NO by Site'!D24</f>
        <v>410</v>
      </c>
      <c r="E182" s="70">
        <f t="shared" si="62"/>
        <v>27</v>
      </c>
      <c r="F182" s="70">
        <f t="shared" si="63"/>
        <v>27</v>
      </c>
      <c r="G182" s="70">
        <f t="shared" si="64"/>
        <v>0</v>
      </c>
      <c r="H182" s="77">
        <f t="shared" si="69"/>
        <v>3442.7546828904692</v>
      </c>
      <c r="I182" s="77">
        <f>'[1]Table 5B1_RSD_Orleans'!F30</f>
        <v>746.0335616438357</v>
      </c>
      <c r="J182" s="77">
        <f t="shared" si="65"/>
        <v>4188.7882445343048</v>
      </c>
      <c r="K182" s="69">
        <f t="shared" si="66"/>
        <v>113097.28260242623</v>
      </c>
      <c r="L182" s="77">
        <f t="shared" si="67"/>
        <v>113097.28260242623</v>
      </c>
      <c r="M182" s="77">
        <f t="shared" si="68"/>
        <v>0</v>
      </c>
    </row>
    <row r="183" spans="1:16" ht="14.25" customHeight="1">
      <c r="A183" s="84">
        <v>375001</v>
      </c>
      <c r="B183" s="81" t="s">
        <v>55</v>
      </c>
      <c r="C183" s="80">
        <f>'[1]Table 5B1_RSD_Orleans'!C31</f>
        <v>304</v>
      </c>
      <c r="D183" s="80">
        <f>'10.1.12 RSD-NO by Site'!D25</f>
        <v>340</v>
      </c>
      <c r="E183" s="79">
        <f t="shared" si="62"/>
        <v>36</v>
      </c>
      <c r="F183" s="79">
        <f t="shared" si="63"/>
        <v>36</v>
      </c>
      <c r="G183" s="79">
        <f t="shared" si="64"/>
        <v>0</v>
      </c>
      <c r="H183" s="62">
        <f t="shared" si="69"/>
        <v>3442.7546828904692</v>
      </c>
      <c r="I183" s="62">
        <f>'[1]Table 5B1_RSD_Orleans'!F31</f>
        <v>746.0335616438357</v>
      </c>
      <c r="J183" s="62">
        <f t="shared" si="65"/>
        <v>4188.7882445343048</v>
      </c>
      <c r="K183" s="57">
        <f t="shared" si="66"/>
        <v>150796.37680323498</v>
      </c>
      <c r="L183" s="62">
        <f t="shared" si="67"/>
        <v>150796.37680323498</v>
      </c>
      <c r="M183" s="62">
        <f t="shared" si="68"/>
        <v>0</v>
      </c>
    </row>
    <row r="184" spans="1:16" ht="14.25" customHeight="1">
      <c r="A184" s="76">
        <v>376001</v>
      </c>
      <c r="B184" s="78" t="s">
        <v>54</v>
      </c>
      <c r="C184" s="72">
        <f>'[1]Table 5B1_RSD_Orleans'!C32</f>
        <v>253</v>
      </c>
      <c r="D184" s="71">
        <f>'10.1.12 RSD-NO by Site'!D26</f>
        <v>323</v>
      </c>
      <c r="E184" s="70">
        <f t="shared" si="62"/>
        <v>70</v>
      </c>
      <c r="F184" s="70">
        <f t="shared" si="63"/>
        <v>70</v>
      </c>
      <c r="G184" s="70">
        <f t="shared" si="64"/>
        <v>0</v>
      </c>
      <c r="H184" s="68">
        <f t="shared" si="69"/>
        <v>3442.7546828904692</v>
      </c>
      <c r="I184" s="68">
        <f>'[1]Table 5B1_RSD_Orleans'!F32</f>
        <v>746.0335616438357</v>
      </c>
      <c r="J184" s="68">
        <f t="shared" si="65"/>
        <v>4188.7882445343048</v>
      </c>
      <c r="K184" s="69">
        <f t="shared" si="66"/>
        <v>293215.17711740133</v>
      </c>
      <c r="L184" s="68">
        <f t="shared" si="67"/>
        <v>293215.17711740133</v>
      </c>
      <c r="M184" s="68">
        <f t="shared" si="68"/>
        <v>0</v>
      </c>
    </row>
    <row r="185" spans="1:16" ht="14.25" customHeight="1">
      <c r="A185" s="76">
        <v>379001</v>
      </c>
      <c r="B185" s="78" t="s">
        <v>53</v>
      </c>
      <c r="C185" s="72">
        <f>'[1]Table 5B1_RSD_Orleans'!C33</f>
        <v>210</v>
      </c>
      <c r="D185" s="71">
        <f>'10.1.12 RSD-NO by Site'!D27</f>
        <v>242</v>
      </c>
      <c r="E185" s="70">
        <f t="shared" si="62"/>
        <v>32</v>
      </c>
      <c r="F185" s="70">
        <f t="shared" si="63"/>
        <v>32</v>
      </c>
      <c r="G185" s="70">
        <f t="shared" si="64"/>
        <v>0</v>
      </c>
      <c r="H185" s="68">
        <f t="shared" si="69"/>
        <v>3442.7546828904692</v>
      </c>
      <c r="I185" s="68">
        <f>'[1]Table 5B1_RSD_Orleans'!F33</f>
        <v>926.66296296296309</v>
      </c>
      <c r="J185" s="68">
        <f t="shared" si="65"/>
        <v>4369.4176458534321</v>
      </c>
      <c r="K185" s="69">
        <f t="shared" si="66"/>
        <v>139821.36466730983</v>
      </c>
      <c r="L185" s="68">
        <f t="shared" si="67"/>
        <v>139821.36466730983</v>
      </c>
      <c r="M185" s="68">
        <f t="shared" si="68"/>
        <v>0</v>
      </c>
    </row>
    <row r="186" spans="1:16" ht="14.25" customHeight="1">
      <c r="A186" s="76">
        <v>380001</v>
      </c>
      <c r="B186" s="78" t="s">
        <v>52</v>
      </c>
      <c r="C186" s="72">
        <f>'[1]Table 5B1_RSD_Orleans'!C34</f>
        <v>419</v>
      </c>
      <c r="D186" s="71">
        <f>'10.1.12 RSD-NO by Site'!D28</f>
        <v>385</v>
      </c>
      <c r="E186" s="70">
        <f t="shared" si="62"/>
        <v>-34</v>
      </c>
      <c r="F186" s="70">
        <f t="shared" si="63"/>
        <v>0</v>
      </c>
      <c r="G186" s="70">
        <f t="shared" si="64"/>
        <v>-34</v>
      </c>
      <c r="H186" s="68">
        <f t="shared" si="69"/>
        <v>3442.7546828904692</v>
      </c>
      <c r="I186" s="68">
        <f>'[1]Table 5B1_RSD_Orleans'!F34</f>
        <v>744.77798165137619</v>
      </c>
      <c r="J186" s="68">
        <f t="shared" si="65"/>
        <v>4187.5326645418454</v>
      </c>
      <c r="K186" s="69">
        <f t="shared" si="66"/>
        <v>-142376.11059442273</v>
      </c>
      <c r="L186" s="68">
        <f t="shared" si="67"/>
        <v>0</v>
      </c>
      <c r="M186" s="68">
        <f t="shared" si="68"/>
        <v>-142376.11059442273</v>
      </c>
    </row>
    <row r="187" spans="1:16" ht="14.25" customHeight="1">
      <c r="A187" s="84">
        <v>381001</v>
      </c>
      <c r="B187" s="81" t="s">
        <v>51</v>
      </c>
      <c r="C187" s="80">
        <f>'[1]Table 5B1_RSD_Orleans'!C35</f>
        <v>308</v>
      </c>
      <c r="D187" s="80">
        <f>'10.1.12 RSD-NO by Site'!D29</f>
        <v>385</v>
      </c>
      <c r="E187" s="79">
        <f t="shared" si="62"/>
        <v>77</v>
      </c>
      <c r="F187" s="79">
        <f t="shared" si="63"/>
        <v>77</v>
      </c>
      <c r="G187" s="79">
        <f t="shared" si="64"/>
        <v>0</v>
      </c>
      <c r="H187" s="62">
        <f t="shared" si="69"/>
        <v>3442.7546828904692</v>
      </c>
      <c r="I187" s="62">
        <f>'[1]Table 5B1_RSD_Orleans'!F35</f>
        <v>743.65689655172423</v>
      </c>
      <c r="J187" s="62">
        <f t="shared" si="65"/>
        <v>4186.4115794421932</v>
      </c>
      <c r="K187" s="57">
        <f t="shared" si="66"/>
        <v>322353.69161704887</v>
      </c>
      <c r="L187" s="62">
        <f t="shared" si="67"/>
        <v>322353.69161704887</v>
      </c>
      <c r="M187" s="62">
        <f t="shared" si="68"/>
        <v>0</v>
      </c>
    </row>
    <row r="188" spans="1:16" ht="14.25" customHeight="1">
      <c r="A188" s="76">
        <v>382001</v>
      </c>
      <c r="B188" s="78" t="s">
        <v>50</v>
      </c>
      <c r="C188" s="72">
        <f>'[1]Table 5B1_RSD_Orleans'!C36</f>
        <v>336</v>
      </c>
      <c r="D188" s="72">
        <f>'10.1.12 RSD-NO by Site'!D30</f>
        <v>367</v>
      </c>
      <c r="E188" s="70">
        <f t="shared" si="62"/>
        <v>31</v>
      </c>
      <c r="F188" s="70">
        <f t="shared" si="63"/>
        <v>31</v>
      </c>
      <c r="G188" s="70">
        <f t="shared" si="64"/>
        <v>0</v>
      </c>
      <c r="H188" s="77">
        <f t="shared" si="69"/>
        <v>3442.7546828904692</v>
      </c>
      <c r="I188" s="77">
        <f>'[1]Table 5B1_RSD_Orleans'!F36</f>
        <v>783.54939759036142</v>
      </c>
      <c r="J188" s="77">
        <f t="shared" si="65"/>
        <v>4226.3040804808306</v>
      </c>
      <c r="K188" s="69">
        <f t="shared" si="66"/>
        <v>131015.42649490575</v>
      </c>
      <c r="L188" s="77">
        <f t="shared" si="67"/>
        <v>131015.42649490575</v>
      </c>
      <c r="M188" s="77">
        <f t="shared" si="68"/>
        <v>0</v>
      </c>
    </row>
    <row r="189" spans="1:16" ht="14.25" customHeight="1">
      <c r="A189" s="86">
        <v>382002</v>
      </c>
      <c r="B189" s="78" t="s">
        <v>597</v>
      </c>
      <c r="C189" s="72">
        <f>'[1]Table 5B1_RSD_Orleans'!C37</f>
        <v>120</v>
      </c>
      <c r="D189" s="71">
        <f>'10.1.12 RSD-NO by Site'!D31</f>
        <v>103</v>
      </c>
      <c r="E189" s="70">
        <f t="shared" si="62"/>
        <v>-17</v>
      </c>
      <c r="F189" s="70">
        <f t="shared" si="63"/>
        <v>0</v>
      </c>
      <c r="G189" s="70">
        <f t="shared" si="64"/>
        <v>-17</v>
      </c>
      <c r="H189" s="68">
        <f t="shared" si="69"/>
        <v>3442.7546828904692</v>
      </c>
      <c r="I189" s="68">
        <f>'[1]Table 5B1_RSD_Orleans'!F37</f>
        <v>746.0335616438357</v>
      </c>
      <c r="J189" s="68">
        <f t="shared" si="65"/>
        <v>4188.7882445343048</v>
      </c>
      <c r="K189" s="69">
        <f t="shared" si="66"/>
        <v>-71209.400157083175</v>
      </c>
      <c r="L189" s="68">
        <f t="shared" si="67"/>
        <v>0</v>
      </c>
      <c r="M189" s="68">
        <f t="shared" si="68"/>
        <v>-71209.400157083175</v>
      </c>
    </row>
    <row r="190" spans="1:16" ht="14.25" customHeight="1">
      <c r="A190" s="86">
        <v>382003</v>
      </c>
      <c r="B190" s="78" t="s">
        <v>598</v>
      </c>
      <c r="C190" s="72">
        <f>'[1]Table 5B1_RSD_Orleans'!C38</f>
        <v>120</v>
      </c>
      <c r="D190" s="71">
        <f>'10.1.12 RSD-NO by Site'!D32</f>
        <v>110</v>
      </c>
      <c r="E190" s="70">
        <f t="shared" si="62"/>
        <v>-10</v>
      </c>
      <c r="F190" s="70">
        <f t="shared" si="63"/>
        <v>0</v>
      </c>
      <c r="G190" s="70">
        <f t="shared" si="64"/>
        <v>-10</v>
      </c>
      <c r="H190" s="68">
        <f t="shared" si="69"/>
        <v>3442.7546828904692</v>
      </c>
      <c r="I190" s="68">
        <f>'[1]Table 5B1_RSD_Orleans'!F38</f>
        <v>746.0335616438357</v>
      </c>
      <c r="J190" s="68">
        <f t="shared" si="65"/>
        <v>4188.7882445343048</v>
      </c>
      <c r="K190" s="69">
        <f t="shared" si="66"/>
        <v>-41887.88244534305</v>
      </c>
      <c r="L190" s="68">
        <f t="shared" si="67"/>
        <v>0</v>
      </c>
      <c r="M190" s="68">
        <f t="shared" si="68"/>
        <v>-41887.88244534305</v>
      </c>
    </row>
    <row r="191" spans="1:16" ht="14.25" customHeight="1">
      <c r="A191" s="84">
        <v>384001</v>
      </c>
      <c r="B191" s="81" t="s">
        <v>47</v>
      </c>
      <c r="C191" s="80">
        <f>'[1]Table 5B1_RSD_Orleans'!C39</f>
        <v>526</v>
      </c>
      <c r="D191" s="65">
        <f>'10.1.12 RSD-NO by Site'!D33</f>
        <v>387</v>
      </c>
      <c r="E191" s="79">
        <f t="shared" si="62"/>
        <v>-139</v>
      </c>
      <c r="F191" s="79">
        <f t="shared" si="63"/>
        <v>0</v>
      </c>
      <c r="G191" s="79">
        <f t="shared" si="64"/>
        <v>-139</v>
      </c>
      <c r="H191" s="63">
        <f t="shared" si="69"/>
        <v>3442.7546828904692</v>
      </c>
      <c r="I191" s="63">
        <f>'[1]Table 5B1_RSD_Orleans'!F39</f>
        <v>735.82244897959185</v>
      </c>
      <c r="J191" s="63">
        <f t="shared" si="65"/>
        <v>4178.5771318700608</v>
      </c>
      <c r="K191" s="57">
        <f t="shared" si="66"/>
        <v>-580822.2213299385</v>
      </c>
      <c r="L191" s="63">
        <f t="shared" si="67"/>
        <v>0</v>
      </c>
      <c r="M191" s="63">
        <f t="shared" si="68"/>
        <v>-580822.2213299385</v>
      </c>
    </row>
    <row r="192" spans="1:16" ht="14.25" customHeight="1">
      <c r="A192" s="76">
        <v>385001</v>
      </c>
      <c r="B192" s="78" t="s">
        <v>46</v>
      </c>
      <c r="C192" s="72">
        <f>'[1]Table 5B1_RSD_Orleans'!C40</f>
        <v>420</v>
      </c>
      <c r="D192" s="71">
        <f>'10.1.12 RSD-NO by Site'!D34</f>
        <v>358</v>
      </c>
      <c r="E192" s="70">
        <f t="shared" si="62"/>
        <v>-62</v>
      </c>
      <c r="F192" s="70">
        <f t="shared" si="63"/>
        <v>0</v>
      </c>
      <c r="G192" s="70">
        <f t="shared" si="64"/>
        <v>-62</v>
      </c>
      <c r="H192" s="68">
        <f t="shared" si="69"/>
        <v>3442.7546828904692</v>
      </c>
      <c r="I192" s="68">
        <f>'[1]Table 5B1_RSD_Orleans'!F40</f>
        <v>618.75651162790689</v>
      </c>
      <c r="J192" s="68">
        <f t="shared" si="65"/>
        <v>4061.5111945183762</v>
      </c>
      <c r="K192" s="69">
        <f t="shared" si="66"/>
        <v>-251813.69406013933</v>
      </c>
      <c r="L192" s="68">
        <f t="shared" si="67"/>
        <v>0</v>
      </c>
      <c r="M192" s="68">
        <f t="shared" si="68"/>
        <v>-251813.69406013933</v>
      </c>
    </row>
    <row r="193" spans="1:13" ht="14.25" customHeight="1">
      <c r="A193" s="86">
        <v>385002</v>
      </c>
      <c r="B193" s="78" t="s">
        <v>45</v>
      </c>
      <c r="C193" s="72">
        <f>'[1]Table 5B1_RSD_Orleans'!C41</f>
        <v>570</v>
      </c>
      <c r="D193" s="71">
        <f>'10.1.12 RSD-NO by Site'!D35</f>
        <v>502</v>
      </c>
      <c r="E193" s="70">
        <f t="shared" si="62"/>
        <v>-68</v>
      </c>
      <c r="F193" s="70">
        <f t="shared" si="63"/>
        <v>0</v>
      </c>
      <c r="G193" s="70">
        <f t="shared" si="64"/>
        <v>-68</v>
      </c>
      <c r="H193" s="68">
        <f t="shared" si="69"/>
        <v>3442.7546828904692</v>
      </c>
      <c r="I193" s="68">
        <f>'[1]Table 5B1_RSD_Orleans'!F41</f>
        <v>746.0335616438357</v>
      </c>
      <c r="J193" s="68">
        <f t="shared" si="65"/>
        <v>4188.7882445343048</v>
      </c>
      <c r="K193" s="69">
        <f t="shared" si="66"/>
        <v>-284837.6006283327</v>
      </c>
      <c r="L193" s="68">
        <f t="shared" si="67"/>
        <v>0</v>
      </c>
      <c r="M193" s="68">
        <f t="shared" si="68"/>
        <v>-284837.6006283327</v>
      </c>
    </row>
    <row r="194" spans="1:13" ht="14.25" customHeight="1">
      <c r="A194" s="76">
        <v>388001</v>
      </c>
      <c r="B194" s="78" t="s">
        <v>44</v>
      </c>
      <c r="C194" s="72">
        <f>'[1]Table 5B1_RSD_Orleans'!C42</f>
        <v>548</v>
      </c>
      <c r="D194" s="72">
        <f>'10.1.12 RSD-NO by Site'!D36</f>
        <v>596</v>
      </c>
      <c r="E194" s="70">
        <f t="shared" si="62"/>
        <v>48</v>
      </c>
      <c r="F194" s="70">
        <f t="shared" si="63"/>
        <v>48</v>
      </c>
      <c r="G194" s="70">
        <f t="shared" si="64"/>
        <v>0</v>
      </c>
      <c r="H194" s="77">
        <f t="shared" si="69"/>
        <v>3442.7546828904692</v>
      </c>
      <c r="I194" s="77">
        <f>'[1]Table 5B1_RSD_Orleans'!F42</f>
        <v>708.2132751810401</v>
      </c>
      <c r="J194" s="77">
        <f t="shared" si="65"/>
        <v>4150.9679580715092</v>
      </c>
      <c r="K194" s="69">
        <f t="shared" si="66"/>
        <v>199246.46198743244</v>
      </c>
      <c r="L194" s="77">
        <f t="shared" si="67"/>
        <v>199246.46198743244</v>
      </c>
      <c r="M194" s="77">
        <f t="shared" si="68"/>
        <v>0</v>
      </c>
    </row>
    <row r="195" spans="1:13" ht="14.25" customHeight="1">
      <c r="A195" s="76">
        <v>390001</v>
      </c>
      <c r="B195" s="78" t="s">
        <v>43</v>
      </c>
      <c r="C195" s="72">
        <f>'[1]Table 5B1_RSD_Orleans'!C43</f>
        <v>667</v>
      </c>
      <c r="D195" s="71">
        <f>'10.1.12 RSD-NO by Site'!D37</f>
        <v>605</v>
      </c>
      <c r="E195" s="70">
        <f t="shared" si="62"/>
        <v>-62</v>
      </c>
      <c r="F195" s="70">
        <f t="shared" si="63"/>
        <v>0</v>
      </c>
      <c r="G195" s="70">
        <f t="shared" si="64"/>
        <v>-62</v>
      </c>
      <c r="H195" s="68">
        <f t="shared" si="69"/>
        <v>3442.7546828904692</v>
      </c>
      <c r="I195" s="68">
        <f>'[1]Table 5B1_RSD_Orleans'!F43</f>
        <v>650.55234865477053</v>
      </c>
      <c r="J195" s="68">
        <f t="shared" si="65"/>
        <v>4093.3070315452396</v>
      </c>
      <c r="K195" s="69">
        <f t="shared" si="66"/>
        <v>-253785.03595580487</v>
      </c>
      <c r="L195" s="68">
        <f t="shared" si="67"/>
        <v>0</v>
      </c>
      <c r="M195" s="68">
        <f t="shared" si="68"/>
        <v>-253785.03595580487</v>
      </c>
    </row>
    <row r="196" spans="1:13" ht="14.25" customHeight="1">
      <c r="A196" s="84">
        <v>391001</v>
      </c>
      <c r="B196" s="81" t="s">
        <v>42</v>
      </c>
      <c r="C196" s="80">
        <f>'[1]Table 5B1_RSD_Orleans'!C44</f>
        <v>686</v>
      </c>
      <c r="D196" s="65">
        <f>'10.1.12 RSD-NO by Site'!D38</f>
        <v>684</v>
      </c>
      <c r="E196" s="79">
        <f t="shared" ref="E196:E219" si="70">D196-C196</f>
        <v>-2</v>
      </c>
      <c r="F196" s="79">
        <f t="shared" ref="F196:F219" si="71">IF(E196&gt;0,E196,0)</f>
        <v>0</v>
      </c>
      <c r="G196" s="79">
        <f t="shared" ref="G196:G219" si="72">IF(E196&lt;0,E196,0)</f>
        <v>-2</v>
      </c>
      <c r="H196" s="63">
        <f t="shared" si="69"/>
        <v>3442.7546828904692</v>
      </c>
      <c r="I196" s="63">
        <f>'[1]Table 5B1_RSD_Orleans'!F44</f>
        <v>721.28337970262919</v>
      </c>
      <c r="J196" s="63">
        <f t="shared" ref="J196:J219" si="73">H196+I196</f>
        <v>4164.0380625930984</v>
      </c>
      <c r="K196" s="57">
        <f t="shared" ref="K196:K219" si="74">E196*J196</f>
        <v>-8328.0761251861968</v>
      </c>
      <c r="L196" s="63">
        <f t="shared" ref="L196:L219" si="75">IF(K196&gt;0,K196,0)</f>
        <v>0</v>
      </c>
      <c r="M196" s="63">
        <f t="shared" ref="M196:M219" si="76">IF(K196&lt;0,K196,0)</f>
        <v>-8328.0761251861968</v>
      </c>
    </row>
    <row r="197" spans="1:13" ht="14.25" customHeight="1">
      <c r="A197" s="86">
        <v>391002</v>
      </c>
      <c r="B197" s="78" t="s">
        <v>41</v>
      </c>
      <c r="C197" s="72">
        <f>'[1]Table 5B1_RSD_Orleans'!C45</f>
        <v>420</v>
      </c>
      <c r="D197" s="71">
        <f>'10.1.12 RSD-NO by Site'!D39</f>
        <v>330</v>
      </c>
      <c r="E197" s="70">
        <f t="shared" si="70"/>
        <v>-90</v>
      </c>
      <c r="F197" s="70">
        <f t="shared" si="71"/>
        <v>0</v>
      </c>
      <c r="G197" s="70">
        <f t="shared" si="72"/>
        <v>-90</v>
      </c>
      <c r="H197" s="68">
        <f t="shared" si="69"/>
        <v>3442.7546828904692</v>
      </c>
      <c r="I197" s="68">
        <f>'[1]Table 5B1_RSD_Orleans'!F45</f>
        <v>746.0335616438357</v>
      </c>
      <c r="J197" s="68">
        <f t="shared" si="73"/>
        <v>4188.7882445343048</v>
      </c>
      <c r="K197" s="69">
        <f t="shared" si="74"/>
        <v>-376990.94200808741</v>
      </c>
      <c r="L197" s="68">
        <f t="shared" si="75"/>
        <v>0</v>
      </c>
      <c r="M197" s="68">
        <f t="shared" si="76"/>
        <v>-376990.94200808741</v>
      </c>
    </row>
    <row r="198" spans="1:13" ht="14.25" customHeight="1">
      <c r="A198" s="76">
        <v>392001</v>
      </c>
      <c r="B198" s="78" t="s">
        <v>40</v>
      </c>
      <c r="C198" s="72">
        <f>'[1]Table 5B1_RSD_Orleans'!C46</f>
        <v>399</v>
      </c>
      <c r="D198" s="72">
        <f>'10.1.12 RSD-NO by Site'!D40</f>
        <v>422</v>
      </c>
      <c r="E198" s="70">
        <f t="shared" si="70"/>
        <v>23</v>
      </c>
      <c r="F198" s="70">
        <f t="shared" si="71"/>
        <v>23</v>
      </c>
      <c r="G198" s="70">
        <f t="shared" si="72"/>
        <v>0</v>
      </c>
      <c r="H198" s="77">
        <f t="shared" si="69"/>
        <v>3442.7546828904692</v>
      </c>
      <c r="I198" s="77">
        <f>'[1]Table 5B1_RSD_Orleans'!F46</f>
        <v>600.21655982905986</v>
      </c>
      <c r="J198" s="77">
        <f t="shared" si="73"/>
        <v>4042.9712427195291</v>
      </c>
      <c r="K198" s="69">
        <f t="shared" si="74"/>
        <v>92988.338582549171</v>
      </c>
      <c r="L198" s="77">
        <f t="shared" si="75"/>
        <v>92988.338582549171</v>
      </c>
      <c r="M198" s="77">
        <f t="shared" si="76"/>
        <v>0</v>
      </c>
    </row>
    <row r="199" spans="1:13" ht="14.25" customHeight="1">
      <c r="A199" s="76">
        <v>393001</v>
      </c>
      <c r="B199" s="78" t="s">
        <v>39</v>
      </c>
      <c r="C199" s="72">
        <f>'[1]Table 5B1_RSD_Orleans'!C47</f>
        <v>785</v>
      </c>
      <c r="D199" s="72">
        <f>'10.1.12 RSD-NO by Site'!D41</f>
        <v>900</v>
      </c>
      <c r="E199" s="70">
        <f t="shared" si="70"/>
        <v>115</v>
      </c>
      <c r="F199" s="70">
        <f t="shared" si="71"/>
        <v>115</v>
      </c>
      <c r="G199" s="70">
        <f t="shared" si="72"/>
        <v>0</v>
      </c>
      <c r="H199" s="77">
        <f t="shared" si="69"/>
        <v>3442.7546828904692</v>
      </c>
      <c r="I199" s="77">
        <f>'[1]Table 5B1_RSD_Orleans'!F47</f>
        <v>776.90344307346322</v>
      </c>
      <c r="J199" s="77">
        <f t="shared" si="73"/>
        <v>4219.6581259639324</v>
      </c>
      <c r="K199" s="69">
        <f t="shared" si="74"/>
        <v>485260.68448585225</v>
      </c>
      <c r="L199" s="77">
        <f t="shared" si="75"/>
        <v>485260.68448585225</v>
      </c>
      <c r="M199" s="77">
        <f t="shared" si="76"/>
        <v>0</v>
      </c>
    </row>
    <row r="200" spans="1:13" ht="14.25" customHeight="1">
      <c r="A200" s="76">
        <v>393002</v>
      </c>
      <c r="B200" s="78" t="s">
        <v>38</v>
      </c>
      <c r="C200" s="72">
        <f>'[1]Table 5B1_RSD_Orleans'!C48</f>
        <v>422</v>
      </c>
      <c r="D200" s="71">
        <f>'10.1.12 RSD-NO by Site'!D42</f>
        <v>460</v>
      </c>
      <c r="E200" s="70">
        <f t="shared" si="70"/>
        <v>38</v>
      </c>
      <c r="F200" s="70">
        <f t="shared" si="71"/>
        <v>38</v>
      </c>
      <c r="G200" s="70">
        <f t="shared" si="72"/>
        <v>0</v>
      </c>
      <c r="H200" s="68">
        <f t="shared" si="69"/>
        <v>3442.7546828904692</v>
      </c>
      <c r="I200" s="68">
        <f>'[1]Table 5B1_RSD_Orleans'!F48</f>
        <v>642.89065513553726</v>
      </c>
      <c r="J200" s="68">
        <f t="shared" si="73"/>
        <v>4085.6453380260064</v>
      </c>
      <c r="K200" s="69">
        <f t="shared" si="74"/>
        <v>155254.52284498824</v>
      </c>
      <c r="L200" s="68">
        <f t="shared" si="75"/>
        <v>155254.52284498824</v>
      </c>
      <c r="M200" s="68">
        <f t="shared" si="76"/>
        <v>0</v>
      </c>
    </row>
    <row r="201" spans="1:13" ht="14.25" customHeight="1">
      <c r="A201" s="85">
        <v>393003</v>
      </c>
      <c r="B201" s="81" t="s">
        <v>37</v>
      </c>
      <c r="C201" s="80">
        <f>'[1]Table 5B1_RSD_Orleans'!C49</f>
        <v>480</v>
      </c>
      <c r="D201" s="65">
        <f>'10.1.12 RSD-NO by Site'!D43</f>
        <v>405</v>
      </c>
      <c r="E201" s="79">
        <f t="shared" si="70"/>
        <v>-75</v>
      </c>
      <c r="F201" s="79">
        <f t="shared" si="71"/>
        <v>0</v>
      </c>
      <c r="G201" s="79">
        <f t="shared" si="72"/>
        <v>-75</v>
      </c>
      <c r="H201" s="63">
        <f t="shared" si="69"/>
        <v>3442.7546828904692</v>
      </c>
      <c r="I201" s="63">
        <f>'[1]Table 5B1_RSD_Orleans'!F49</f>
        <v>746.0335616438357</v>
      </c>
      <c r="J201" s="63">
        <f t="shared" si="73"/>
        <v>4188.7882445343048</v>
      </c>
      <c r="K201" s="57">
        <f t="shared" si="74"/>
        <v>-314159.11834007286</v>
      </c>
      <c r="L201" s="63">
        <f t="shared" si="75"/>
        <v>0</v>
      </c>
      <c r="M201" s="63">
        <f t="shared" si="76"/>
        <v>-314159.11834007286</v>
      </c>
    </row>
    <row r="202" spans="1:13" ht="14.25" customHeight="1">
      <c r="A202" s="76">
        <v>395001</v>
      </c>
      <c r="B202" s="78" t="s">
        <v>36</v>
      </c>
      <c r="C202" s="72">
        <f>'[1]Table 5B1_RSD_Orleans'!C50</f>
        <v>641</v>
      </c>
      <c r="D202" s="71">
        <f>'10.1.12 RSD-NO by Site'!D44</f>
        <v>675</v>
      </c>
      <c r="E202" s="70">
        <f t="shared" si="70"/>
        <v>34</v>
      </c>
      <c r="F202" s="70">
        <f t="shared" si="71"/>
        <v>34</v>
      </c>
      <c r="G202" s="70">
        <f t="shared" si="72"/>
        <v>0</v>
      </c>
      <c r="H202" s="68">
        <f t="shared" si="69"/>
        <v>3442.7546828904692</v>
      </c>
      <c r="I202" s="68">
        <f>'[1]Table 5B1_RSD_Orleans'!F50</f>
        <v>678.38194087511556</v>
      </c>
      <c r="J202" s="68">
        <f t="shared" si="73"/>
        <v>4121.1366237655848</v>
      </c>
      <c r="K202" s="69">
        <f t="shared" si="74"/>
        <v>140118.64520802989</v>
      </c>
      <c r="L202" s="68">
        <f t="shared" si="75"/>
        <v>140118.64520802989</v>
      </c>
      <c r="M202" s="68">
        <f t="shared" si="76"/>
        <v>0</v>
      </c>
    </row>
    <row r="203" spans="1:13" ht="14.25" customHeight="1">
      <c r="A203" s="76">
        <v>395002</v>
      </c>
      <c r="B203" s="78" t="s">
        <v>35</v>
      </c>
      <c r="C203" s="72">
        <f>'[1]Table 5B1_RSD_Orleans'!C51</f>
        <v>592</v>
      </c>
      <c r="D203" s="72">
        <f>'10.1.12 RSD-NO by Site'!D45</f>
        <v>585</v>
      </c>
      <c r="E203" s="70">
        <f t="shared" si="70"/>
        <v>-7</v>
      </c>
      <c r="F203" s="70">
        <f t="shared" si="71"/>
        <v>0</v>
      </c>
      <c r="G203" s="70">
        <f t="shared" si="72"/>
        <v>-7</v>
      </c>
      <c r="H203" s="77">
        <f t="shared" si="69"/>
        <v>3442.7546828904692</v>
      </c>
      <c r="I203" s="77">
        <f>'[1]Table 5B1_RSD_Orleans'!F51</f>
        <v>686.92241021135874</v>
      </c>
      <c r="J203" s="77">
        <f t="shared" si="73"/>
        <v>4129.6770931018282</v>
      </c>
      <c r="K203" s="69">
        <f t="shared" si="74"/>
        <v>-28907.739651712796</v>
      </c>
      <c r="L203" s="77">
        <f t="shared" si="75"/>
        <v>0</v>
      </c>
      <c r="M203" s="77">
        <f t="shared" si="76"/>
        <v>-28907.739651712796</v>
      </c>
    </row>
    <row r="204" spans="1:13" ht="14.25" customHeight="1">
      <c r="A204" s="76">
        <v>395003</v>
      </c>
      <c r="B204" s="78" t="s">
        <v>34</v>
      </c>
      <c r="C204" s="72">
        <f>'[1]Table 5B1_RSD_Orleans'!C52</f>
        <v>610</v>
      </c>
      <c r="D204" s="72">
        <f>'10.1.12 RSD-NO by Site'!D46</f>
        <v>636</v>
      </c>
      <c r="E204" s="70">
        <f t="shared" si="70"/>
        <v>26</v>
      </c>
      <c r="F204" s="70">
        <f t="shared" si="71"/>
        <v>26</v>
      </c>
      <c r="G204" s="70">
        <f t="shared" si="72"/>
        <v>0</v>
      </c>
      <c r="H204" s="77">
        <f t="shared" si="69"/>
        <v>3442.7546828904692</v>
      </c>
      <c r="I204" s="77">
        <f>'[1]Table 5B1_RSD_Orleans'!F52</f>
        <v>761.3587570202327</v>
      </c>
      <c r="J204" s="77">
        <f t="shared" si="73"/>
        <v>4204.1134399107023</v>
      </c>
      <c r="K204" s="69">
        <f t="shared" si="74"/>
        <v>109306.94943767825</v>
      </c>
      <c r="L204" s="77">
        <f t="shared" si="75"/>
        <v>109306.94943767825</v>
      </c>
      <c r="M204" s="77">
        <f t="shared" si="76"/>
        <v>0</v>
      </c>
    </row>
    <row r="205" spans="1:13" ht="13.5" customHeight="1">
      <c r="A205" s="84">
        <v>395004</v>
      </c>
      <c r="B205" s="81" t="s">
        <v>33</v>
      </c>
      <c r="C205" s="80">
        <f>'[1]Table 5B1_RSD_Orleans'!C53</f>
        <v>471</v>
      </c>
      <c r="D205" s="65">
        <f>'10.1.12 RSD-NO by Site'!D47+44</f>
        <v>443</v>
      </c>
      <c r="E205" s="79">
        <f t="shared" si="70"/>
        <v>-28</v>
      </c>
      <c r="F205" s="79">
        <f t="shared" si="71"/>
        <v>0</v>
      </c>
      <c r="G205" s="79">
        <f t="shared" si="72"/>
        <v>-28</v>
      </c>
      <c r="H205" s="63">
        <f t="shared" si="69"/>
        <v>3442.7546828904692</v>
      </c>
      <c r="I205" s="63">
        <f>'[1]Table 5B1_RSD_Orleans'!F53</f>
        <v>1003.4698393033485</v>
      </c>
      <c r="J205" s="63">
        <f t="shared" si="73"/>
        <v>4446.2245221938174</v>
      </c>
      <c r="K205" s="57">
        <f t="shared" si="74"/>
        <v>-124494.28662142689</v>
      </c>
      <c r="L205" s="63">
        <f t="shared" si="75"/>
        <v>0</v>
      </c>
      <c r="M205" s="63">
        <f t="shared" si="76"/>
        <v>-124494.28662142689</v>
      </c>
    </row>
    <row r="206" spans="1:13" ht="13.5" customHeight="1">
      <c r="A206" s="76">
        <v>395005</v>
      </c>
      <c r="B206" s="78" t="s">
        <v>32</v>
      </c>
      <c r="C206" s="72">
        <f>'[1]Table 5B1_RSD_Orleans'!C54</f>
        <v>858</v>
      </c>
      <c r="D206" s="71">
        <f>'10.1.12 RSD-NO by Site'!D48</f>
        <v>903</v>
      </c>
      <c r="E206" s="70">
        <f t="shared" si="70"/>
        <v>45</v>
      </c>
      <c r="F206" s="70">
        <f t="shared" si="71"/>
        <v>45</v>
      </c>
      <c r="G206" s="70">
        <f t="shared" si="72"/>
        <v>0</v>
      </c>
      <c r="H206" s="68">
        <f t="shared" si="69"/>
        <v>3442.7546828904692</v>
      </c>
      <c r="I206" s="68">
        <f>'[1]Table 5B1_RSD_Orleans'!F54</f>
        <v>592.05529010815155</v>
      </c>
      <c r="J206" s="68">
        <f t="shared" si="73"/>
        <v>4034.8099729986207</v>
      </c>
      <c r="K206" s="69">
        <f t="shared" si="74"/>
        <v>181566.44878493794</v>
      </c>
      <c r="L206" s="68">
        <f t="shared" si="75"/>
        <v>181566.44878493794</v>
      </c>
      <c r="M206" s="68">
        <f t="shared" si="76"/>
        <v>0</v>
      </c>
    </row>
    <row r="207" spans="1:13" ht="13.5" customHeight="1">
      <c r="A207" s="76">
        <v>395007</v>
      </c>
      <c r="B207" s="78" t="s">
        <v>31</v>
      </c>
      <c r="C207" s="72">
        <f>'[1]Table 5B1_RSD_Orleans'!C55</f>
        <v>278</v>
      </c>
      <c r="D207" s="71">
        <f>'10.1.12 RSD-NO by Site'!D49+9</f>
        <v>247</v>
      </c>
      <c r="E207" s="70">
        <f t="shared" si="70"/>
        <v>-31</v>
      </c>
      <c r="F207" s="70">
        <f t="shared" si="71"/>
        <v>0</v>
      </c>
      <c r="G207" s="70">
        <f t="shared" si="72"/>
        <v>-31</v>
      </c>
      <c r="H207" s="68">
        <f t="shared" si="69"/>
        <v>3442.7546828904692</v>
      </c>
      <c r="I207" s="68">
        <f>'[1]Table 5B1_RSD_Orleans'!F55</f>
        <v>907.69666061705993</v>
      </c>
      <c r="J207" s="68">
        <f t="shared" si="73"/>
        <v>4350.4513435075296</v>
      </c>
      <c r="K207" s="69">
        <f t="shared" si="74"/>
        <v>-134863.99164873341</v>
      </c>
      <c r="L207" s="68">
        <f t="shared" si="75"/>
        <v>0</v>
      </c>
      <c r="M207" s="68">
        <f t="shared" si="76"/>
        <v>-134863.99164873341</v>
      </c>
    </row>
    <row r="208" spans="1:13" ht="13.5" customHeight="1">
      <c r="A208" s="83">
        <v>397001</v>
      </c>
      <c r="B208" s="78" t="s">
        <v>30</v>
      </c>
      <c r="C208" s="72">
        <f>'[1]Table 5B1_RSD_Orleans'!C56</f>
        <v>469</v>
      </c>
      <c r="D208" s="72">
        <f>'10.1.12 RSD-NO by Site'!D50</f>
        <v>484</v>
      </c>
      <c r="E208" s="70">
        <f t="shared" si="70"/>
        <v>15</v>
      </c>
      <c r="F208" s="70">
        <f t="shared" si="71"/>
        <v>15</v>
      </c>
      <c r="G208" s="70">
        <f t="shared" si="72"/>
        <v>0</v>
      </c>
      <c r="H208" s="77">
        <f t="shared" si="69"/>
        <v>3442.7546828904692</v>
      </c>
      <c r="I208" s="77">
        <f>'[1]Table 5B1_RSD_Orleans'!F56</f>
        <v>741.72363820787723</v>
      </c>
      <c r="J208" s="77">
        <f t="shared" si="73"/>
        <v>4184.478321098346</v>
      </c>
      <c r="K208" s="69">
        <f t="shared" si="74"/>
        <v>62767.174816475192</v>
      </c>
      <c r="L208" s="77">
        <f t="shared" si="75"/>
        <v>62767.174816475192</v>
      </c>
      <c r="M208" s="77">
        <f t="shared" si="76"/>
        <v>0</v>
      </c>
    </row>
    <row r="209" spans="1:16" ht="13.5" customHeight="1">
      <c r="A209" s="83">
        <v>398001</v>
      </c>
      <c r="B209" s="78" t="s">
        <v>29</v>
      </c>
      <c r="C209" s="72">
        <f>'[1]Table 5B1_RSD_Orleans'!C57</f>
        <v>481</v>
      </c>
      <c r="D209" s="72">
        <f>'10.1.12 RSD-NO by Site'!D51</f>
        <v>617</v>
      </c>
      <c r="E209" s="70">
        <f t="shared" si="70"/>
        <v>136</v>
      </c>
      <c r="F209" s="70">
        <f t="shared" si="71"/>
        <v>136</v>
      </c>
      <c r="G209" s="70">
        <f t="shared" si="72"/>
        <v>0</v>
      </c>
      <c r="H209" s="77">
        <f t="shared" si="69"/>
        <v>3442.7546828904692</v>
      </c>
      <c r="I209" s="77">
        <f>'[1]Table 5B1_RSD_Orleans'!F57</f>
        <v>643.94778836855926</v>
      </c>
      <c r="J209" s="77">
        <f t="shared" si="73"/>
        <v>4086.7024712590282</v>
      </c>
      <c r="K209" s="69">
        <f t="shared" si="74"/>
        <v>555791.53609122778</v>
      </c>
      <c r="L209" s="77">
        <f t="shared" si="75"/>
        <v>555791.53609122778</v>
      </c>
      <c r="M209" s="77">
        <f t="shared" si="76"/>
        <v>0</v>
      </c>
    </row>
    <row r="210" spans="1:16" ht="13.5" customHeight="1">
      <c r="A210" s="82">
        <v>398002</v>
      </c>
      <c r="B210" s="81" t="s">
        <v>28</v>
      </c>
      <c r="C210" s="80">
        <f>'[1]Table 5B1_RSD_Orleans'!C58</f>
        <v>556</v>
      </c>
      <c r="D210" s="65">
        <f>'10.1.12 RSD-NO by Site'!D52</f>
        <v>766</v>
      </c>
      <c r="E210" s="79">
        <f t="shared" si="70"/>
        <v>210</v>
      </c>
      <c r="F210" s="79">
        <f t="shared" si="71"/>
        <v>210</v>
      </c>
      <c r="G210" s="79">
        <f t="shared" si="72"/>
        <v>0</v>
      </c>
      <c r="H210" s="63">
        <f t="shared" si="69"/>
        <v>3442.7546828904692</v>
      </c>
      <c r="I210" s="63">
        <f>'[1]Table 5B1_RSD_Orleans'!F58</f>
        <v>724.79250196607131</v>
      </c>
      <c r="J210" s="63">
        <f t="shared" si="73"/>
        <v>4167.5471848565403</v>
      </c>
      <c r="K210" s="57">
        <f t="shared" si="74"/>
        <v>875184.90881987347</v>
      </c>
      <c r="L210" s="63">
        <f t="shared" si="75"/>
        <v>875184.90881987347</v>
      </c>
      <c r="M210" s="63">
        <f t="shared" si="76"/>
        <v>0</v>
      </c>
    </row>
    <row r="211" spans="1:16" ht="13.5" customHeight="1">
      <c r="A211" s="76">
        <v>398003</v>
      </c>
      <c r="B211" s="78" t="s">
        <v>27</v>
      </c>
      <c r="C211" s="72">
        <f>'[1]Table 5B1_RSD_Orleans'!C59</f>
        <v>387</v>
      </c>
      <c r="D211" s="71">
        <f>'10.1.12 RSD-NO by Site'!D53</f>
        <v>407</v>
      </c>
      <c r="E211" s="70">
        <f t="shared" si="70"/>
        <v>20</v>
      </c>
      <c r="F211" s="70">
        <f t="shared" si="71"/>
        <v>20</v>
      </c>
      <c r="G211" s="70">
        <f t="shared" si="72"/>
        <v>0</v>
      </c>
      <c r="H211" s="68">
        <f t="shared" si="69"/>
        <v>3442.7546828904692</v>
      </c>
      <c r="I211" s="68">
        <f>'[1]Table 5B1_RSD_Orleans'!F59</f>
        <v>592.5310423197493</v>
      </c>
      <c r="J211" s="68">
        <f t="shared" si="73"/>
        <v>4035.2857252102185</v>
      </c>
      <c r="K211" s="69">
        <f t="shared" si="74"/>
        <v>80705.71450420437</v>
      </c>
      <c r="L211" s="68">
        <f t="shared" si="75"/>
        <v>80705.71450420437</v>
      </c>
      <c r="M211" s="68">
        <f t="shared" si="76"/>
        <v>0</v>
      </c>
    </row>
    <row r="212" spans="1:16" ht="13.5" customHeight="1">
      <c r="A212" s="76">
        <v>398004</v>
      </c>
      <c r="B212" s="78" t="s">
        <v>26</v>
      </c>
      <c r="C212" s="72">
        <f>'[1]Table 5B1_RSD_Orleans'!C60+'[1]Table 5B1_RSD_Orleans'!C61</f>
        <v>416</v>
      </c>
      <c r="D212" s="71">
        <f>'10.1.12 RSD-NO by Site'!D54</f>
        <v>513</v>
      </c>
      <c r="E212" s="70">
        <f t="shared" si="70"/>
        <v>97</v>
      </c>
      <c r="F212" s="70">
        <f t="shared" si="71"/>
        <v>97</v>
      </c>
      <c r="G212" s="70">
        <f t="shared" si="72"/>
        <v>0</v>
      </c>
      <c r="H212" s="68">
        <f t="shared" si="69"/>
        <v>3442.7546828904692</v>
      </c>
      <c r="I212" s="68">
        <f>'[1]Table 5B1_RSD_Orleans'!F61</f>
        <v>741.31578947368428</v>
      </c>
      <c r="J212" s="68">
        <f t="shared" si="73"/>
        <v>4184.0704723641538</v>
      </c>
      <c r="K212" s="69">
        <f t="shared" si="74"/>
        <v>405854.83581932291</v>
      </c>
      <c r="L212" s="68">
        <f t="shared" si="75"/>
        <v>405854.83581932291</v>
      </c>
      <c r="M212" s="68">
        <f t="shared" si="76"/>
        <v>0</v>
      </c>
    </row>
    <row r="213" spans="1:16" ht="13.5" customHeight="1">
      <c r="A213" s="76">
        <v>398005</v>
      </c>
      <c r="B213" s="78" t="s">
        <v>25</v>
      </c>
      <c r="C213" s="72">
        <f>'[1]Table 5B1_RSD_Orleans'!C62</f>
        <v>271</v>
      </c>
      <c r="D213" s="72">
        <f>'10.1.12 RSD-NO by Site'!D55</f>
        <v>380</v>
      </c>
      <c r="E213" s="70">
        <f t="shared" si="70"/>
        <v>109</v>
      </c>
      <c r="F213" s="70">
        <f t="shared" si="71"/>
        <v>109</v>
      </c>
      <c r="G213" s="70">
        <f t="shared" si="72"/>
        <v>0</v>
      </c>
      <c r="H213" s="77">
        <f t="shared" si="69"/>
        <v>3442.7546828904692</v>
      </c>
      <c r="I213" s="77">
        <f>'[1]Table 5B1_RSD_Orleans'!F62</f>
        <v>746.0335616438357</v>
      </c>
      <c r="J213" s="77">
        <f t="shared" si="73"/>
        <v>4188.7882445343048</v>
      </c>
      <c r="K213" s="69">
        <f t="shared" si="74"/>
        <v>456577.91865423921</v>
      </c>
      <c r="L213" s="77">
        <f t="shared" si="75"/>
        <v>456577.91865423921</v>
      </c>
      <c r="M213" s="77">
        <f t="shared" si="76"/>
        <v>0</v>
      </c>
    </row>
    <row r="214" spans="1:16" ht="13.5" customHeight="1">
      <c r="A214" s="76">
        <v>398006</v>
      </c>
      <c r="B214" s="78" t="s">
        <v>24</v>
      </c>
      <c r="C214" s="72">
        <f>'[1]Table 5B1_RSD_Orleans'!C63</f>
        <v>309</v>
      </c>
      <c r="D214" s="72">
        <f>'10.1.12 RSD-NO by Site'!D56</f>
        <v>528</v>
      </c>
      <c r="E214" s="70">
        <f t="shared" si="70"/>
        <v>219</v>
      </c>
      <c r="F214" s="70">
        <f t="shared" si="71"/>
        <v>219</v>
      </c>
      <c r="G214" s="70">
        <f t="shared" si="72"/>
        <v>0</v>
      </c>
      <c r="H214" s="77">
        <f t="shared" si="69"/>
        <v>3442.7546828904692</v>
      </c>
      <c r="I214" s="77">
        <f>'[1]Table 5B1_RSD_Orleans'!F63</f>
        <v>746.0335616438357</v>
      </c>
      <c r="J214" s="77">
        <f t="shared" si="73"/>
        <v>4188.7882445343048</v>
      </c>
      <c r="K214" s="69">
        <f t="shared" si="74"/>
        <v>917344.62555301271</v>
      </c>
      <c r="L214" s="77">
        <f t="shared" si="75"/>
        <v>917344.62555301271</v>
      </c>
      <c r="M214" s="77">
        <f t="shared" si="76"/>
        <v>0</v>
      </c>
    </row>
    <row r="215" spans="1:16" ht="13.5" customHeight="1">
      <c r="A215" s="76">
        <v>399001</v>
      </c>
      <c r="B215" s="78" t="s">
        <v>23</v>
      </c>
      <c r="C215" s="72">
        <f>'[1]Table 5B1_RSD_Orleans'!C64</f>
        <v>515</v>
      </c>
      <c r="D215" s="71">
        <f>'10.1.12 RSD-NO by Site'!D57</f>
        <v>515</v>
      </c>
      <c r="E215" s="70">
        <f t="shared" si="70"/>
        <v>0</v>
      </c>
      <c r="F215" s="70">
        <f t="shared" si="71"/>
        <v>0</v>
      </c>
      <c r="G215" s="70">
        <f t="shared" si="72"/>
        <v>0</v>
      </c>
      <c r="H215" s="68">
        <f t="shared" si="69"/>
        <v>3442.7546828904692</v>
      </c>
      <c r="I215" s="68">
        <f>'[1]Table 5B1_RSD_Orleans'!F64</f>
        <v>752.85062142702634</v>
      </c>
      <c r="J215" s="68">
        <f t="shared" si="73"/>
        <v>4195.6053043174952</v>
      </c>
      <c r="K215" s="69">
        <f t="shared" si="74"/>
        <v>0</v>
      </c>
      <c r="L215" s="68">
        <f t="shared" si="75"/>
        <v>0</v>
      </c>
      <c r="M215" s="68">
        <f t="shared" si="76"/>
        <v>0</v>
      </c>
    </row>
    <row r="216" spans="1:16" ht="13.5" customHeight="1">
      <c r="A216" s="76">
        <v>399002</v>
      </c>
      <c r="B216" s="78" t="s">
        <v>22</v>
      </c>
      <c r="C216" s="72">
        <f>'[1]Table 5B1_RSD_Orleans'!C65</f>
        <v>421</v>
      </c>
      <c r="D216" s="71">
        <f>'10.1.12 RSD-NO by Site'!D58</f>
        <v>490</v>
      </c>
      <c r="E216" s="70">
        <f t="shared" si="70"/>
        <v>69</v>
      </c>
      <c r="F216" s="70">
        <f t="shared" si="71"/>
        <v>69</v>
      </c>
      <c r="G216" s="70">
        <f t="shared" si="72"/>
        <v>0</v>
      </c>
      <c r="H216" s="68">
        <f t="shared" si="69"/>
        <v>3442.7546828904692</v>
      </c>
      <c r="I216" s="68">
        <f>'[1]Table 5B1_RSD_Orleans'!F65</f>
        <v>803.97152919927748</v>
      </c>
      <c r="J216" s="68">
        <f t="shared" si="73"/>
        <v>4246.7262120897467</v>
      </c>
      <c r="K216" s="69">
        <f t="shared" si="74"/>
        <v>293024.1086341925</v>
      </c>
      <c r="L216" s="68">
        <f t="shared" si="75"/>
        <v>293024.1086341925</v>
      </c>
      <c r="M216" s="68">
        <f t="shared" si="76"/>
        <v>0</v>
      </c>
    </row>
    <row r="217" spans="1:16" ht="13.5" customHeight="1">
      <c r="A217" s="76">
        <v>399003</v>
      </c>
      <c r="B217" s="78" t="s">
        <v>21</v>
      </c>
      <c r="C217" s="72">
        <f>'[1]Table 5B1_RSD_Orleans'!C66</f>
        <v>385</v>
      </c>
      <c r="D217" s="71">
        <f>'10.1.12 RSD-NO by Site'!D59</f>
        <v>435</v>
      </c>
      <c r="E217" s="70">
        <f t="shared" si="70"/>
        <v>50</v>
      </c>
      <c r="F217" s="70">
        <f t="shared" si="71"/>
        <v>50</v>
      </c>
      <c r="G217" s="70">
        <f t="shared" si="72"/>
        <v>0</v>
      </c>
      <c r="H217" s="68">
        <f t="shared" si="69"/>
        <v>3442.7546828904692</v>
      </c>
      <c r="I217" s="68">
        <f>'[1]Table 5B1_RSD_Orleans'!F66</f>
        <v>746.0335616438357</v>
      </c>
      <c r="J217" s="68">
        <f t="shared" si="73"/>
        <v>4188.7882445343048</v>
      </c>
      <c r="K217" s="69">
        <f t="shared" si="74"/>
        <v>209439.41222671524</v>
      </c>
      <c r="L217" s="77">
        <f t="shared" si="75"/>
        <v>209439.41222671524</v>
      </c>
      <c r="M217" s="77">
        <f t="shared" si="76"/>
        <v>0</v>
      </c>
    </row>
    <row r="218" spans="1:16" ht="13.5" customHeight="1">
      <c r="A218" s="76">
        <v>399004</v>
      </c>
      <c r="B218" s="75" t="s">
        <v>20</v>
      </c>
      <c r="C218" s="72">
        <f>'[1]Table 5B1_RSD_Orleans'!C67</f>
        <v>425</v>
      </c>
      <c r="D218" s="71">
        <f>'10.1.12 RSD-NO by Site'!D60</f>
        <v>476</v>
      </c>
      <c r="E218" s="70">
        <f t="shared" si="70"/>
        <v>51</v>
      </c>
      <c r="F218" s="70">
        <f t="shared" si="71"/>
        <v>51</v>
      </c>
      <c r="G218" s="70">
        <f t="shared" si="72"/>
        <v>0</v>
      </c>
      <c r="H218" s="68">
        <f t="shared" si="69"/>
        <v>3442.7546828904692</v>
      </c>
      <c r="I218" s="68">
        <f>'[1]Table 5B1_RSD_Orleans'!F67</f>
        <v>746.0335616438357</v>
      </c>
      <c r="J218" s="68">
        <f t="shared" si="73"/>
        <v>4188.7882445343048</v>
      </c>
      <c r="K218" s="69">
        <f t="shared" si="74"/>
        <v>213628.20047124955</v>
      </c>
      <c r="L218" s="68">
        <f t="shared" si="75"/>
        <v>213628.20047124955</v>
      </c>
      <c r="M218" s="68">
        <f t="shared" si="76"/>
        <v>0</v>
      </c>
    </row>
    <row r="219" spans="1:16" ht="13.5" customHeight="1">
      <c r="A219" s="74">
        <v>399005</v>
      </c>
      <c r="B219" s="73" t="s">
        <v>19</v>
      </c>
      <c r="C219" s="72">
        <f>'[1]Table 5B1_RSD_Orleans'!C68</f>
        <v>614</v>
      </c>
      <c r="D219" s="71">
        <f>'10.1.12 RSD-NO by Site'!D61</f>
        <v>647</v>
      </c>
      <c r="E219" s="70">
        <f t="shared" si="70"/>
        <v>33</v>
      </c>
      <c r="F219" s="70">
        <f t="shared" si="71"/>
        <v>33</v>
      </c>
      <c r="G219" s="70">
        <f t="shared" si="72"/>
        <v>0</v>
      </c>
      <c r="H219" s="68">
        <f t="shared" si="69"/>
        <v>3442.7546828904692</v>
      </c>
      <c r="I219" s="68">
        <f>'[1]Table 5B1_RSD_Orleans'!F68</f>
        <v>746.0335616438357</v>
      </c>
      <c r="J219" s="68">
        <f t="shared" si="73"/>
        <v>4188.7882445343048</v>
      </c>
      <c r="K219" s="69">
        <f t="shared" si="74"/>
        <v>138230.01206963207</v>
      </c>
      <c r="L219" s="68">
        <f t="shared" si="75"/>
        <v>138230.01206963207</v>
      </c>
      <c r="M219" s="68">
        <f t="shared" si="76"/>
        <v>0</v>
      </c>
    </row>
    <row r="220" spans="1:16" s="16" customFormat="1" ht="15.75" thickBot="1">
      <c r="A220" s="55"/>
      <c r="B220" s="54" t="s">
        <v>18</v>
      </c>
      <c r="C220" s="53">
        <f>SUM(C164:C219)</f>
        <v>23731</v>
      </c>
      <c r="D220" s="53">
        <f>SUM(D164:D219)</f>
        <v>25173</v>
      </c>
      <c r="E220" s="53">
        <f>SUM(E164:E219)</f>
        <v>1442</v>
      </c>
      <c r="F220" s="53">
        <f>SUM(F164:F219)</f>
        <v>2226</v>
      </c>
      <c r="G220" s="53">
        <f>SUM(G164:G219)</f>
        <v>-784</v>
      </c>
      <c r="H220" s="52"/>
      <c r="I220" s="52"/>
      <c r="J220" s="52"/>
      <c r="K220" s="52">
        <f>SUM(K164:K219)</f>
        <v>6020078.0332720336</v>
      </c>
      <c r="L220" s="52">
        <f>SUM(L164:L219)</f>
        <v>9300571.463719273</v>
      </c>
      <c r="M220" s="52">
        <f>SUM(M164:M219)</f>
        <v>-3280493.430447238</v>
      </c>
      <c r="N220" s="32"/>
      <c r="O220" s="32"/>
      <c r="P220" s="32"/>
    </row>
    <row r="221" spans="1:16" ht="6.75" customHeight="1" thickTop="1">
      <c r="A221" s="51"/>
      <c r="B221" s="50"/>
      <c r="C221" s="49"/>
      <c r="D221" s="49"/>
      <c r="E221" s="48"/>
      <c r="F221" s="48"/>
      <c r="G221" s="48"/>
      <c r="H221" s="47"/>
      <c r="I221" s="47"/>
      <c r="J221" s="47"/>
      <c r="K221" s="47"/>
      <c r="L221" s="47"/>
      <c r="M221" s="47"/>
    </row>
    <row r="222" spans="1:16" ht="14.25" customHeight="1">
      <c r="A222" s="67" t="s">
        <v>17</v>
      </c>
      <c r="B222" s="66" t="s">
        <v>16</v>
      </c>
      <c r="C222" s="65">
        <f>'[1]Table 5B2_RSD_LA'!C17</f>
        <v>475</v>
      </c>
      <c r="D222" s="65">
        <f>'10.1.12 MFP Funded'!D22</f>
        <v>521</v>
      </c>
      <c r="E222" s="64">
        <f>D222-C222</f>
        <v>46</v>
      </c>
      <c r="F222" s="64">
        <f>IF(E222&gt;0,E222,0)</f>
        <v>46</v>
      </c>
      <c r="G222" s="64">
        <f>IF(E222&lt;0,E222,0)</f>
        <v>0</v>
      </c>
      <c r="H222" s="63">
        <f>H22</f>
        <v>3395.7244841073689</v>
      </c>
      <c r="I222" s="63">
        <f>'[1]Table 5B2_RSD_LA'!F17</f>
        <v>801.47762416806802</v>
      </c>
      <c r="J222" s="63">
        <f>H222+I222</f>
        <v>4197.2021082754372</v>
      </c>
      <c r="K222" s="57">
        <f>E222*J222</f>
        <v>193071.2969806701</v>
      </c>
      <c r="L222" s="63">
        <f>IF(K222&gt;0,K222,0)</f>
        <v>193071.2969806701</v>
      </c>
      <c r="M222" s="62">
        <f>IF(K222&lt;0,K222,0)</f>
        <v>0</v>
      </c>
    </row>
    <row r="223" spans="1:16" s="16" customFormat="1" ht="15.75" thickBot="1">
      <c r="A223" s="55"/>
      <c r="B223" s="54" t="s">
        <v>15</v>
      </c>
      <c r="C223" s="53">
        <f>SUM(C222:C222)</f>
        <v>475</v>
      </c>
      <c r="D223" s="53">
        <f>SUM(D222:D222)</f>
        <v>521</v>
      </c>
      <c r="E223" s="53">
        <f>SUM(E222:E222)</f>
        <v>46</v>
      </c>
      <c r="F223" s="53">
        <f>SUM(F222:F222)</f>
        <v>46</v>
      </c>
      <c r="G223" s="53">
        <f>SUM(G222:G222)</f>
        <v>0</v>
      </c>
      <c r="H223" s="52"/>
      <c r="I223" s="52"/>
      <c r="J223" s="52"/>
      <c r="K223" s="52">
        <f>SUM(K222:K222)</f>
        <v>193071.2969806701</v>
      </c>
      <c r="L223" s="52">
        <f>SUM(L222:L222)</f>
        <v>193071.2969806701</v>
      </c>
      <c r="M223" s="52">
        <f>SUM(M222:M222)</f>
        <v>0</v>
      </c>
      <c r="N223" s="32"/>
      <c r="O223" s="32"/>
      <c r="P223" s="32"/>
    </row>
    <row r="224" spans="1:16" ht="6.75" customHeight="1" thickTop="1">
      <c r="A224" s="51"/>
      <c r="B224" s="50"/>
      <c r="C224" s="49"/>
      <c r="D224" s="49"/>
      <c r="E224" s="48"/>
      <c r="F224" s="48"/>
      <c r="G224" s="48"/>
      <c r="H224" s="47"/>
      <c r="I224" s="47"/>
      <c r="J224" s="47"/>
      <c r="K224" s="47"/>
      <c r="L224" s="47"/>
      <c r="M224" s="47"/>
    </row>
    <row r="225" spans="1:16" ht="13.5" customHeight="1">
      <c r="A225" s="61">
        <v>371001</v>
      </c>
      <c r="B225" s="60" t="s">
        <v>14</v>
      </c>
      <c r="C225" s="59">
        <f>'[1]Table 5B2_RSD_LA'!C29</f>
        <v>478</v>
      </c>
      <c r="D225" s="59">
        <f>'10.1.12 MFP Funded'!D14</f>
        <v>524</v>
      </c>
      <c r="E225" s="58">
        <f>D225-C225</f>
        <v>46</v>
      </c>
      <c r="F225" s="58">
        <f>IF(E225&gt;0,E225,0)</f>
        <v>46</v>
      </c>
      <c r="G225" s="58">
        <f>IF(E225&lt;0,E225,0)</f>
        <v>0</v>
      </c>
      <c r="H225" s="56">
        <f>H14</f>
        <v>4287.1210280148016</v>
      </c>
      <c r="I225" s="56">
        <f>'[1]Table 5B2_RSD_LA'!F29</f>
        <v>744.76</v>
      </c>
      <c r="J225" s="56">
        <f>H225+I225</f>
        <v>5031.8810280148018</v>
      </c>
      <c r="K225" s="57">
        <f>E225*J225</f>
        <v>231466.5272886809</v>
      </c>
      <c r="L225" s="56">
        <f>IF(K225&gt;0,K225,0)</f>
        <v>231466.5272886809</v>
      </c>
      <c r="M225" s="56">
        <f>IF(K225&lt;0,K225,0)</f>
        <v>0</v>
      </c>
    </row>
    <row r="226" spans="1:16" s="16" customFormat="1" ht="15.75" thickBot="1">
      <c r="A226" s="55"/>
      <c r="B226" s="54" t="s">
        <v>13</v>
      </c>
      <c r="C226" s="53">
        <f>SUM(C225)</f>
        <v>478</v>
      </c>
      <c r="D226" s="53">
        <f>SUM(D225)</f>
        <v>524</v>
      </c>
      <c r="E226" s="53">
        <f>SUM(E225)</f>
        <v>46</v>
      </c>
      <c r="F226" s="53">
        <f>SUM(F225)</f>
        <v>46</v>
      </c>
      <c r="G226" s="53">
        <f>SUM(G225)</f>
        <v>0</v>
      </c>
      <c r="H226" s="52"/>
      <c r="I226" s="52"/>
      <c r="J226" s="52"/>
      <c r="K226" s="52">
        <f>SUM(K225)</f>
        <v>231466.5272886809</v>
      </c>
      <c r="L226" s="52">
        <f>SUM(L225)</f>
        <v>231466.5272886809</v>
      </c>
      <c r="M226" s="52">
        <f>SUM(M225)</f>
        <v>0</v>
      </c>
      <c r="N226" s="32"/>
      <c r="O226" s="32"/>
      <c r="P226" s="32"/>
    </row>
    <row r="227" spans="1:16" ht="6.75" customHeight="1" thickTop="1">
      <c r="A227" s="51"/>
      <c r="B227" s="50"/>
      <c r="C227" s="49"/>
      <c r="D227" s="49"/>
      <c r="E227" s="48"/>
      <c r="F227" s="48"/>
      <c r="G227" s="48"/>
      <c r="H227" s="47"/>
      <c r="I227" s="47"/>
      <c r="J227" s="47"/>
      <c r="K227" s="47"/>
      <c r="L227" s="47"/>
      <c r="M227" s="47"/>
    </row>
    <row r="228" spans="1:16" s="32" customFormat="1" ht="15.75" thickBot="1">
      <c r="A228" s="38"/>
      <c r="B228" s="37" t="s">
        <v>12</v>
      </c>
      <c r="C228" s="28">
        <f>'[1]Table 5A5_SSD'!C76</f>
        <v>286</v>
      </c>
      <c r="D228" s="28">
        <f>'Oct midyear SSD'!D77</f>
        <v>291</v>
      </c>
      <c r="E228" s="28">
        <f>D228-C228</f>
        <v>5</v>
      </c>
      <c r="F228" s="28">
        <f>IF(E228&gt;0,E228,0)</f>
        <v>5</v>
      </c>
      <c r="G228" s="28">
        <f>IF(E228&lt;0,E228,0)</f>
        <v>0</v>
      </c>
      <c r="H228" s="36"/>
      <c r="I228" s="36"/>
      <c r="J228" s="36"/>
      <c r="K228" s="695">
        <v>0</v>
      </c>
      <c r="L228" s="34">
        <f>IF(K228&gt;0,K228,0)</f>
        <v>0</v>
      </c>
      <c r="M228" s="33">
        <f>IF(K228&lt;0,K228,0)</f>
        <v>0</v>
      </c>
    </row>
    <row r="229" spans="1:16" s="16" customFormat="1" ht="5.25" customHeight="1" thickTop="1">
      <c r="A229" s="25"/>
      <c r="B229" s="24"/>
      <c r="C229" s="46"/>
      <c r="D229" s="45"/>
      <c r="E229" s="45"/>
      <c r="F229" s="45"/>
      <c r="G229" s="45"/>
      <c r="H229" s="43"/>
      <c r="I229" s="43"/>
      <c r="J229" s="43"/>
      <c r="K229" s="43"/>
      <c r="L229" s="44"/>
      <c r="M229" s="43"/>
      <c r="N229" s="32"/>
      <c r="O229" s="32"/>
      <c r="P229" s="32"/>
    </row>
    <row r="230" spans="1:16" s="32" customFormat="1" ht="15.75" thickBot="1">
      <c r="A230" s="38"/>
      <c r="B230" s="37" t="s">
        <v>11</v>
      </c>
      <c r="C230" s="28">
        <f>'[1]Table 5A4_LSDVI'!C76</f>
        <v>221</v>
      </c>
      <c r="D230" s="28">
        <f>'Oct midyear LSDVI'!D76</f>
        <v>217</v>
      </c>
      <c r="E230" s="28">
        <f>D230-C230</f>
        <v>-4</v>
      </c>
      <c r="F230" s="28">
        <f>IF(E230&gt;0,E230,0)</f>
        <v>0</v>
      </c>
      <c r="G230" s="28">
        <f>IF(E230&lt;0,E230,0)</f>
        <v>-4</v>
      </c>
      <c r="H230" s="36"/>
      <c r="I230" s="36"/>
      <c r="J230" s="36"/>
      <c r="K230" s="695">
        <v>0</v>
      </c>
      <c r="L230" s="34">
        <f>IF(K230&gt;0,K230,0)</f>
        <v>0</v>
      </c>
      <c r="M230" s="33">
        <f>IF(K230&lt;0,K230,0)</f>
        <v>0</v>
      </c>
    </row>
    <row r="231" spans="1:16" ht="6.75" customHeight="1" thickTop="1">
      <c r="A231" s="25"/>
      <c r="B231" s="24"/>
      <c r="C231" s="42"/>
      <c r="D231" s="42"/>
      <c r="E231" s="41"/>
      <c r="F231" s="41"/>
      <c r="G231" s="41"/>
      <c r="H231" s="39"/>
      <c r="I231" s="39"/>
      <c r="J231" s="39"/>
      <c r="K231" s="39"/>
      <c r="L231" s="40"/>
      <c r="M231" s="39"/>
    </row>
    <row r="232" spans="1:16" s="32" customFormat="1" ht="15.75" thickBot="1">
      <c r="A232" s="38"/>
      <c r="B232" s="37" t="s">
        <v>10</v>
      </c>
      <c r="C232" s="28">
        <v>310.7</v>
      </c>
      <c r="D232" s="28">
        <v>310.39</v>
      </c>
      <c r="E232" s="28">
        <f>D232-C232</f>
        <v>-0.31000000000000227</v>
      </c>
      <c r="F232" s="28">
        <f>IF(E232&gt;0,E232,0)</f>
        <v>0</v>
      </c>
      <c r="G232" s="28">
        <f>IF(E232&lt;0,E232,0)</f>
        <v>-0.31000000000000227</v>
      </c>
      <c r="H232" s="36"/>
      <c r="I232" s="36"/>
      <c r="J232" s="36"/>
      <c r="K232" s="35">
        <f>'Oct midyear OJJ'!I76</f>
        <v>-3282.5078118408192</v>
      </c>
      <c r="L232" s="34">
        <f>IF(K232&gt;0,K232,0)</f>
        <v>0</v>
      </c>
      <c r="M232" s="33">
        <f>IF(K232&lt;0,K232,0)</f>
        <v>-3282.5078118408192</v>
      </c>
    </row>
    <row r="233" spans="1:16" ht="6.75" customHeight="1" thickTop="1">
      <c r="A233" s="25"/>
      <c r="B233" s="24"/>
      <c r="C233" s="23"/>
      <c r="D233" s="23"/>
      <c r="E233" s="22"/>
      <c r="F233" s="22"/>
      <c r="G233" s="22"/>
      <c r="H233" s="21"/>
      <c r="I233" s="21"/>
      <c r="J233" s="21"/>
      <c r="K233" s="21"/>
      <c r="L233" s="21"/>
      <c r="M233" s="21"/>
    </row>
    <row r="234" spans="1:16" s="13" customFormat="1" ht="15.75" customHeight="1" thickBot="1">
      <c r="A234" s="31"/>
      <c r="B234" s="30" t="s">
        <v>9</v>
      </c>
      <c r="C234" s="29"/>
      <c r="D234" s="29"/>
      <c r="E234" s="28"/>
      <c r="F234" s="28"/>
      <c r="G234" s="28"/>
      <c r="H234" s="27"/>
      <c r="I234" s="27"/>
      <c r="J234" s="27"/>
      <c r="K234" s="694">
        <v>0</v>
      </c>
      <c r="L234" s="26">
        <f>IF(K234&gt;0,K234,0)</f>
        <v>0</v>
      </c>
      <c r="M234" s="26">
        <f>IF(K234&lt;0,K234,0)</f>
        <v>0</v>
      </c>
      <c r="N234" s="680"/>
      <c r="O234" s="680"/>
      <c r="P234" s="680"/>
    </row>
    <row r="235" spans="1:16" ht="6.75" customHeight="1" thickTop="1">
      <c r="A235" s="25"/>
      <c r="B235" s="24"/>
      <c r="C235" s="23"/>
      <c r="D235" s="23"/>
      <c r="E235" s="22"/>
      <c r="F235" s="22"/>
      <c r="G235" s="22"/>
      <c r="H235" s="21"/>
      <c r="I235" s="21"/>
      <c r="J235" s="21"/>
      <c r="K235" s="21"/>
      <c r="L235" s="21"/>
      <c r="M235" s="21"/>
    </row>
    <row r="236" spans="1:16" s="16" customFormat="1" ht="15.75" thickBot="1">
      <c r="A236" s="20"/>
      <c r="B236" s="19" t="s">
        <v>1</v>
      </c>
      <c r="C236" s="18">
        <f>C75+C79+C82+C85+C95+C99+C107+C114+C122+C130+C138+C143+C146+C149+C162+C220+C223+C226+C228+C230+C232</f>
        <v>679802.7</v>
      </c>
      <c r="D236" s="18">
        <f>D75+D79+D82+D85+D95+D99+D107+D114+D122+D130+D138+D143+D146+D149+D162+D220+D223+D226+D228+D230+D232</f>
        <v>684287.39</v>
      </c>
      <c r="E236" s="18">
        <f>E75+E79+E82+E85+E95+E99+E107+E114+E122+E130+E138+E143+E146+E149+E162+E220+E223+E226+E228+E230+E232</f>
        <v>4484.6899999999996</v>
      </c>
      <c r="F236" s="18">
        <f>F75+F79+F82+F85+F95+F99+F107+F114+F122+F130+F138+F143+F146+F149+F162+F220+F223+F226+F228+F230+F232</f>
        <v>10887</v>
      </c>
      <c r="G236" s="18">
        <f>G75+G79+G82+G85+G95+G99+G107+G114+G122+G130+G138+G143+G146+G149+G162+G220+G223+G226+G228+G230+G232</f>
        <v>-6402.31</v>
      </c>
      <c r="H236" s="17"/>
      <c r="I236" s="17"/>
      <c r="J236" s="17"/>
      <c r="K236" s="17">
        <f>K75+K79+K82+K85+K95+K99+K107+K114+K122+K130+K138+K143+K146+K149+K162+K220+K223+K226+K228+K230+K232+K234</f>
        <v>24030510.265221488</v>
      </c>
      <c r="L236" s="17">
        <f>L75+L79+L82+L85+L95+L99+L107+L114+L122+L130+L138+L143+L146+L149+L162+L220+L223+L226+L228+L230+L232+L234</f>
        <v>53977277.229602434</v>
      </c>
      <c r="M236" s="17">
        <f>M75+M79+M82+M85+M95+M99+M107+M114+M122+M130+M138+M143+M146+M149+M162+M220+M223+M226+M228+M230+M232</f>
        <v>-29946766.964380931</v>
      </c>
      <c r="N236" s="32"/>
      <c r="O236" s="32"/>
      <c r="P236" s="32"/>
    </row>
    <row r="237" spans="1:16" ht="18" customHeight="1" thickTop="1">
      <c r="A237" s="15"/>
      <c r="I237" s="2"/>
      <c r="J237" s="2"/>
    </row>
    <row r="238" spans="1:16" ht="18" customHeight="1">
      <c r="A238" s="15"/>
      <c r="I238" s="2"/>
      <c r="J238" s="2"/>
    </row>
    <row r="239" spans="1:16" ht="18" customHeight="1">
      <c r="A239" s="15"/>
      <c r="I239" s="2"/>
      <c r="J239" s="2"/>
    </row>
    <row r="240" spans="1:16" ht="18" customHeight="1">
      <c r="A240" s="15"/>
      <c r="I240" s="2"/>
      <c r="J240" s="2"/>
    </row>
    <row r="241" spans="1:16" ht="18" customHeight="1">
      <c r="A241" s="15"/>
      <c r="I241" s="2"/>
      <c r="J241" s="2"/>
    </row>
    <row r="242" spans="1:16" ht="18" customHeight="1">
      <c r="A242" s="15"/>
      <c r="I242" s="2"/>
      <c r="J242" s="2"/>
    </row>
    <row r="243" spans="1:16" s="13" customFormat="1" ht="18" customHeight="1">
      <c r="A243" s="773"/>
      <c r="B243" s="774"/>
      <c r="C243" s="774"/>
      <c r="D243" s="774"/>
      <c r="E243" s="774"/>
      <c r="F243" s="12"/>
      <c r="G243" s="12"/>
      <c r="H243" s="11"/>
      <c r="I243" s="11"/>
      <c r="J243" s="11"/>
      <c r="K243" s="11"/>
      <c r="M243" s="1"/>
      <c r="N243" s="680"/>
      <c r="O243" s="680"/>
      <c r="P243" s="680"/>
    </row>
    <row r="244" spans="1:16" s="13" customFormat="1" ht="18" customHeight="1">
      <c r="A244" s="773" t="s">
        <v>8</v>
      </c>
      <c r="B244" s="773"/>
      <c r="C244" s="773"/>
      <c r="D244" s="12"/>
      <c r="M244" s="1"/>
      <c r="N244" s="680"/>
      <c r="O244" s="680"/>
      <c r="P244" s="680"/>
    </row>
    <row r="245" spans="1:16" ht="15" customHeight="1">
      <c r="B245" s="7" t="s">
        <v>7</v>
      </c>
      <c r="C245" s="6">
        <f>C75+C162+C220+C223+C226</f>
        <v>668745</v>
      </c>
      <c r="D245" s="6">
        <f>D75+D162+D220+D223+D226</f>
        <v>671269</v>
      </c>
      <c r="E245" s="12"/>
      <c r="H245" s="11"/>
      <c r="I245" s="11"/>
      <c r="J245" s="11"/>
      <c r="K245" s="2">
        <f>K75+K162+K220+K223+K226</f>
        <v>13719102.491895478</v>
      </c>
    </row>
    <row r="246" spans="1:16" ht="15" customHeight="1">
      <c r="B246" s="7" t="s">
        <v>6</v>
      </c>
      <c r="C246" s="6">
        <f>C95+C99+C107+C114+C122+C130+C138+C143+C146+C149</f>
        <v>8208</v>
      </c>
      <c r="D246" s="6">
        <f>D99+D95+D107+D114+D122+D130+D138+D143+D146+D149</f>
        <v>10028</v>
      </c>
      <c r="E246" s="12"/>
      <c r="H246" s="11"/>
      <c r="I246" s="11"/>
      <c r="J246" s="11"/>
      <c r="K246" s="2">
        <f>K95+K99+K107+K114+K122+K130+K138+K143+K146+K149</f>
        <v>9610813.352645915</v>
      </c>
    </row>
    <row r="247" spans="1:16" ht="15" customHeight="1">
      <c r="B247" s="7" t="s">
        <v>5</v>
      </c>
      <c r="C247" s="9">
        <f>C79+C82+C85</f>
        <v>2032</v>
      </c>
      <c r="D247" s="9">
        <f>D79+D82+D85</f>
        <v>2172</v>
      </c>
      <c r="I247" s="2"/>
      <c r="J247" s="2"/>
      <c r="K247" s="2">
        <f>K79+K82+K85</f>
        <v>703876.92849192943</v>
      </c>
    </row>
    <row r="248" spans="1:16" ht="15" customHeight="1">
      <c r="B248" s="7" t="s">
        <v>4</v>
      </c>
      <c r="C248" s="10">
        <f>C228</f>
        <v>286</v>
      </c>
      <c r="D248" s="9">
        <f>D228</f>
        <v>291</v>
      </c>
      <c r="I248" s="2"/>
      <c r="J248" s="2"/>
      <c r="K248" s="2">
        <f>K228</f>
        <v>0</v>
      </c>
    </row>
    <row r="249" spans="1:16" ht="15" customHeight="1">
      <c r="B249" s="7" t="s">
        <v>3</v>
      </c>
      <c r="C249" s="10">
        <f>C230</f>
        <v>221</v>
      </c>
      <c r="D249" s="9">
        <f>D230</f>
        <v>217</v>
      </c>
      <c r="I249" s="2"/>
      <c r="J249" s="2"/>
      <c r="K249" s="2">
        <f>K230</f>
        <v>0</v>
      </c>
    </row>
    <row r="250" spans="1:16" ht="15" customHeight="1">
      <c r="B250" s="7" t="s">
        <v>2</v>
      </c>
      <c r="C250" s="8">
        <v>311</v>
      </c>
      <c r="D250" s="8">
        <f>D232</f>
        <v>310.39</v>
      </c>
      <c r="I250" s="2"/>
      <c r="J250" s="2"/>
      <c r="K250" s="2">
        <f>K232</f>
        <v>-3282.5078118408192</v>
      </c>
    </row>
    <row r="251" spans="1:16" ht="17.25" customHeight="1">
      <c r="B251" s="7" t="s">
        <v>1</v>
      </c>
      <c r="C251" s="6">
        <f>SUM(C245:C250)</f>
        <v>679803</v>
      </c>
      <c r="D251" s="5">
        <f>SUM(D245:D250)</f>
        <v>684287.39</v>
      </c>
      <c r="E251" s="5"/>
      <c r="I251" s="2"/>
      <c r="J251" s="2"/>
      <c r="K251" s="2">
        <f>SUM(K245:K250)</f>
        <v>24030510.26522148</v>
      </c>
    </row>
    <row r="252" spans="1:16">
      <c r="B252" s="1" t="s">
        <v>0</v>
      </c>
      <c r="K252" s="4">
        <f>K234</f>
        <v>0</v>
      </c>
    </row>
    <row r="253" spans="1:16">
      <c r="K253" s="4">
        <f>SUM(K251:K252)</f>
        <v>24030510.26522148</v>
      </c>
    </row>
  </sheetData>
  <mergeCells count="18">
    <mergeCell ref="A244:C244"/>
    <mergeCell ref="G2:G3"/>
    <mergeCell ref="H2:H3"/>
    <mergeCell ref="I2:I3"/>
    <mergeCell ref="J2:J3"/>
    <mergeCell ref="A2:A3"/>
    <mergeCell ref="B2:B3"/>
    <mergeCell ref="C2:C3"/>
    <mergeCell ref="D2:D3"/>
    <mergeCell ref="E2:E3"/>
    <mergeCell ref="F2:F3"/>
    <mergeCell ref="O2:O3"/>
    <mergeCell ref="N2:N3"/>
    <mergeCell ref="P2:P3"/>
    <mergeCell ref="M2:M3"/>
    <mergeCell ref="A243:E243"/>
    <mergeCell ref="K2:K3"/>
    <mergeCell ref="L2:L3"/>
  </mergeCells>
  <printOptions horizontalCentered="1"/>
  <pageMargins left="0.25" right="0.25" top="0.4" bottom="0.4" header="0" footer="0"/>
  <pageSetup paperSize="5" scale="60" pageOrder="overThenDown" orientation="portrait" r:id="rId1"/>
  <headerFooter>
    <oddHeader>&amp;L&amp;"Arial,Bold"&amp;18Revised FY2012-13 MFP  Based on FY2011-12 MFP Formula: Oct. 1 Mid-year Adjustment for Students</oddHeader>
    <oddFooter>&amp;L&amp;Z&amp;F</oddFooter>
  </headerFooter>
  <rowBreaks count="3" manualBreakCount="3">
    <brk id="100" max="18" man="1"/>
    <brk id="196" max="18" man="1"/>
    <brk id="236" max="18" man="1"/>
  </rowBreaks>
  <colBreaks count="2" manualBreakCount="2">
    <brk id="7" max="235" man="1"/>
    <brk id="13" max="2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Y78"/>
  <sheetViews>
    <sheetView view="pageBreakPreview" zoomScale="90" zoomScaleNormal="85" zoomScaleSheetLayoutView="90" workbookViewId="0">
      <pane xSplit="2" ySplit="6" topLeftCell="F46" activePane="bottomRight" state="frozen"/>
      <selection activeCell="A2" sqref="A2:B4"/>
      <selection pane="topRight" activeCell="A2" sqref="A2:B4"/>
      <selection pane="bottomLeft" activeCell="A2" sqref="A2:B4"/>
      <selection pane="bottomRight" activeCell="L79" sqref="L79"/>
    </sheetView>
  </sheetViews>
  <sheetFormatPr defaultColWidth="12.5703125" defaultRowHeight="12.75"/>
  <cols>
    <col min="1" max="1" width="3.85546875" style="370" customWidth="1"/>
    <col min="2" max="2" width="17.85546875" style="370" bestFit="1" customWidth="1"/>
    <col min="3" max="3" width="12.85546875" style="371" customWidth="1"/>
    <col min="4" max="4" width="13.28515625" style="371" customWidth="1"/>
    <col min="5" max="5" width="11.85546875" style="371" customWidth="1"/>
    <col min="6" max="8" width="13.28515625" style="371" customWidth="1"/>
    <col min="9" max="9" width="15.42578125" style="371" customWidth="1"/>
    <col min="10" max="10" width="11.85546875" style="371" customWidth="1"/>
    <col min="11" max="11" width="13.28515625" style="371" customWidth="1"/>
    <col min="12" max="12" width="13.42578125" style="371" bestFit="1" customWidth="1"/>
    <col min="13" max="13" width="15.28515625" style="371" customWidth="1"/>
    <col min="14" max="14" width="15.140625" style="371" customWidth="1"/>
    <col min="15" max="15" width="15.7109375" style="370" customWidth="1"/>
    <col min="16" max="21" width="12.5703125" style="370"/>
    <col min="22" max="22" width="15.140625" style="370" customWidth="1"/>
    <col min="23" max="16384" width="12.5703125" style="370"/>
  </cols>
  <sheetData>
    <row r="1" spans="1:25" ht="26.25" customHeight="1" thickBot="1">
      <c r="B1" s="441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R1" s="836" t="s">
        <v>360</v>
      </c>
      <c r="S1" s="837"/>
      <c r="T1" s="837"/>
      <c r="U1" s="837"/>
      <c r="V1" s="837"/>
      <c r="W1" s="837"/>
      <c r="X1" s="837"/>
      <c r="Y1" s="838"/>
    </row>
    <row r="2" spans="1:25" s="404" customFormat="1" ht="39.75" customHeight="1">
      <c r="A2" s="820" t="s">
        <v>359</v>
      </c>
      <c r="B2" s="821"/>
      <c r="C2" s="782" t="s">
        <v>330</v>
      </c>
      <c r="D2" s="782" t="s">
        <v>358</v>
      </c>
      <c r="E2" s="782" t="s">
        <v>347</v>
      </c>
      <c r="F2" s="782" t="s">
        <v>219</v>
      </c>
      <c r="G2" s="782" t="s">
        <v>357</v>
      </c>
      <c r="H2" s="782" t="s">
        <v>347</v>
      </c>
      <c r="I2" s="793" t="s">
        <v>218</v>
      </c>
      <c r="J2" s="793" t="s">
        <v>217</v>
      </c>
      <c r="K2" s="793" t="s">
        <v>216</v>
      </c>
      <c r="L2" s="776" t="s">
        <v>356</v>
      </c>
      <c r="M2" s="778" t="s">
        <v>214</v>
      </c>
      <c r="N2" s="780" t="s">
        <v>213</v>
      </c>
      <c r="O2" s="771" t="s">
        <v>212</v>
      </c>
      <c r="P2" s="771" t="s">
        <v>211</v>
      </c>
      <c r="Q2" s="771" t="s">
        <v>355</v>
      </c>
      <c r="R2" s="839" t="s">
        <v>596</v>
      </c>
      <c r="S2" s="841" t="s">
        <v>354</v>
      </c>
      <c r="T2" s="834" t="s">
        <v>353</v>
      </c>
      <c r="U2" s="834" t="s">
        <v>352</v>
      </c>
      <c r="V2" s="834" t="s">
        <v>351</v>
      </c>
      <c r="W2" s="832" t="s">
        <v>350</v>
      </c>
      <c r="X2" s="832" t="s">
        <v>349</v>
      </c>
      <c r="Y2" s="832" t="s">
        <v>348</v>
      </c>
    </row>
    <row r="3" spans="1:25" ht="81" customHeight="1">
      <c r="A3" s="822"/>
      <c r="B3" s="823"/>
      <c r="C3" s="796"/>
      <c r="D3" s="796"/>
      <c r="E3" s="796" t="s">
        <v>347</v>
      </c>
      <c r="F3" s="796"/>
      <c r="G3" s="796"/>
      <c r="H3" s="796" t="s">
        <v>347</v>
      </c>
      <c r="I3" s="794"/>
      <c r="J3" s="794"/>
      <c r="K3" s="794"/>
      <c r="L3" s="797"/>
      <c r="M3" s="791"/>
      <c r="N3" s="792"/>
      <c r="O3" s="784"/>
      <c r="P3" s="784"/>
      <c r="Q3" s="784"/>
      <c r="R3" s="839"/>
      <c r="S3" s="841"/>
      <c r="T3" s="834"/>
      <c r="U3" s="834"/>
      <c r="V3" s="834"/>
      <c r="W3" s="832"/>
      <c r="X3" s="832"/>
      <c r="Y3" s="832"/>
    </row>
    <row r="4" spans="1:25" ht="69" customHeight="1">
      <c r="A4" s="824"/>
      <c r="B4" s="825"/>
      <c r="C4" s="783"/>
      <c r="D4" s="783"/>
      <c r="E4" s="783"/>
      <c r="F4" s="783"/>
      <c r="G4" s="783"/>
      <c r="H4" s="783"/>
      <c r="I4" s="795"/>
      <c r="J4" s="795"/>
      <c r="K4" s="795"/>
      <c r="L4" s="777"/>
      <c r="M4" s="779"/>
      <c r="N4" s="781"/>
      <c r="O4" s="772"/>
      <c r="P4" s="772"/>
      <c r="Q4" s="772"/>
      <c r="R4" s="840"/>
      <c r="S4" s="842"/>
      <c r="T4" s="835"/>
      <c r="U4" s="835"/>
      <c r="V4" s="835"/>
      <c r="W4" s="833"/>
      <c r="X4" s="833"/>
      <c r="Y4" s="833"/>
    </row>
    <row r="5" spans="1:25" s="403" customFormat="1" ht="14.25" customHeight="1">
      <c r="A5" s="305"/>
      <c r="B5" s="304"/>
      <c r="C5" s="303">
        <v>1</v>
      </c>
      <c r="D5" s="303">
        <f t="shared" ref="D5:Y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  <c r="N5" s="303">
        <f t="shared" si="0"/>
        <v>12</v>
      </c>
      <c r="O5" s="303">
        <f t="shared" si="0"/>
        <v>13</v>
      </c>
      <c r="P5" s="303">
        <f t="shared" si="0"/>
        <v>14</v>
      </c>
      <c r="Q5" s="303">
        <f t="shared" si="0"/>
        <v>15</v>
      </c>
      <c r="R5" s="303">
        <f t="shared" si="0"/>
        <v>16</v>
      </c>
      <c r="S5" s="303">
        <f t="shared" si="0"/>
        <v>17</v>
      </c>
      <c r="T5" s="303">
        <f t="shared" si="0"/>
        <v>18</v>
      </c>
      <c r="U5" s="303">
        <f t="shared" si="0"/>
        <v>19</v>
      </c>
      <c r="V5" s="303">
        <f t="shared" si="0"/>
        <v>20</v>
      </c>
      <c r="W5" s="303">
        <f t="shared" si="0"/>
        <v>21</v>
      </c>
      <c r="X5" s="303">
        <f t="shared" si="0"/>
        <v>22</v>
      </c>
      <c r="Y5" s="303">
        <f t="shared" si="0"/>
        <v>23</v>
      </c>
    </row>
    <row r="6" spans="1:25" s="419" customFormat="1" ht="43.5" customHeight="1">
      <c r="A6" s="421"/>
      <c r="B6" s="421"/>
      <c r="C6" s="232" t="s">
        <v>209</v>
      </c>
      <c r="D6" s="232"/>
      <c r="E6" s="232"/>
      <c r="F6" s="236" t="s">
        <v>208</v>
      </c>
      <c r="G6" s="236" t="s">
        <v>208</v>
      </c>
      <c r="H6" s="236"/>
      <c r="I6" s="236" t="s">
        <v>346</v>
      </c>
      <c r="J6" s="232" t="s">
        <v>345</v>
      </c>
      <c r="K6" s="232" t="s">
        <v>344</v>
      </c>
      <c r="L6" s="234" t="s">
        <v>204</v>
      </c>
      <c r="M6" s="235"/>
      <c r="N6" s="234" t="s">
        <v>343</v>
      </c>
      <c r="O6" s="236" t="s">
        <v>342</v>
      </c>
      <c r="P6" s="232" t="s">
        <v>341</v>
      </c>
      <c r="Q6" s="232" t="s">
        <v>340</v>
      </c>
      <c r="R6" s="439" t="s">
        <v>339</v>
      </c>
      <c r="S6" s="439" t="s">
        <v>338</v>
      </c>
      <c r="T6" s="439" t="s">
        <v>337</v>
      </c>
      <c r="U6" s="232" t="s">
        <v>336</v>
      </c>
      <c r="V6" s="232" t="s">
        <v>335</v>
      </c>
      <c r="W6" s="439" t="s">
        <v>334</v>
      </c>
      <c r="X6" s="439" t="s">
        <v>333</v>
      </c>
      <c r="Y6" s="439" t="s">
        <v>332</v>
      </c>
    </row>
    <row r="7" spans="1:25">
      <c r="A7" s="272">
        <v>1</v>
      </c>
      <c r="B7" s="271" t="s">
        <v>292</v>
      </c>
      <c r="C7" s="300">
        <f>'[1]Table 8 2.1.12 MFP Funded'!P4</f>
        <v>0</v>
      </c>
      <c r="D7" s="299">
        <v>0</v>
      </c>
      <c r="E7" s="299">
        <f t="shared" ref="E7:E38" si="1">C7+D7</f>
        <v>0</v>
      </c>
      <c r="F7" s="299">
        <f>'[5]Belle Chase Academy'!C5</f>
        <v>0</v>
      </c>
      <c r="G7" s="299">
        <f>'[5]Belle Chase Academy'!D5</f>
        <v>0</v>
      </c>
      <c r="H7" s="299">
        <f t="shared" ref="H7:H38" si="2">F7+G7</f>
        <v>0</v>
      </c>
      <c r="I7" s="284">
        <f t="shared" ref="I7:I38" si="3">H7-E7</f>
        <v>0</v>
      </c>
      <c r="J7" s="284">
        <f t="shared" ref="J7:J38" si="4">IF(I7&gt;0,I7,0)</f>
        <v>0</v>
      </c>
      <c r="K7" s="284">
        <f t="shared" ref="K7:K38" si="5">IF(I7&lt;0,I7,0)</f>
        <v>0</v>
      </c>
      <c r="L7" s="283"/>
      <c r="M7" s="399">
        <v>788.90242015830813</v>
      </c>
      <c r="N7" s="283">
        <f t="shared" ref="N7:N38" si="6">L7+M7</f>
        <v>788.90242015830813</v>
      </c>
      <c r="O7" s="436">
        <f t="shared" ref="O7:O38" si="7">I7*N7</f>
        <v>0</v>
      </c>
      <c r="P7" s="436">
        <f t="shared" ref="P7:P38" si="8">IF(O7&gt;0,O7,0)</f>
        <v>0</v>
      </c>
      <c r="Q7" s="436">
        <f t="shared" ref="Q7:Q38" si="9">IF(O7&lt;0,O7,0)</f>
        <v>0</v>
      </c>
      <c r="R7" s="428">
        <f>'[6]FY2012-13 Final'!K8</f>
        <v>2112</v>
      </c>
      <c r="S7" s="427">
        <f t="shared" ref="S7:S38" si="10">G7-D7</f>
        <v>0</v>
      </c>
      <c r="T7" s="426">
        <f t="shared" ref="T7:T38" si="11">S7*R7</f>
        <v>0</v>
      </c>
      <c r="U7" s="426">
        <f t="shared" ref="U7:U38" si="12">IF(T7&gt;0,T7,0)</f>
        <v>0</v>
      </c>
      <c r="V7" s="426">
        <f t="shared" ref="V7:V38" si="13">IF(T7&lt;0,T7,0)</f>
        <v>0</v>
      </c>
      <c r="W7" s="426">
        <f t="shared" ref="W7:W38" si="14">O7+T7</f>
        <v>0</v>
      </c>
      <c r="X7" s="426">
        <f t="shared" ref="X7:X38" si="15">P7+U7</f>
        <v>0</v>
      </c>
      <c r="Y7" s="426">
        <f t="shared" ref="Y7:Y38" si="16">Q7+V7</f>
        <v>0</v>
      </c>
    </row>
    <row r="8" spans="1:25">
      <c r="A8" s="264">
        <v>2</v>
      </c>
      <c r="B8" s="263" t="s">
        <v>291</v>
      </c>
      <c r="C8" s="418">
        <f>'[1]Table 8 2.1.12 MFP Funded'!P5</f>
        <v>0</v>
      </c>
      <c r="D8" s="417">
        <v>0</v>
      </c>
      <c r="E8" s="417">
        <f t="shared" si="1"/>
        <v>0</v>
      </c>
      <c r="F8" s="417">
        <f>'[5]Belle Chase Academy'!C6</f>
        <v>0</v>
      </c>
      <c r="G8" s="417">
        <f>'[5]Belle Chase Academy'!D6</f>
        <v>0</v>
      </c>
      <c r="H8" s="417">
        <f t="shared" si="2"/>
        <v>0</v>
      </c>
      <c r="I8" s="296">
        <f t="shared" si="3"/>
        <v>0</v>
      </c>
      <c r="J8" s="296">
        <f t="shared" si="4"/>
        <v>0</v>
      </c>
      <c r="K8" s="296">
        <f t="shared" si="5"/>
        <v>0</v>
      </c>
      <c r="L8" s="295"/>
      <c r="M8" s="401">
        <v>788.90242015830813</v>
      </c>
      <c r="N8" s="295">
        <f t="shared" si="6"/>
        <v>788.90242015830813</v>
      </c>
      <c r="O8" s="438">
        <f t="shared" si="7"/>
        <v>0</v>
      </c>
      <c r="P8" s="438">
        <f t="shared" si="8"/>
        <v>0</v>
      </c>
      <c r="Q8" s="438">
        <f t="shared" si="9"/>
        <v>0</v>
      </c>
      <c r="R8" s="428">
        <f>'[6]FY2012-13 Final'!K9</f>
        <v>2584</v>
      </c>
      <c r="S8" s="427">
        <f t="shared" si="10"/>
        <v>0</v>
      </c>
      <c r="T8" s="426">
        <f t="shared" si="11"/>
        <v>0</v>
      </c>
      <c r="U8" s="426">
        <f t="shared" si="12"/>
        <v>0</v>
      </c>
      <c r="V8" s="426">
        <f t="shared" si="13"/>
        <v>0</v>
      </c>
      <c r="W8" s="426">
        <f t="shared" si="14"/>
        <v>0</v>
      </c>
      <c r="X8" s="426">
        <f t="shared" si="15"/>
        <v>0</v>
      </c>
      <c r="Y8" s="426">
        <f t="shared" si="16"/>
        <v>0</v>
      </c>
    </row>
    <row r="9" spans="1:25" ht="12.75" customHeight="1">
      <c r="A9" s="264">
        <v>3</v>
      </c>
      <c r="B9" s="263" t="s">
        <v>290</v>
      </c>
      <c r="C9" s="418">
        <f>'[1]Table 8 2.1.12 MFP Funded'!P6</f>
        <v>0</v>
      </c>
      <c r="D9" s="417">
        <v>0</v>
      </c>
      <c r="E9" s="417">
        <f t="shared" si="1"/>
        <v>0</v>
      </c>
      <c r="F9" s="417">
        <f>'[5]Belle Chase Academy'!C7</f>
        <v>0</v>
      </c>
      <c r="G9" s="417">
        <f>'[5]Belle Chase Academy'!D7</f>
        <v>0</v>
      </c>
      <c r="H9" s="417">
        <f t="shared" si="2"/>
        <v>0</v>
      </c>
      <c r="I9" s="296">
        <f t="shared" si="3"/>
        <v>0</v>
      </c>
      <c r="J9" s="296">
        <f t="shared" si="4"/>
        <v>0</v>
      </c>
      <c r="K9" s="296">
        <f t="shared" si="5"/>
        <v>0</v>
      </c>
      <c r="L9" s="295"/>
      <c r="M9" s="401">
        <v>788.90242015830813</v>
      </c>
      <c r="N9" s="295">
        <f t="shared" si="6"/>
        <v>788.90242015830813</v>
      </c>
      <c r="O9" s="438">
        <f t="shared" si="7"/>
        <v>0</v>
      </c>
      <c r="P9" s="438">
        <f t="shared" si="8"/>
        <v>0</v>
      </c>
      <c r="Q9" s="438">
        <f t="shared" si="9"/>
        <v>0</v>
      </c>
      <c r="R9" s="428">
        <f>'[6]FY2012-13 Final'!K10</f>
        <v>4966</v>
      </c>
      <c r="S9" s="427">
        <f t="shared" si="10"/>
        <v>0</v>
      </c>
      <c r="T9" s="426">
        <f t="shared" si="11"/>
        <v>0</v>
      </c>
      <c r="U9" s="426">
        <f t="shared" si="12"/>
        <v>0</v>
      </c>
      <c r="V9" s="426">
        <f t="shared" si="13"/>
        <v>0</v>
      </c>
      <c r="W9" s="426">
        <f t="shared" si="14"/>
        <v>0</v>
      </c>
      <c r="X9" s="426">
        <f t="shared" si="15"/>
        <v>0</v>
      </c>
      <c r="Y9" s="426">
        <f t="shared" si="16"/>
        <v>0</v>
      </c>
    </row>
    <row r="10" spans="1:25" ht="12.75" customHeight="1">
      <c r="A10" s="264">
        <v>4</v>
      </c>
      <c r="B10" s="263" t="s">
        <v>289</v>
      </c>
      <c r="C10" s="418">
        <f>'[1]Table 8 2.1.12 MFP Funded'!P7</f>
        <v>0</v>
      </c>
      <c r="D10" s="417">
        <v>0</v>
      </c>
      <c r="E10" s="417">
        <f t="shared" si="1"/>
        <v>0</v>
      </c>
      <c r="F10" s="417">
        <f>'[5]Belle Chase Academy'!C8</f>
        <v>0</v>
      </c>
      <c r="G10" s="417">
        <f>'[5]Belle Chase Academy'!D8</f>
        <v>0</v>
      </c>
      <c r="H10" s="417">
        <f t="shared" si="2"/>
        <v>0</v>
      </c>
      <c r="I10" s="296">
        <f t="shared" si="3"/>
        <v>0</v>
      </c>
      <c r="J10" s="296">
        <f t="shared" si="4"/>
        <v>0</v>
      </c>
      <c r="K10" s="296">
        <f t="shared" si="5"/>
        <v>0</v>
      </c>
      <c r="L10" s="295"/>
      <c r="M10" s="401">
        <v>788.90242015830813</v>
      </c>
      <c r="N10" s="295">
        <f t="shared" si="6"/>
        <v>788.90242015830813</v>
      </c>
      <c r="O10" s="438">
        <f t="shared" si="7"/>
        <v>0</v>
      </c>
      <c r="P10" s="438">
        <f t="shared" si="8"/>
        <v>0</v>
      </c>
      <c r="Q10" s="438">
        <f t="shared" si="9"/>
        <v>0</v>
      </c>
      <c r="R10" s="428">
        <f>'[6]FY2012-13 Final'!K11</f>
        <v>3445</v>
      </c>
      <c r="S10" s="427">
        <f t="shared" si="10"/>
        <v>0</v>
      </c>
      <c r="T10" s="426">
        <f t="shared" si="11"/>
        <v>0</v>
      </c>
      <c r="U10" s="426">
        <f t="shared" si="12"/>
        <v>0</v>
      </c>
      <c r="V10" s="426">
        <f t="shared" si="13"/>
        <v>0</v>
      </c>
      <c r="W10" s="426">
        <f t="shared" si="14"/>
        <v>0</v>
      </c>
      <c r="X10" s="426">
        <f t="shared" si="15"/>
        <v>0</v>
      </c>
      <c r="Y10" s="426">
        <f t="shared" si="16"/>
        <v>0</v>
      </c>
    </row>
    <row r="11" spans="1:25">
      <c r="A11" s="280">
        <v>5</v>
      </c>
      <c r="B11" s="279" t="s">
        <v>288</v>
      </c>
      <c r="C11" s="416">
        <f>'[1]Table 8 2.1.12 MFP Funded'!P8</f>
        <v>0</v>
      </c>
      <c r="D11" s="415">
        <v>0</v>
      </c>
      <c r="E11" s="415">
        <f t="shared" si="1"/>
        <v>0</v>
      </c>
      <c r="F11" s="415">
        <f>'[5]Belle Chase Academy'!C9</f>
        <v>0</v>
      </c>
      <c r="G11" s="415">
        <f>'[5]Belle Chase Academy'!D9</f>
        <v>0</v>
      </c>
      <c r="H11" s="415">
        <f t="shared" si="2"/>
        <v>0</v>
      </c>
      <c r="I11" s="290">
        <f t="shared" si="3"/>
        <v>0</v>
      </c>
      <c r="J11" s="290">
        <f t="shared" si="4"/>
        <v>0</v>
      </c>
      <c r="K11" s="290">
        <f t="shared" si="5"/>
        <v>0</v>
      </c>
      <c r="L11" s="289"/>
      <c r="M11" s="400">
        <v>788.90242015830813</v>
      </c>
      <c r="N11" s="289">
        <f t="shared" si="6"/>
        <v>788.90242015830813</v>
      </c>
      <c r="O11" s="437">
        <f t="shared" si="7"/>
        <v>0</v>
      </c>
      <c r="P11" s="437">
        <f t="shared" si="8"/>
        <v>0</v>
      </c>
      <c r="Q11" s="437">
        <f t="shared" si="9"/>
        <v>0</v>
      </c>
      <c r="R11" s="434">
        <f>'[6]FY2012-13 Final'!K12</f>
        <v>1353</v>
      </c>
      <c r="S11" s="433">
        <f t="shared" si="10"/>
        <v>0</v>
      </c>
      <c r="T11" s="432">
        <f t="shared" si="11"/>
        <v>0</v>
      </c>
      <c r="U11" s="432">
        <f t="shared" si="12"/>
        <v>0</v>
      </c>
      <c r="V11" s="432">
        <f t="shared" si="13"/>
        <v>0</v>
      </c>
      <c r="W11" s="432">
        <f t="shared" si="14"/>
        <v>0</v>
      </c>
      <c r="X11" s="432">
        <f t="shared" si="15"/>
        <v>0</v>
      </c>
      <c r="Y11" s="432">
        <f t="shared" si="16"/>
        <v>0</v>
      </c>
    </row>
    <row r="12" spans="1:25" ht="12.75" customHeight="1">
      <c r="A12" s="272">
        <v>6</v>
      </c>
      <c r="B12" s="271" t="s">
        <v>287</v>
      </c>
      <c r="C12" s="300">
        <f>'[1]Table 8 2.1.12 MFP Funded'!P9</f>
        <v>0</v>
      </c>
      <c r="D12" s="299">
        <v>0</v>
      </c>
      <c r="E12" s="299">
        <f t="shared" si="1"/>
        <v>0</v>
      </c>
      <c r="F12" s="299">
        <f>'[5]Belle Chase Academy'!C10</f>
        <v>0</v>
      </c>
      <c r="G12" s="299">
        <f>'[5]Belle Chase Academy'!D10</f>
        <v>0</v>
      </c>
      <c r="H12" s="299">
        <f t="shared" si="2"/>
        <v>0</v>
      </c>
      <c r="I12" s="284">
        <f t="shared" si="3"/>
        <v>0</v>
      </c>
      <c r="J12" s="284">
        <f t="shared" si="4"/>
        <v>0</v>
      </c>
      <c r="K12" s="284">
        <f t="shared" si="5"/>
        <v>0</v>
      </c>
      <c r="L12" s="283"/>
      <c r="M12" s="399">
        <v>788.90242015830813</v>
      </c>
      <c r="N12" s="283">
        <f t="shared" si="6"/>
        <v>788.90242015830813</v>
      </c>
      <c r="O12" s="436">
        <f t="shared" si="7"/>
        <v>0</v>
      </c>
      <c r="P12" s="436">
        <f t="shared" si="8"/>
        <v>0</v>
      </c>
      <c r="Q12" s="436">
        <f t="shared" si="9"/>
        <v>0</v>
      </c>
      <c r="R12" s="428">
        <f>'[6]FY2012-13 Final'!K13</f>
        <v>3576</v>
      </c>
      <c r="S12" s="427">
        <f t="shared" si="10"/>
        <v>0</v>
      </c>
      <c r="T12" s="426">
        <f t="shared" si="11"/>
        <v>0</v>
      </c>
      <c r="U12" s="426">
        <f t="shared" si="12"/>
        <v>0</v>
      </c>
      <c r="V12" s="426">
        <f t="shared" si="13"/>
        <v>0</v>
      </c>
      <c r="W12" s="426">
        <f t="shared" si="14"/>
        <v>0</v>
      </c>
      <c r="X12" s="426">
        <f t="shared" si="15"/>
        <v>0</v>
      </c>
      <c r="Y12" s="426">
        <f t="shared" si="16"/>
        <v>0</v>
      </c>
    </row>
    <row r="13" spans="1:25">
      <c r="A13" s="264">
        <v>7</v>
      </c>
      <c r="B13" s="263" t="s">
        <v>286</v>
      </c>
      <c r="C13" s="418">
        <f>'[1]Table 8 2.1.12 MFP Funded'!P10</f>
        <v>0</v>
      </c>
      <c r="D13" s="417">
        <v>0</v>
      </c>
      <c r="E13" s="417">
        <f t="shared" si="1"/>
        <v>0</v>
      </c>
      <c r="F13" s="417">
        <f>'[5]Belle Chase Academy'!C11</f>
        <v>0</v>
      </c>
      <c r="G13" s="417">
        <f>'[5]Belle Chase Academy'!D11</f>
        <v>0</v>
      </c>
      <c r="H13" s="417">
        <f t="shared" si="2"/>
        <v>0</v>
      </c>
      <c r="I13" s="296">
        <f t="shared" si="3"/>
        <v>0</v>
      </c>
      <c r="J13" s="296">
        <f t="shared" si="4"/>
        <v>0</v>
      </c>
      <c r="K13" s="296">
        <f t="shared" si="5"/>
        <v>0</v>
      </c>
      <c r="L13" s="295"/>
      <c r="M13" s="401">
        <v>788.90242015830813</v>
      </c>
      <c r="N13" s="295">
        <f t="shared" si="6"/>
        <v>788.90242015830813</v>
      </c>
      <c r="O13" s="438">
        <f t="shared" si="7"/>
        <v>0</v>
      </c>
      <c r="P13" s="438">
        <f t="shared" si="8"/>
        <v>0</v>
      </c>
      <c r="Q13" s="438">
        <f t="shared" si="9"/>
        <v>0</v>
      </c>
      <c r="R13" s="428">
        <f>'[6]FY2012-13 Final'!K14</f>
        <v>12465</v>
      </c>
      <c r="S13" s="427">
        <f t="shared" si="10"/>
        <v>0</v>
      </c>
      <c r="T13" s="426">
        <f t="shared" si="11"/>
        <v>0</v>
      </c>
      <c r="U13" s="426">
        <f t="shared" si="12"/>
        <v>0</v>
      </c>
      <c r="V13" s="426">
        <f t="shared" si="13"/>
        <v>0</v>
      </c>
      <c r="W13" s="426">
        <f t="shared" si="14"/>
        <v>0</v>
      </c>
      <c r="X13" s="426">
        <f t="shared" si="15"/>
        <v>0</v>
      </c>
      <c r="Y13" s="426">
        <f t="shared" si="16"/>
        <v>0</v>
      </c>
    </row>
    <row r="14" spans="1:25">
      <c r="A14" s="264">
        <v>8</v>
      </c>
      <c r="B14" s="263" t="s">
        <v>285</v>
      </c>
      <c r="C14" s="418">
        <f>'[1]Table 8 2.1.12 MFP Funded'!P11</f>
        <v>0</v>
      </c>
      <c r="D14" s="417">
        <v>0</v>
      </c>
      <c r="E14" s="417">
        <f t="shared" si="1"/>
        <v>0</v>
      </c>
      <c r="F14" s="417">
        <f>'[5]Belle Chase Academy'!C12</f>
        <v>0</v>
      </c>
      <c r="G14" s="417">
        <f>'[5]Belle Chase Academy'!D12</f>
        <v>0</v>
      </c>
      <c r="H14" s="417">
        <f t="shared" si="2"/>
        <v>0</v>
      </c>
      <c r="I14" s="296">
        <f t="shared" si="3"/>
        <v>0</v>
      </c>
      <c r="J14" s="296">
        <f t="shared" si="4"/>
        <v>0</v>
      </c>
      <c r="K14" s="296">
        <f t="shared" si="5"/>
        <v>0</v>
      </c>
      <c r="L14" s="295"/>
      <c r="M14" s="401">
        <v>788.90242015830813</v>
      </c>
      <c r="N14" s="295">
        <f t="shared" si="6"/>
        <v>788.90242015830813</v>
      </c>
      <c r="O14" s="438">
        <f t="shared" si="7"/>
        <v>0</v>
      </c>
      <c r="P14" s="438">
        <f t="shared" si="8"/>
        <v>0</v>
      </c>
      <c r="Q14" s="438">
        <f t="shared" si="9"/>
        <v>0</v>
      </c>
      <c r="R14" s="428">
        <f>'[6]FY2012-13 Final'!K15</f>
        <v>4184</v>
      </c>
      <c r="S14" s="427">
        <f t="shared" si="10"/>
        <v>0</v>
      </c>
      <c r="T14" s="426">
        <f t="shared" si="11"/>
        <v>0</v>
      </c>
      <c r="U14" s="426">
        <f t="shared" si="12"/>
        <v>0</v>
      </c>
      <c r="V14" s="426">
        <f t="shared" si="13"/>
        <v>0</v>
      </c>
      <c r="W14" s="426">
        <f t="shared" si="14"/>
        <v>0</v>
      </c>
      <c r="X14" s="426">
        <f t="shared" si="15"/>
        <v>0</v>
      </c>
      <c r="Y14" s="426">
        <f t="shared" si="16"/>
        <v>0</v>
      </c>
    </row>
    <row r="15" spans="1:25">
      <c r="A15" s="264">
        <v>9</v>
      </c>
      <c r="B15" s="263" t="s">
        <v>284</v>
      </c>
      <c r="C15" s="418">
        <f>'[1]Table 8 2.1.12 MFP Funded'!P12</f>
        <v>0</v>
      </c>
      <c r="D15" s="417">
        <v>0</v>
      </c>
      <c r="E15" s="417">
        <f t="shared" si="1"/>
        <v>0</v>
      </c>
      <c r="F15" s="417">
        <f>'[5]Belle Chase Academy'!C13</f>
        <v>0</v>
      </c>
      <c r="G15" s="417">
        <f>'[5]Belle Chase Academy'!D13</f>
        <v>0</v>
      </c>
      <c r="H15" s="417">
        <f t="shared" si="2"/>
        <v>0</v>
      </c>
      <c r="I15" s="296">
        <f t="shared" si="3"/>
        <v>0</v>
      </c>
      <c r="J15" s="296">
        <f t="shared" si="4"/>
        <v>0</v>
      </c>
      <c r="K15" s="296">
        <f t="shared" si="5"/>
        <v>0</v>
      </c>
      <c r="L15" s="295"/>
      <c r="M15" s="401">
        <v>788.90242015830813</v>
      </c>
      <c r="N15" s="295">
        <f t="shared" si="6"/>
        <v>788.90242015830813</v>
      </c>
      <c r="O15" s="438">
        <f t="shared" si="7"/>
        <v>0</v>
      </c>
      <c r="P15" s="438">
        <f t="shared" si="8"/>
        <v>0</v>
      </c>
      <c r="Q15" s="438">
        <f t="shared" si="9"/>
        <v>0</v>
      </c>
      <c r="R15" s="428">
        <f>'[6]FY2012-13 Final'!K16</f>
        <v>4640</v>
      </c>
      <c r="S15" s="427">
        <f t="shared" si="10"/>
        <v>0</v>
      </c>
      <c r="T15" s="426">
        <f t="shared" si="11"/>
        <v>0</v>
      </c>
      <c r="U15" s="426">
        <f t="shared" si="12"/>
        <v>0</v>
      </c>
      <c r="V15" s="426">
        <f t="shared" si="13"/>
        <v>0</v>
      </c>
      <c r="W15" s="426">
        <f t="shared" si="14"/>
        <v>0</v>
      </c>
      <c r="X15" s="426">
        <f t="shared" si="15"/>
        <v>0</v>
      </c>
      <c r="Y15" s="426">
        <f t="shared" si="16"/>
        <v>0</v>
      </c>
    </row>
    <row r="16" spans="1:25">
      <c r="A16" s="280">
        <v>10</v>
      </c>
      <c r="B16" s="279" t="s">
        <v>283</v>
      </c>
      <c r="C16" s="416">
        <f>'[1]Table 8 2.1.12 MFP Funded'!P13</f>
        <v>0</v>
      </c>
      <c r="D16" s="415">
        <v>0</v>
      </c>
      <c r="E16" s="415">
        <f t="shared" si="1"/>
        <v>0</v>
      </c>
      <c r="F16" s="415">
        <f>'[5]Belle Chase Academy'!C14</f>
        <v>0</v>
      </c>
      <c r="G16" s="415">
        <f>'[5]Belle Chase Academy'!D14</f>
        <v>0</v>
      </c>
      <c r="H16" s="415">
        <f t="shared" si="2"/>
        <v>0</v>
      </c>
      <c r="I16" s="290">
        <f t="shared" si="3"/>
        <v>0</v>
      </c>
      <c r="J16" s="290">
        <f t="shared" si="4"/>
        <v>0</v>
      </c>
      <c r="K16" s="290">
        <f t="shared" si="5"/>
        <v>0</v>
      </c>
      <c r="L16" s="289"/>
      <c r="M16" s="400">
        <v>788.90242015830813</v>
      </c>
      <c r="N16" s="289">
        <f t="shared" si="6"/>
        <v>788.90242015830813</v>
      </c>
      <c r="O16" s="437">
        <f t="shared" si="7"/>
        <v>0</v>
      </c>
      <c r="P16" s="437">
        <f t="shared" si="8"/>
        <v>0</v>
      </c>
      <c r="Q16" s="437">
        <f t="shared" si="9"/>
        <v>0</v>
      </c>
      <c r="R16" s="434">
        <f>'[6]FY2012-13 Final'!K17</f>
        <v>4391</v>
      </c>
      <c r="S16" s="433">
        <f t="shared" si="10"/>
        <v>0</v>
      </c>
      <c r="T16" s="432">
        <f t="shared" si="11"/>
        <v>0</v>
      </c>
      <c r="U16" s="432">
        <f t="shared" si="12"/>
        <v>0</v>
      </c>
      <c r="V16" s="432">
        <f t="shared" si="13"/>
        <v>0</v>
      </c>
      <c r="W16" s="432">
        <f t="shared" si="14"/>
        <v>0</v>
      </c>
      <c r="X16" s="432">
        <f t="shared" si="15"/>
        <v>0</v>
      </c>
      <c r="Y16" s="432">
        <f t="shared" si="16"/>
        <v>0</v>
      </c>
    </row>
    <row r="17" spans="1:25">
      <c r="A17" s="272">
        <v>11</v>
      </c>
      <c r="B17" s="271" t="s">
        <v>282</v>
      </c>
      <c r="C17" s="300">
        <f>'[1]Table 8 2.1.12 MFP Funded'!P14</f>
        <v>0</v>
      </c>
      <c r="D17" s="299">
        <v>0</v>
      </c>
      <c r="E17" s="299">
        <f t="shared" si="1"/>
        <v>0</v>
      </c>
      <c r="F17" s="299">
        <f>'[5]Belle Chase Academy'!C15</f>
        <v>0</v>
      </c>
      <c r="G17" s="299">
        <f>'[5]Belle Chase Academy'!D15</f>
        <v>0</v>
      </c>
      <c r="H17" s="299">
        <f t="shared" si="2"/>
        <v>0</v>
      </c>
      <c r="I17" s="284">
        <f t="shared" si="3"/>
        <v>0</v>
      </c>
      <c r="J17" s="284">
        <f t="shared" si="4"/>
        <v>0</v>
      </c>
      <c r="K17" s="284">
        <f t="shared" si="5"/>
        <v>0</v>
      </c>
      <c r="L17" s="283"/>
      <c r="M17" s="399">
        <v>788.90242015830813</v>
      </c>
      <c r="N17" s="283">
        <f t="shared" si="6"/>
        <v>788.90242015830813</v>
      </c>
      <c r="O17" s="436">
        <f t="shared" si="7"/>
        <v>0</v>
      </c>
      <c r="P17" s="436">
        <f t="shared" si="8"/>
        <v>0</v>
      </c>
      <c r="Q17" s="436">
        <f t="shared" si="9"/>
        <v>0</v>
      </c>
      <c r="R17" s="428">
        <f>'[6]FY2012-13 Final'!K18</f>
        <v>3430</v>
      </c>
      <c r="S17" s="427">
        <f t="shared" si="10"/>
        <v>0</v>
      </c>
      <c r="T17" s="426">
        <f t="shared" si="11"/>
        <v>0</v>
      </c>
      <c r="U17" s="426">
        <f t="shared" si="12"/>
        <v>0</v>
      </c>
      <c r="V17" s="426">
        <f t="shared" si="13"/>
        <v>0</v>
      </c>
      <c r="W17" s="426">
        <f t="shared" si="14"/>
        <v>0</v>
      </c>
      <c r="X17" s="426">
        <f t="shared" si="15"/>
        <v>0</v>
      </c>
      <c r="Y17" s="426">
        <f t="shared" si="16"/>
        <v>0</v>
      </c>
    </row>
    <row r="18" spans="1:25">
      <c r="A18" s="264">
        <v>12</v>
      </c>
      <c r="B18" s="263" t="s">
        <v>281</v>
      </c>
      <c r="C18" s="418">
        <f>'[1]Table 8 2.1.12 MFP Funded'!P15</f>
        <v>0</v>
      </c>
      <c r="D18" s="417">
        <v>0</v>
      </c>
      <c r="E18" s="417">
        <f t="shared" si="1"/>
        <v>0</v>
      </c>
      <c r="F18" s="417">
        <f>'[5]Belle Chase Academy'!C16</f>
        <v>0</v>
      </c>
      <c r="G18" s="417">
        <f>'[5]Belle Chase Academy'!D16</f>
        <v>0</v>
      </c>
      <c r="H18" s="417">
        <f t="shared" si="2"/>
        <v>0</v>
      </c>
      <c r="I18" s="296">
        <f t="shared" si="3"/>
        <v>0</v>
      </c>
      <c r="J18" s="296">
        <f t="shared" si="4"/>
        <v>0</v>
      </c>
      <c r="K18" s="296">
        <f t="shared" si="5"/>
        <v>0</v>
      </c>
      <c r="L18" s="295"/>
      <c r="M18" s="401">
        <v>788.90242015830813</v>
      </c>
      <c r="N18" s="295">
        <f t="shared" si="6"/>
        <v>788.90242015830813</v>
      </c>
      <c r="O18" s="438">
        <f t="shared" si="7"/>
        <v>0</v>
      </c>
      <c r="P18" s="438">
        <f t="shared" si="8"/>
        <v>0</v>
      </c>
      <c r="Q18" s="438">
        <f t="shared" si="9"/>
        <v>0</v>
      </c>
      <c r="R18" s="428">
        <f>'[6]FY2012-13 Final'!K19</f>
        <v>12558</v>
      </c>
      <c r="S18" s="427">
        <f t="shared" si="10"/>
        <v>0</v>
      </c>
      <c r="T18" s="426">
        <f t="shared" si="11"/>
        <v>0</v>
      </c>
      <c r="U18" s="426">
        <f t="shared" si="12"/>
        <v>0</v>
      </c>
      <c r="V18" s="426">
        <f t="shared" si="13"/>
        <v>0</v>
      </c>
      <c r="W18" s="426">
        <f t="shared" si="14"/>
        <v>0</v>
      </c>
      <c r="X18" s="426">
        <f t="shared" si="15"/>
        <v>0</v>
      </c>
      <c r="Y18" s="426">
        <f t="shared" si="16"/>
        <v>0</v>
      </c>
    </row>
    <row r="19" spans="1:25">
      <c r="A19" s="264">
        <v>13</v>
      </c>
      <c r="B19" s="263" t="s">
        <v>280</v>
      </c>
      <c r="C19" s="418">
        <f>'[1]Table 8 2.1.12 MFP Funded'!P16</f>
        <v>0</v>
      </c>
      <c r="D19" s="417">
        <v>0</v>
      </c>
      <c r="E19" s="417">
        <f t="shared" si="1"/>
        <v>0</v>
      </c>
      <c r="F19" s="417">
        <f>'[5]Belle Chase Academy'!C17</f>
        <v>0</v>
      </c>
      <c r="G19" s="417">
        <f>'[5]Belle Chase Academy'!D17</f>
        <v>0</v>
      </c>
      <c r="H19" s="417">
        <f t="shared" si="2"/>
        <v>0</v>
      </c>
      <c r="I19" s="296">
        <f t="shared" si="3"/>
        <v>0</v>
      </c>
      <c r="J19" s="296">
        <f t="shared" si="4"/>
        <v>0</v>
      </c>
      <c r="K19" s="296">
        <f t="shared" si="5"/>
        <v>0</v>
      </c>
      <c r="L19" s="295"/>
      <c r="M19" s="401">
        <v>788.90242015830813</v>
      </c>
      <c r="N19" s="295">
        <f t="shared" si="6"/>
        <v>788.90242015830813</v>
      </c>
      <c r="O19" s="438">
        <f t="shared" si="7"/>
        <v>0</v>
      </c>
      <c r="P19" s="438">
        <f t="shared" si="8"/>
        <v>0</v>
      </c>
      <c r="Q19" s="438">
        <f t="shared" si="9"/>
        <v>0</v>
      </c>
      <c r="R19" s="428">
        <f>'[6]FY2012-13 Final'!K20</f>
        <v>2536</v>
      </c>
      <c r="S19" s="427">
        <f t="shared" si="10"/>
        <v>0</v>
      </c>
      <c r="T19" s="426">
        <f t="shared" si="11"/>
        <v>0</v>
      </c>
      <c r="U19" s="426">
        <f t="shared" si="12"/>
        <v>0</v>
      </c>
      <c r="V19" s="426">
        <f t="shared" si="13"/>
        <v>0</v>
      </c>
      <c r="W19" s="426">
        <f t="shared" si="14"/>
        <v>0</v>
      </c>
      <c r="X19" s="426">
        <f t="shared" si="15"/>
        <v>0</v>
      </c>
      <c r="Y19" s="426">
        <f t="shared" si="16"/>
        <v>0</v>
      </c>
    </row>
    <row r="20" spans="1:25" ht="12.75" customHeight="1">
      <c r="A20" s="264">
        <v>14</v>
      </c>
      <c r="B20" s="263" t="s">
        <v>279</v>
      </c>
      <c r="C20" s="418">
        <f>'[1]Table 8 2.1.12 MFP Funded'!P17</f>
        <v>0</v>
      </c>
      <c r="D20" s="417">
        <v>0</v>
      </c>
      <c r="E20" s="417">
        <f t="shared" si="1"/>
        <v>0</v>
      </c>
      <c r="F20" s="417">
        <f>'[5]Belle Chase Academy'!C18</f>
        <v>0</v>
      </c>
      <c r="G20" s="417">
        <f>'[5]Belle Chase Academy'!D18</f>
        <v>0</v>
      </c>
      <c r="H20" s="417">
        <f t="shared" si="2"/>
        <v>0</v>
      </c>
      <c r="I20" s="296">
        <f t="shared" si="3"/>
        <v>0</v>
      </c>
      <c r="J20" s="296">
        <f t="shared" si="4"/>
        <v>0</v>
      </c>
      <c r="K20" s="296">
        <f t="shared" si="5"/>
        <v>0</v>
      </c>
      <c r="L20" s="295"/>
      <c r="M20" s="401">
        <v>788.90242015830813</v>
      </c>
      <c r="N20" s="295">
        <f t="shared" si="6"/>
        <v>788.90242015830813</v>
      </c>
      <c r="O20" s="438">
        <f t="shared" si="7"/>
        <v>0</v>
      </c>
      <c r="P20" s="438">
        <f t="shared" si="8"/>
        <v>0</v>
      </c>
      <c r="Q20" s="438">
        <f t="shared" si="9"/>
        <v>0</v>
      </c>
      <c r="R20" s="428">
        <f>'[6]FY2012-13 Final'!K21</f>
        <v>3888</v>
      </c>
      <c r="S20" s="427">
        <f t="shared" si="10"/>
        <v>0</v>
      </c>
      <c r="T20" s="426">
        <f t="shared" si="11"/>
        <v>0</v>
      </c>
      <c r="U20" s="426">
        <f t="shared" si="12"/>
        <v>0</v>
      </c>
      <c r="V20" s="426">
        <f t="shared" si="13"/>
        <v>0</v>
      </c>
      <c r="W20" s="426">
        <f t="shared" si="14"/>
        <v>0</v>
      </c>
      <c r="X20" s="426">
        <f t="shared" si="15"/>
        <v>0</v>
      </c>
      <c r="Y20" s="426">
        <f t="shared" si="16"/>
        <v>0</v>
      </c>
    </row>
    <row r="21" spans="1:25">
      <c r="A21" s="280">
        <v>15</v>
      </c>
      <c r="B21" s="279" t="s">
        <v>278</v>
      </c>
      <c r="C21" s="416">
        <f>'[1]Table 8 2.1.12 MFP Funded'!P18</f>
        <v>0</v>
      </c>
      <c r="D21" s="415">
        <v>0</v>
      </c>
      <c r="E21" s="415">
        <f t="shared" si="1"/>
        <v>0</v>
      </c>
      <c r="F21" s="415">
        <f>'[5]Belle Chase Academy'!C19</f>
        <v>0</v>
      </c>
      <c r="G21" s="415">
        <f>'[5]Belle Chase Academy'!D19</f>
        <v>0</v>
      </c>
      <c r="H21" s="415">
        <f t="shared" si="2"/>
        <v>0</v>
      </c>
      <c r="I21" s="290">
        <f t="shared" si="3"/>
        <v>0</v>
      </c>
      <c r="J21" s="290">
        <f t="shared" si="4"/>
        <v>0</v>
      </c>
      <c r="K21" s="290">
        <f t="shared" si="5"/>
        <v>0</v>
      </c>
      <c r="L21" s="289"/>
      <c r="M21" s="400">
        <v>788.90242015830813</v>
      </c>
      <c r="N21" s="289">
        <f t="shared" si="6"/>
        <v>788.90242015830813</v>
      </c>
      <c r="O21" s="437">
        <f t="shared" si="7"/>
        <v>0</v>
      </c>
      <c r="P21" s="437">
        <f t="shared" si="8"/>
        <v>0</v>
      </c>
      <c r="Q21" s="437">
        <f t="shared" si="9"/>
        <v>0</v>
      </c>
      <c r="R21" s="434">
        <f>'[6]FY2012-13 Final'!K22</f>
        <v>2752</v>
      </c>
      <c r="S21" s="433">
        <f t="shared" si="10"/>
        <v>0</v>
      </c>
      <c r="T21" s="432">
        <f t="shared" si="11"/>
        <v>0</v>
      </c>
      <c r="U21" s="432">
        <f t="shared" si="12"/>
        <v>0</v>
      </c>
      <c r="V21" s="432">
        <f t="shared" si="13"/>
        <v>0</v>
      </c>
      <c r="W21" s="432">
        <f t="shared" si="14"/>
        <v>0</v>
      </c>
      <c r="X21" s="432">
        <f t="shared" si="15"/>
        <v>0</v>
      </c>
      <c r="Y21" s="432">
        <f t="shared" si="16"/>
        <v>0</v>
      </c>
    </row>
    <row r="22" spans="1:25">
      <c r="A22" s="272">
        <v>16</v>
      </c>
      <c r="B22" s="271" t="s">
        <v>277</v>
      </c>
      <c r="C22" s="300">
        <f>'[1]Table 8 2.1.12 MFP Funded'!P19</f>
        <v>0</v>
      </c>
      <c r="D22" s="299">
        <v>0</v>
      </c>
      <c r="E22" s="299">
        <f t="shared" si="1"/>
        <v>0</v>
      </c>
      <c r="F22" s="299">
        <f>'[5]Belle Chase Academy'!C20</f>
        <v>0</v>
      </c>
      <c r="G22" s="299">
        <f>'[5]Belle Chase Academy'!D20</f>
        <v>0</v>
      </c>
      <c r="H22" s="299">
        <f t="shared" si="2"/>
        <v>0</v>
      </c>
      <c r="I22" s="284">
        <f t="shared" si="3"/>
        <v>0</v>
      </c>
      <c r="J22" s="284">
        <f t="shared" si="4"/>
        <v>0</v>
      </c>
      <c r="K22" s="284">
        <f t="shared" si="5"/>
        <v>0</v>
      </c>
      <c r="L22" s="283"/>
      <c r="M22" s="399">
        <v>788.90242015830813</v>
      </c>
      <c r="N22" s="283">
        <f t="shared" si="6"/>
        <v>788.90242015830813</v>
      </c>
      <c r="O22" s="436">
        <f t="shared" si="7"/>
        <v>0</v>
      </c>
      <c r="P22" s="436">
        <f t="shared" si="8"/>
        <v>0</v>
      </c>
      <c r="Q22" s="436">
        <f t="shared" si="9"/>
        <v>0</v>
      </c>
      <c r="R22" s="428">
        <f>'[6]FY2012-13 Final'!K23</f>
        <v>15092</v>
      </c>
      <c r="S22" s="427">
        <f t="shared" si="10"/>
        <v>0</v>
      </c>
      <c r="T22" s="426">
        <f t="shared" si="11"/>
        <v>0</v>
      </c>
      <c r="U22" s="426">
        <f t="shared" si="12"/>
        <v>0</v>
      </c>
      <c r="V22" s="426">
        <f t="shared" si="13"/>
        <v>0</v>
      </c>
      <c r="W22" s="426">
        <f t="shared" si="14"/>
        <v>0</v>
      </c>
      <c r="X22" s="426">
        <f t="shared" si="15"/>
        <v>0</v>
      </c>
      <c r="Y22" s="426">
        <f t="shared" si="16"/>
        <v>0</v>
      </c>
    </row>
    <row r="23" spans="1:25">
      <c r="A23" s="264">
        <v>17</v>
      </c>
      <c r="B23" s="263" t="s">
        <v>276</v>
      </c>
      <c r="C23" s="418">
        <f>'[1]Table 8 2.1.12 MFP Funded'!P20</f>
        <v>0</v>
      </c>
      <c r="D23" s="417">
        <v>0</v>
      </c>
      <c r="E23" s="417">
        <f t="shared" si="1"/>
        <v>0</v>
      </c>
      <c r="F23" s="417">
        <f>'[5]Belle Chase Academy'!C21</f>
        <v>0</v>
      </c>
      <c r="G23" s="417">
        <f>'[5]Belle Chase Academy'!D21</f>
        <v>0</v>
      </c>
      <c r="H23" s="417">
        <f t="shared" si="2"/>
        <v>0</v>
      </c>
      <c r="I23" s="296">
        <f t="shared" si="3"/>
        <v>0</v>
      </c>
      <c r="J23" s="296">
        <f t="shared" si="4"/>
        <v>0</v>
      </c>
      <c r="K23" s="296">
        <f t="shared" si="5"/>
        <v>0</v>
      </c>
      <c r="L23" s="295"/>
      <c r="M23" s="401">
        <v>788.90242015830813</v>
      </c>
      <c r="N23" s="295">
        <f t="shared" si="6"/>
        <v>788.90242015830813</v>
      </c>
      <c r="O23" s="438">
        <f t="shared" si="7"/>
        <v>0</v>
      </c>
      <c r="P23" s="438">
        <f t="shared" si="8"/>
        <v>0</v>
      </c>
      <c r="Q23" s="438">
        <f t="shared" si="9"/>
        <v>0</v>
      </c>
      <c r="R23" s="428">
        <f>'[6]FY2012-13 Final'!K24</f>
        <v>6551</v>
      </c>
      <c r="S23" s="427">
        <f t="shared" si="10"/>
        <v>0</v>
      </c>
      <c r="T23" s="426">
        <f t="shared" si="11"/>
        <v>0</v>
      </c>
      <c r="U23" s="426">
        <f t="shared" si="12"/>
        <v>0</v>
      </c>
      <c r="V23" s="426">
        <f t="shared" si="13"/>
        <v>0</v>
      </c>
      <c r="W23" s="426">
        <f t="shared" si="14"/>
        <v>0</v>
      </c>
      <c r="X23" s="426">
        <f t="shared" si="15"/>
        <v>0</v>
      </c>
      <c r="Y23" s="426">
        <f t="shared" si="16"/>
        <v>0</v>
      </c>
    </row>
    <row r="24" spans="1:25">
      <c r="A24" s="264">
        <v>18</v>
      </c>
      <c r="B24" s="263" t="s">
        <v>275</v>
      </c>
      <c r="C24" s="418">
        <f>'[1]Table 8 2.1.12 MFP Funded'!P21</f>
        <v>0</v>
      </c>
      <c r="D24" s="417">
        <v>0</v>
      </c>
      <c r="E24" s="417">
        <f t="shared" si="1"/>
        <v>0</v>
      </c>
      <c r="F24" s="417">
        <f>'[5]Belle Chase Academy'!C22</f>
        <v>0</v>
      </c>
      <c r="G24" s="417">
        <f>'[5]Belle Chase Academy'!D22</f>
        <v>0</v>
      </c>
      <c r="H24" s="417">
        <f t="shared" si="2"/>
        <v>0</v>
      </c>
      <c r="I24" s="296">
        <f t="shared" si="3"/>
        <v>0</v>
      </c>
      <c r="J24" s="296">
        <f t="shared" si="4"/>
        <v>0</v>
      </c>
      <c r="K24" s="296">
        <f t="shared" si="5"/>
        <v>0</v>
      </c>
      <c r="L24" s="295"/>
      <c r="M24" s="401">
        <v>788.90242015830813</v>
      </c>
      <c r="N24" s="295">
        <f t="shared" si="6"/>
        <v>788.90242015830813</v>
      </c>
      <c r="O24" s="438">
        <f t="shared" si="7"/>
        <v>0</v>
      </c>
      <c r="P24" s="438">
        <f t="shared" si="8"/>
        <v>0</v>
      </c>
      <c r="Q24" s="438">
        <f t="shared" si="9"/>
        <v>0</v>
      </c>
      <c r="R24" s="428">
        <f>'[6]FY2012-13 Final'!K25</f>
        <v>2165</v>
      </c>
      <c r="S24" s="427">
        <f t="shared" si="10"/>
        <v>0</v>
      </c>
      <c r="T24" s="426">
        <f t="shared" si="11"/>
        <v>0</v>
      </c>
      <c r="U24" s="426">
        <f t="shared" si="12"/>
        <v>0</v>
      </c>
      <c r="V24" s="426">
        <f t="shared" si="13"/>
        <v>0</v>
      </c>
      <c r="W24" s="426">
        <f t="shared" si="14"/>
        <v>0</v>
      </c>
      <c r="X24" s="426">
        <f t="shared" si="15"/>
        <v>0</v>
      </c>
      <c r="Y24" s="426">
        <f t="shared" si="16"/>
        <v>0</v>
      </c>
    </row>
    <row r="25" spans="1:25">
      <c r="A25" s="264">
        <v>19</v>
      </c>
      <c r="B25" s="263" t="s">
        <v>274</v>
      </c>
      <c r="C25" s="418">
        <f>'[1]Table 8 2.1.12 MFP Funded'!P22</f>
        <v>0</v>
      </c>
      <c r="D25" s="417">
        <v>0</v>
      </c>
      <c r="E25" s="417">
        <f t="shared" si="1"/>
        <v>0</v>
      </c>
      <c r="F25" s="417">
        <f>'[5]Belle Chase Academy'!C23</f>
        <v>0</v>
      </c>
      <c r="G25" s="417">
        <f>'[5]Belle Chase Academy'!D23</f>
        <v>0</v>
      </c>
      <c r="H25" s="417">
        <f t="shared" si="2"/>
        <v>0</v>
      </c>
      <c r="I25" s="296">
        <f t="shared" si="3"/>
        <v>0</v>
      </c>
      <c r="J25" s="296">
        <f t="shared" si="4"/>
        <v>0</v>
      </c>
      <c r="K25" s="296">
        <f t="shared" si="5"/>
        <v>0</v>
      </c>
      <c r="L25" s="295"/>
      <c r="M25" s="401">
        <v>788.90242015830813</v>
      </c>
      <c r="N25" s="295">
        <f t="shared" si="6"/>
        <v>788.90242015830813</v>
      </c>
      <c r="O25" s="438">
        <f t="shared" si="7"/>
        <v>0</v>
      </c>
      <c r="P25" s="438">
        <f t="shared" si="8"/>
        <v>0</v>
      </c>
      <c r="Q25" s="438">
        <f t="shared" si="9"/>
        <v>0</v>
      </c>
      <c r="R25" s="428">
        <f>'[6]FY2012-13 Final'!K26</f>
        <v>2729</v>
      </c>
      <c r="S25" s="427">
        <f t="shared" si="10"/>
        <v>0</v>
      </c>
      <c r="T25" s="426">
        <f t="shared" si="11"/>
        <v>0</v>
      </c>
      <c r="U25" s="426">
        <f t="shared" si="12"/>
        <v>0</v>
      </c>
      <c r="V25" s="426">
        <f t="shared" si="13"/>
        <v>0</v>
      </c>
      <c r="W25" s="426">
        <f t="shared" si="14"/>
        <v>0</v>
      </c>
      <c r="X25" s="426">
        <f t="shared" si="15"/>
        <v>0</v>
      </c>
      <c r="Y25" s="426">
        <f t="shared" si="16"/>
        <v>0</v>
      </c>
    </row>
    <row r="26" spans="1:25">
      <c r="A26" s="280">
        <v>20</v>
      </c>
      <c r="B26" s="279" t="s">
        <v>273</v>
      </c>
      <c r="C26" s="416">
        <f>'[1]Table 8 2.1.12 MFP Funded'!P23</f>
        <v>0</v>
      </c>
      <c r="D26" s="415">
        <v>0</v>
      </c>
      <c r="E26" s="415">
        <f t="shared" si="1"/>
        <v>0</v>
      </c>
      <c r="F26" s="415">
        <f>'[5]Belle Chase Academy'!C24</f>
        <v>0</v>
      </c>
      <c r="G26" s="415">
        <f>'[5]Belle Chase Academy'!D24</f>
        <v>0</v>
      </c>
      <c r="H26" s="415">
        <f t="shared" si="2"/>
        <v>0</v>
      </c>
      <c r="I26" s="290">
        <f t="shared" si="3"/>
        <v>0</v>
      </c>
      <c r="J26" s="290">
        <f t="shared" si="4"/>
        <v>0</v>
      </c>
      <c r="K26" s="290">
        <f t="shared" si="5"/>
        <v>0</v>
      </c>
      <c r="L26" s="289"/>
      <c r="M26" s="400">
        <v>788.90242015830813</v>
      </c>
      <c r="N26" s="289">
        <f t="shared" si="6"/>
        <v>788.90242015830813</v>
      </c>
      <c r="O26" s="437">
        <f t="shared" si="7"/>
        <v>0</v>
      </c>
      <c r="P26" s="437">
        <f t="shared" si="8"/>
        <v>0</v>
      </c>
      <c r="Q26" s="437">
        <f t="shared" si="9"/>
        <v>0</v>
      </c>
      <c r="R26" s="434">
        <f>'[6]FY2012-13 Final'!K27</f>
        <v>2334</v>
      </c>
      <c r="S26" s="433">
        <f t="shared" si="10"/>
        <v>0</v>
      </c>
      <c r="T26" s="432">
        <f t="shared" si="11"/>
        <v>0</v>
      </c>
      <c r="U26" s="432">
        <f t="shared" si="12"/>
        <v>0</v>
      </c>
      <c r="V26" s="432">
        <f t="shared" si="13"/>
        <v>0</v>
      </c>
      <c r="W26" s="432">
        <f t="shared" si="14"/>
        <v>0</v>
      </c>
      <c r="X26" s="432">
        <f t="shared" si="15"/>
        <v>0</v>
      </c>
      <c r="Y26" s="432">
        <f t="shared" si="16"/>
        <v>0</v>
      </c>
    </row>
    <row r="27" spans="1:25">
      <c r="A27" s="272">
        <v>21</v>
      </c>
      <c r="B27" s="271" t="s">
        <v>272</v>
      </c>
      <c r="C27" s="300">
        <f>'[1]Table 8 2.1.12 MFP Funded'!P24</f>
        <v>0</v>
      </c>
      <c r="D27" s="299">
        <v>0</v>
      </c>
      <c r="E27" s="299">
        <f t="shared" si="1"/>
        <v>0</v>
      </c>
      <c r="F27" s="299">
        <f>'[5]Belle Chase Academy'!C25</f>
        <v>0</v>
      </c>
      <c r="G27" s="299">
        <f>'[5]Belle Chase Academy'!D25</f>
        <v>0</v>
      </c>
      <c r="H27" s="299">
        <f t="shared" si="2"/>
        <v>0</v>
      </c>
      <c r="I27" s="284">
        <f t="shared" si="3"/>
        <v>0</v>
      </c>
      <c r="J27" s="284">
        <f t="shared" si="4"/>
        <v>0</v>
      </c>
      <c r="K27" s="284">
        <f t="shared" si="5"/>
        <v>0</v>
      </c>
      <c r="L27" s="283"/>
      <c r="M27" s="399">
        <v>788.90242015830813</v>
      </c>
      <c r="N27" s="283">
        <f t="shared" si="6"/>
        <v>788.90242015830813</v>
      </c>
      <c r="O27" s="436">
        <f t="shared" si="7"/>
        <v>0</v>
      </c>
      <c r="P27" s="436">
        <f t="shared" si="8"/>
        <v>0</v>
      </c>
      <c r="Q27" s="436">
        <f t="shared" si="9"/>
        <v>0</v>
      </c>
      <c r="R27" s="428">
        <f>'[6]FY2012-13 Final'!K28</f>
        <v>2233</v>
      </c>
      <c r="S27" s="427">
        <f t="shared" si="10"/>
        <v>0</v>
      </c>
      <c r="T27" s="426">
        <f t="shared" si="11"/>
        <v>0</v>
      </c>
      <c r="U27" s="426">
        <f t="shared" si="12"/>
        <v>0</v>
      </c>
      <c r="V27" s="426">
        <f t="shared" si="13"/>
        <v>0</v>
      </c>
      <c r="W27" s="426">
        <f t="shared" si="14"/>
        <v>0</v>
      </c>
      <c r="X27" s="426">
        <f t="shared" si="15"/>
        <v>0</v>
      </c>
      <c r="Y27" s="426">
        <f t="shared" si="16"/>
        <v>0</v>
      </c>
    </row>
    <row r="28" spans="1:25">
      <c r="A28" s="264">
        <v>22</v>
      </c>
      <c r="B28" s="263" t="s">
        <v>271</v>
      </c>
      <c r="C28" s="418">
        <f>'[1]Table 8 2.1.12 MFP Funded'!P25</f>
        <v>0</v>
      </c>
      <c r="D28" s="417">
        <v>0</v>
      </c>
      <c r="E28" s="417">
        <f t="shared" si="1"/>
        <v>0</v>
      </c>
      <c r="F28" s="417">
        <f>'[5]Belle Chase Academy'!C26</f>
        <v>0</v>
      </c>
      <c r="G28" s="417">
        <f>'[5]Belle Chase Academy'!D26</f>
        <v>0</v>
      </c>
      <c r="H28" s="417">
        <f t="shared" si="2"/>
        <v>0</v>
      </c>
      <c r="I28" s="296">
        <f t="shared" si="3"/>
        <v>0</v>
      </c>
      <c r="J28" s="296">
        <f t="shared" si="4"/>
        <v>0</v>
      </c>
      <c r="K28" s="296">
        <f t="shared" si="5"/>
        <v>0</v>
      </c>
      <c r="L28" s="295"/>
      <c r="M28" s="401">
        <v>788.90242015830813</v>
      </c>
      <c r="N28" s="295">
        <f t="shared" si="6"/>
        <v>788.90242015830813</v>
      </c>
      <c r="O28" s="438">
        <f t="shared" si="7"/>
        <v>0</v>
      </c>
      <c r="P28" s="438">
        <f t="shared" si="8"/>
        <v>0</v>
      </c>
      <c r="Q28" s="438">
        <f t="shared" si="9"/>
        <v>0</v>
      </c>
      <c r="R28" s="428">
        <f>'[6]FY2012-13 Final'!K29</f>
        <v>1410</v>
      </c>
      <c r="S28" s="427">
        <f t="shared" si="10"/>
        <v>0</v>
      </c>
      <c r="T28" s="426">
        <f t="shared" si="11"/>
        <v>0</v>
      </c>
      <c r="U28" s="426">
        <f t="shared" si="12"/>
        <v>0</v>
      </c>
      <c r="V28" s="426">
        <f t="shared" si="13"/>
        <v>0</v>
      </c>
      <c r="W28" s="426">
        <f t="shared" si="14"/>
        <v>0</v>
      </c>
      <c r="X28" s="426">
        <f t="shared" si="15"/>
        <v>0</v>
      </c>
      <c r="Y28" s="426">
        <f t="shared" si="16"/>
        <v>0</v>
      </c>
    </row>
    <row r="29" spans="1:25">
      <c r="A29" s="264">
        <v>23</v>
      </c>
      <c r="B29" s="263" t="s">
        <v>270</v>
      </c>
      <c r="C29" s="418">
        <f>'[1]Table 8 2.1.12 MFP Funded'!P26</f>
        <v>0</v>
      </c>
      <c r="D29" s="417">
        <v>0</v>
      </c>
      <c r="E29" s="417">
        <f t="shared" si="1"/>
        <v>0</v>
      </c>
      <c r="F29" s="417">
        <f>'[5]Belle Chase Academy'!C27</f>
        <v>0</v>
      </c>
      <c r="G29" s="417">
        <f>'[5]Belle Chase Academy'!D27</f>
        <v>0</v>
      </c>
      <c r="H29" s="417">
        <f t="shared" si="2"/>
        <v>0</v>
      </c>
      <c r="I29" s="296">
        <f t="shared" si="3"/>
        <v>0</v>
      </c>
      <c r="J29" s="296">
        <f t="shared" si="4"/>
        <v>0</v>
      </c>
      <c r="K29" s="296">
        <f t="shared" si="5"/>
        <v>0</v>
      </c>
      <c r="L29" s="295"/>
      <c r="M29" s="401">
        <v>788.90242015830813</v>
      </c>
      <c r="N29" s="295">
        <f t="shared" si="6"/>
        <v>788.90242015830813</v>
      </c>
      <c r="O29" s="438">
        <f t="shared" si="7"/>
        <v>0</v>
      </c>
      <c r="P29" s="438">
        <f t="shared" si="8"/>
        <v>0</v>
      </c>
      <c r="Q29" s="438">
        <f t="shared" si="9"/>
        <v>0</v>
      </c>
      <c r="R29" s="428">
        <f>'[6]FY2012-13 Final'!K30</f>
        <v>3258</v>
      </c>
      <c r="S29" s="427">
        <f t="shared" si="10"/>
        <v>0</v>
      </c>
      <c r="T29" s="426">
        <f t="shared" si="11"/>
        <v>0</v>
      </c>
      <c r="U29" s="426">
        <f t="shared" si="12"/>
        <v>0</v>
      </c>
      <c r="V29" s="426">
        <f t="shared" si="13"/>
        <v>0</v>
      </c>
      <c r="W29" s="426">
        <f t="shared" si="14"/>
        <v>0</v>
      </c>
      <c r="X29" s="426">
        <f t="shared" si="15"/>
        <v>0</v>
      </c>
      <c r="Y29" s="426">
        <f t="shared" si="16"/>
        <v>0</v>
      </c>
    </row>
    <row r="30" spans="1:25">
      <c r="A30" s="264">
        <v>24</v>
      </c>
      <c r="B30" s="263" t="s">
        <v>269</v>
      </c>
      <c r="C30" s="418">
        <f>'[1]Table 8 2.1.12 MFP Funded'!P27</f>
        <v>0</v>
      </c>
      <c r="D30" s="417">
        <v>0</v>
      </c>
      <c r="E30" s="417">
        <f t="shared" si="1"/>
        <v>0</v>
      </c>
      <c r="F30" s="417">
        <f>'[5]Belle Chase Academy'!C28</f>
        <v>0</v>
      </c>
      <c r="G30" s="417">
        <f>'[5]Belle Chase Academy'!D28</f>
        <v>0</v>
      </c>
      <c r="H30" s="417">
        <f t="shared" si="2"/>
        <v>0</v>
      </c>
      <c r="I30" s="296">
        <f t="shared" si="3"/>
        <v>0</v>
      </c>
      <c r="J30" s="296">
        <f t="shared" si="4"/>
        <v>0</v>
      </c>
      <c r="K30" s="296">
        <f t="shared" si="5"/>
        <v>0</v>
      </c>
      <c r="L30" s="295"/>
      <c r="M30" s="401">
        <v>788.90242015830813</v>
      </c>
      <c r="N30" s="295">
        <f t="shared" si="6"/>
        <v>788.90242015830813</v>
      </c>
      <c r="O30" s="438">
        <f t="shared" si="7"/>
        <v>0</v>
      </c>
      <c r="P30" s="438">
        <f t="shared" si="8"/>
        <v>0</v>
      </c>
      <c r="Q30" s="438">
        <f t="shared" si="9"/>
        <v>0</v>
      </c>
      <c r="R30" s="428">
        <f>'[6]FY2012-13 Final'!K31</f>
        <v>9280</v>
      </c>
      <c r="S30" s="427">
        <f t="shared" si="10"/>
        <v>0</v>
      </c>
      <c r="T30" s="426">
        <f t="shared" si="11"/>
        <v>0</v>
      </c>
      <c r="U30" s="426">
        <f t="shared" si="12"/>
        <v>0</v>
      </c>
      <c r="V30" s="426">
        <f t="shared" si="13"/>
        <v>0</v>
      </c>
      <c r="W30" s="426">
        <f t="shared" si="14"/>
        <v>0</v>
      </c>
      <c r="X30" s="426">
        <f t="shared" si="15"/>
        <v>0</v>
      </c>
      <c r="Y30" s="426">
        <f t="shared" si="16"/>
        <v>0</v>
      </c>
    </row>
    <row r="31" spans="1:25">
      <c r="A31" s="280">
        <v>25</v>
      </c>
      <c r="B31" s="279" t="s">
        <v>268</v>
      </c>
      <c r="C31" s="416">
        <f>'[1]Table 8 2.1.12 MFP Funded'!P28</f>
        <v>0</v>
      </c>
      <c r="D31" s="415">
        <v>0</v>
      </c>
      <c r="E31" s="415">
        <f t="shared" si="1"/>
        <v>0</v>
      </c>
      <c r="F31" s="415">
        <f>'[5]Belle Chase Academy'!C29</f>
        <v>0</v>
      </c>
      <c r="G31" s="415">
        <f>'[5]Belle Chase Academy'!D29</f>
        <v>0</v>
      </c>
      <c r="H31" s="415">
        <f t="shared" si="2"/>
        <v>0</v>
      </c>
      <c r="I31" s="290">
        <f t="shared" si="3"/>
        <v>0</v>
      </c>
      <c r="J31" s="290">
        <f t="shared" si="4"/>
        <v>0</v>
      </c>
      <c r="K31" s="290">
        <f t="shared" si="5"/>
        <v>0</v>
      </c>
      <c r="L31" s="289"/>
      <c r="M31" s="400">
        <v>788.90242015830813</v>
      </c>
      <c r="N31" s="289">
        <f t="shared" si="6"/>
        <v>788.90242015830813</v>
      </c>
      <c r="O31" s="437">
        <f t="shared" si="7"/>
        <v>0</v>
      </c>
      <c r="P31" s="437">
        <f t="shared" si="8"/>
        <v>0</v>
      </c>
      <c r="Q31" s="437">
        <f t="shared" si="9"/>
        <v>0</v>
      </c>
      <c r="R31" s="434">
        <f>'[6]FY2012-13 Final'!K32</f>
        <v>5351</v>
      </c>
      <c r="S31" s="433">
        <f t="shared" si="10"/>
        <v>0</v>
      </c>
      <c r="T31" s="432">
        <f t="shared" si="11"/>
        <v>0</v>
      </c>
      <c r="U31" s="432">
        <f t="shared" si="12"/>
        <v>0</v>
      </c>
      <c r="V31" s="432">
        <f t="shared" si="13"/>
        <v>0</v>
      </c>
      <c r="W31" s="432">
        <f t="shared" si="14"/>
        <v>0</v>
      </c>
      <c r="X31" s="432">
        <f t="shared" si="15"/>
        <v>0</v>
      </c>
      <c r="Y31" s="432">
        <f t="shared" si="16"/>
        <v>0</v>
      </c>
    </row>
    <row r="32" spans="1:25">
      <c r="A32" s="272">
        <v>26</v>
      </c>
      <c r="B32" s="271" t="s">
        <v>267</v>
      </c>
      <c r="C32" s="300">
        <f>'[1]Table 8 2.1.12 MFP Funded'!P29</f>
        <v>248</v>
      </c>
      <c r="D32" s="299">
        <v>0</v>
      </c>
      <c r="E32" s="299">
        <f t="shared" si="1"/>
        <v>248</v>
      </c>
      <c r="F32" s="299">
        <f>'[5]Belle Chase Academy'!C30</f>
        <v>266</v>
      </c>
      <c r="G32" s="299">
        <f>'[5]Belle Chase Academy'!D30</f>
        <v>1</v>
      </c>
      <c r="H32" s="299">
        <f t="shared" si="2"/>
        <v>267</v>
      </c>
      <c r="I32" s="284">
        <f t="shared" si="3"/>
        <v>19</v>
      </c>
      <c r="J32" s="284">
        <f t="shared" si="4"/>
        <v>19</v>
      </c>
      <c r="K32" s="284">
        <f t="shared" si="5"/>
        <v>0</v>
      </c>
      <c r="L32" s="283"/>
      <c r="M32" s="399">
        <v>788.90242015830813</v>
      </c>
      <c r="N32" s="283">
        <f t="shared" si="6"/>
        <v>788.90242015830813</v>
      </c>
      <c r="O32" s="436">
        <f t="shared" si="7"/>
        <v>14989.145983007855</v>
      </c>
      <c r="P32" s="436">
        <f t="shared" si="8"/>
        <v>14989.145983007855</v>
      </c>
      <c r="Q32" s="436">
        <f t="shared" si="9"/>
        <v>0</v>
      </c>
      <c r="R32" s="428">
        <f>'[6]FY2012-13 Final'!K33</f>
        <v>5100</v>
      </c>
      <c r="S32" s="427">
        <f t="shared" si="10"/>
        <v>1</v>
      </c>
      <c r="T32" s="426">
        <f t="shared" si="11"/>
        <v>5100</v>
      </c>
      <c r="U32" s="426">
        <f t="shared" si="12"/>
        <v>5100</v>
      </c>
      <c r="V32" s="426">
        <f t="shared" si="13"/>
        <v>0</v>
      </c>
      <c r="W32" s="426">
        <f t="shared" si="14"/>
        <v>20089.145983007853</v>
      </c>
      <c r="X32" s="426">
        <f t="shared" si="15"/>
        <v>20089.145983007853</v>
      </c>
      <c r="Y32" s="426">
        <f t="shared" si="16"/>
        <v>0</v>
      </c>
    </row>
    <row r="33" spans="1:25">
      <c r="A33" s="264">
        <v>27</v>
      </c>
      <c r="B33" s="263" t="s">
        <v>266</v>
      </c>
      <c r="C33" s="410">
        <f>'[1]Table 8 2.1.12 MFP Funded'!P30</f>
        <v>0</v>
      </c>
      <c r="D33" s="409">
        <v>0</v>
      </c>
      <c r="E33" s="409">
        <f t="shared" si="1"/>
        <v>0</v>
      </c>
      <c r="F33" s="409">
        <f>'[5]Belle Chase Academy'!C31</f>
        <v>0</v>
      </c>
      <c r="G33" s="409">
        <f>'[5]Belle Chase Academy'!D31</f>
        <v>0</v>
      </c>
      <c r="H33" s="409">
        <f t="shared" si="2"/>
        <v>0</v>
      </c>
      <c r="I33" s="260">
        <f t="shared" si="3"/>
        <v>0</v>
      </c>
      <c r="J33" s="260">
        <f t="shared" si="4"/>
        <v>0</v>
      </c>
      <c r="K33" s="260">
        <f t="shared" si="5"/>
        <v>0</v>
      </c>
      <c r="L33" s="259"/>
      <c r="M33" s="396">
        <v>788.90242015830813</v>
      </c>
      <c r="N33" s="259">
        <f t="shared" si="6"/>
        <v>788.90242015830813</v>
      </c>
      <c r="O33" s="430">
        <f t="shared" si="7"/>
        <v>0</v>
      </c>
      <c r="P33" s="430">
        <f t="shared" si="8"/>
        <v>0</v>
      </c>
      <c r="Q33" s="430">
        <f t="shared" si="9"/>
        <v>0</v>
      </c>
      <c r="R33" s="428">
        <f>'[6]FY2012-13 Final'!K34</f>
        <v>3091</v>
      </c>
      <c r="S33" s="427">
        <f t="shared" si="10"/>
        <v>0</v>
      </c>
      <c r="T33" s="426">
        <f t="shared" si="11"/>
        <v>0</v>
      </c>
      <c r="U33" s="426">
        <f t="shared" si="12"/>
        <v>0</v>
      </c>
      <c r="V33" s="426">
        <f t="shared" si="13"/>
        <v>0</v>
      </c>
      <c r="W33" s="426">
        <f t="shared" si="14"/>
        <v>0</v>
      </c>
      <c r="X33" s="426">
        <f t="shared" si="15"/>
        <v>0</v>
      </c>
      <c r="Y33" s="426">
        <f t="shared" si="16"/>
        <v>0</v>
      </c>
    </row>
    <row r="34" spans="1:25">
      <c r="A34" s="264">
        <v>28</v>
      </c>
      <c r="B34" s="263" t="s">
        <v>265</v>
      </c>
      <c r="C34" s="410">
        <f>'[1]Table 8 2.1.12 MFP Funded'!P31</f>
        <v>0</v>
      </c>
      <c r="D34" s="409">
        <v>0</v>
      </c>
      <c r="E34" s="409">
        <f t="shared" si="1"/>
        <v>0</v>
      </c>
      <c r="F34" s="409">
        <f>'[5]Belle Chase Academy'!C32</f>
        <v>0</v>
      </c>
      <c r="G34" s="409">
        <f>'[5]Belle Chase Academy'!D32</f>
        <v>0</v>
      </c>
      <c r="H34" s="409">
        <f t="shared" si="2"/>
        <v>0</v>
      </c>
      <c r="I34" s="260">
        <f t="shared" si="3"/>
        <v>0</v>
      </c>
      <c r="J34" s="260">
        <f t="shared" si="4"/>
        <v>0</v>
      </c>
      <c r="K34" s="260">
        <f t="shared" si="5"/>
        <v>0</v>
      </c>
      <c r="L34" s="259"/>
      <c r="M34" s="396">
        <v>788.90242015830813</v>
      </c>
      <c r="N34" s="259">
        <f t="shared" si="6"/>
        <v>788.90242015830813</v>
      </c>
      <c r="O34" s="430">
        <f t="shared" si="7"/>
        <v>0</v>
      </c>
      <c r="P34" s="430">
        <f t="shared" si="8"/>
        <v>0</v>
      </c>
      <c r="Q34" s="430">
        <f t="shared" si="9"/>
        <v>0</v>
      </c>
      <c r="R34" s="428">
        <f>'[6]FY2012-13 Final'!K35</f>
        <v>5323</v>
      </c>
      <c r="S34" s="427">
        <f t="shared" si="10"/>
        <v>0</v>
      </c>
      <c r="T34" s="426">
        <f t="shared" si="11"/>
        <v>0</v>
      </c>
      <c r="U34" s="426">
        <f t="shared" si="12"/>
        <v>0</v>
      </c>
      <c r="V34" s="426">
        <f t="shared" si="13"/>
        <v>0</v>
      </c>
      <c r="W34" s="426">
        <f t="shared" si="14"/>
        <v>0</v>
      </c>
      <c r="X34" s="426">
        <f t="shared" si="15"/>
        <v>0</v>
      </c>
      <c r="Y34" s="426">
        <f t="shared" si="16"/>
        <v>0</v>
      </c>
    </row>
    <row r="35" spans="1:25">
      <c r="A35" s="264">
        <v>29</v>
      </c>
      <c r="B35" s="263" t="s">
        <v>264</v>
      </c>
      <c r="C35" s="410">
        <f>'[1]Table 8 2.1.12 MFP Funded'!P32</f>
        <v>0</v>
      </c>
      <c r="D35" s="409">
        <v>0</v>
      </c>
      <c r="E35" s="409">
        <f t="shared" si="1"/>
        <v>0</v>
      </c>
      <c r="F35" s="409">
        <f>'[5]Belle Chase Academy'!C33</f>
        <v>0</v>
      </c>
      <c r="G35" s="409">
        <f>'[5]Belle Chase Academy'!D33</f>
        <v>0</v>
      </c>
      <c r="H35" s="409">
        <f t="shared" si="2"/>
        <v>0</v>
      </c>
      <c r="I35" s="260">
        <f t="shared" si="3"/>
        <v>0</v>
      </c>
      <c r="J35" s="260">
        <f t="shared" si="4"/>
        <v>0</v>
      </c>
      <c r="K35" s="260">
        <f t="shared" si="5"/>
        <v>0</v>
      </c>
      <c r="L35" s="259"/>
      <c r="M35" s="396">
        <v>788.90242015830813</v>
      </c>
      <c r="N35" s="259">
        <f t="shared" si="6"/>
        <v>788.90242015830813</v>
      </c>
      <c r="O35" s="430">
        <f t="shared" si="7"/>
        <v>0</v>
      </c>
      <c r="P35" s="430">
        <f t="shared" si="8"/>
        <v>0</v>
      </c>
      <c r="Q35" s="430">
        <f t="shared" si="9"/>
        <v>0</v>
      </c>
      <c r="R35" s="428">
        <f>'[6]FY2012-13 Final'!K36</f>
        <v>4388</v>
      </c>
      <c r="S35" s="427">
        <f t="shared" si="10"/>
        <v>0</v>
      </c>
      <c r="T35" s="426">
        <f t="shared" si="11"/>
        <v>0</v>
      </c>
      <c r="U35" s="426">
        <f t="shared" si="12"/>
        <v>0</v>
      </c>
      <c r="V35" s="426">
        <f t="shared" si="13"/>
        <v>0</v>
      </c>
      <c r="W35" s="426">
        <f t="shared" si="14"/>
        <v>0</v>
      </c>
      <c r="X35" s="426">
        <f t="shared" si="15"/>
        <v>0</v>
      </c>
      <c r="Y35" s="426">
        <f t="shared" si="16"/>
        <v>0</v>
      </c>
    </row>
    <row r="36" spans="1:25">
      <c r="A36" s="280">
        <v>30</v>
      </c>
      <c r="B36" s="279" t="s">
        <v>263</v>
      </c>
      <c r="C36" s="414">
        <f>'[1]Table 8 2.1.12 MFP Funded'!P33</f>
        <v>0</v>
      </c>
      <c r="D36" s="413">
        <v>0</v>
      </c>
      <c r="E36" s="413">
        <f t="shared" si="1"/>
        <v>0</v>
      </c>
      <c r="F36" s="413">
        <f>'[5]Belle Chase Academy'!C34</f>
        <v>0</v>
      </c>
      <c r="G36" s="413">
        <f>'[5]Belle Chase Academy'!D34</f>
        <v>0</v>
      </c>
      <c r="H36" s="413">
        <f t="shared" si="2"/>
        <v>0</v>
      </c>
      <c r="I36" s="276">
        <f t="shared" si="3"/>
        <v>0</v>
      </c>
      <c r="J36" s="276">
        <f t="shared" si="4"/>
        <v>0</v>
      </c>
      <c r="K36" s="276">
        <f t="shared" si="5"/>
        <v>0</v>
      </c>
      <c r="L36" s="275"/>
      <c r="M36" s="398">
        <v>788.90242015830813</v>
      </c>
      <c r="N36" s="275">
        <f t="shared" si="6"/>
        <v>788.90242015830813</v>
      </c>
      <c r="O36" s="435">
        <f t="shared" si="7"/>
        <v>0</v>
      </c>
      <c r="P36" s="435">
        <f t="shared" si="8"/>
        <v>0</v>
      </c>
      <c r="Q36" s="435">
        <f t="shared" si="9"/>
        <v>0</v>
      </c>
      <c r="R36" s="434">
        <f>'[6]FY2012-13 Final'!K37</f>
        <v>3702</v>
      </c>
      <c r="S36" s="433">
        <f t="shared" si="10"/>
        <v>0</v>
      </c>
      <c r="T36" s="432">
        <f t="shared" si="11"/>
        <v>0</v>
      </c>
      <c r="U36" s="432">
        <f t="shared" si="12"/>
        <v>0</v>
      </c>
      <c r="V36" s="432">
        <f t="shared" si="13"/>
        <v>0</v>
      </c>
      <c r="W36" s="432">
        <f t="shared" si="14"/>
        <v>0</v>
      </c>
      <c r="X36" s="432">
        <f t="shared" si="15"/>
        <v>0</v>
      </c>
      <c r="Y36" s="432">
        <f t="shared" si="16"/>
        <v>0</v>
      </c>
    </row>
    <row r="37" spans="1:25">
      <c r="A37" s="272">
        <v>31</v>
      </c>
      <c r="B37" s="271" t="s">
        <v>262</v>
      </c>
      <c r="C37" s="412">
        <f>'[1]Table 8 2.1.12 MFP Funded'!P34</f>
        <v>0</v>
      </c>
      <c r="D37" s="411">
        <v>0</v>
      </c>
      <c r="E37" s="411">
        <f t="shared" si="1"/>
        <v>0</v>
      </c>
      <c r="F37" s="411">
        <f>'[5]Belle Chase Academy'!C35</f>
        <v>0</v>
      </c>
      <c r="G37" s="411">
        <f>'[5]Belle Chase Academy'!D35</f>
        <v>0</v>
      </c>
      <c r="H37" s="411">
        <f t="shared" si="2"/>
        <v>0</v>
      </c>
      <c r="I37" s="268">
        <f t="shared" si="3"/>
        <v>0</v>
      </c>
      <c r="J37" s="268">
        <f t="shared" si="4"/>
        <v>0</v>
      </c>
      <c r="K37" s="268">
        <f t="shared" si="5"/>
        <v>0</v>
      </c>
      <c r="L37" s="267"/>
      <c r="M37" s="397">
        <v>788.90242015830813</v>
      </c>
      <c r="N37" s="267">
        <f t="shared" si="6"/>
        <v>788.90242015830813</v>
      </c>
      <c r="O37" s="431">
        <f t="shared" si="7"/>
        <v>0</v>
      </c>
      <c r="P37" s="431">
        <f t="shared" si="8"/>
        <v>0</v>
      </c>
      <c r="Q37" s="431">
        <f t="shared" si="9"/>
        <v>0</v>
      </c>
      <c r="R37" s="428">
        <f>'[6]FY2012-13 Final'!K38</f>
        <v>4669</v>
      </c>
      <c r="S37" s="427">
        <f t="shared" si="10"/>
        <v>0</v>
      </c>
      <c r="T37" s="426">
        <f t="shared" si="11"/>
        <v>0</v>
      </c>
      <c r="U37" s="426">
        <f t="shared" si="12"/>
        <v>0</v>
      </c>
      <c r="V37" s="426">
        <f t="shared" si="13"/>
        <v>0</v>
      </c>
      <c r="W37" s="426">
        <f t="shared" si="14"/>
        <v>0</v>
      </c>
      <c r="X37" s="426">
        <f t="shared" si="15"/>
        <v>0</v>
      </c>
      <c r="Y37" s="426">
        <f t="shared" si="16"/>
        <v>0</v>
      </c>
    </row>
    <row r="38" spans="1:25">
      <c r="A38" s="264">
        <v>32</v>
      </c>
      <c r="B38" s="263" t="s">
        <v>261</v>
      </c>
      <c r="C38" s="410">
        <f>'[1]Table 8 2.1.12 MFP Funded'!P35</f>
        <v>0</v>
      </c>
      <c r="D38" s="409">
        <v>0</v>
      </c>
      <c r="E38" s="409">
        <f t="shared" si="1"/>
        <v>0</v>
      </c>
      <c r="F38" s="409">
        <f>'[5]Belle Chase Academy'!C36</f>
        <v>0</v>
      </c>
      <c r="G38" s="409">
        <f>'[5]Belle Chase Academy'!D36</f>
        <v>0</v>
      </c>
      <c r="H38" s="409">
        <f t="shared" si="2"/>
        <v>0</v>
      </c>
      <c r="I38" s="260">
        <f t="shared" si="3"/>
        <v>0</v>
      </c>
      <c r="J38" s="260">
        <f t="shared" si="4"/>
        <v>0</v>
      </c>
      <c r="K38" s="260">
        <f t="shared" si="5"/>
        <v>0</v>
      </c>
      <c r="L38" s="259"/>
      <c r="M38" s="396">
        <v>788.90242015830813</v>
      </c>
      <c r="N38" s="259">
        <f t="shared" si="6"/>
        <v>788.90242015830813</v>
      </c>
      <c r="O38" s="430">
        <f t="shared" si="7"/>
        <v>0</v>
      </c>
      <c r="P38" s="430">
        <f t="shared" si="8"/>
        <v>0</v>
      </c>
      <c r="Q38" s="430">
        <f t="shared" si="9"/>
        <v>0</v>
      </c>
      <c r="R38" s="428">
        <f>'[6]FY2012-13 Final'!K39</f>
        <v>1965</v>
      </c>
      <c r="S38" s="427">
        <f t="shared" si="10"/>
        <v>0</v>
      </c>
      <c r="T38" s="426">
        <f t="shared" si="11"/>
        <v>0</v>
      </c>
      <c r="U38" s="426">
        <f t="shared" si="12"/>
        <v>0</v>
      </c>
      <c r="V38" s="426">
        <f t="shared" si="13"/>
        <v>0</v>
      </c>
      <c r="W38" s="426">
        <f t="shared" si="14"/>
        <v>0</v>
      </c>
      <c r="X38" s="426">
        <f t="shared" si="15"/>
        <v>0</v>
      </c>
      <c r="Y38" s="426">
        <f t="shared" si="16"/>
        <v>0</v>
      </c>
    </row>
    <row r="39" spans="1:25">
      <c r="A39" s="264">
        <v>33</v>
      </c>
      <c r="B39" s="263" t="s">
        <v>260</v>
      </c>
      <c r="C39" s="410">
        <f>'[1]Table 8 2.1.12 MFP Funded'!P36</f>
        <v>0</v>
      </c>
      <c r="D39" s="409">
        <v>0</v>
      </c>
      <c r="E39" s="409">
        <f t="shared" ref="E39:E70" si="17">C39+D39</f>
        <v>0</v>
      </c>
      <c r="F39" s="409">
        <f>'[5]Belle Chase Academy'!C37</f>
        <v>0</v>
      </c>
      <c r="G39" s="409">
        <f>'[5]Belle Chase Academy'!D37</f>
        <v>0</v>
      </c>
      <c r="H39" s="409">
        <f t="shared" ref="H39:H70" si="18">F39+G39</f>
        <v>0</v>
      </c>
      <c r="I39" s="260">
        <f t="shared" ref="I39:I70" si="19">H39-E39</f>
        <v>0</v>
      </c>
      <c r="J39" s="260">
        <f t="shared" ref="J39:J70" si="20">IF(I39&gt;0,I39,0)</f>
        <v>0</v>
      </c>
      <c r="K39" s="260">
        <f t="shared" ref="K39:K75" si="21">IF(I39&lt;0,I39,0)</f>
        <v>0</v>
      </c>
      <c r="L39" s="259"/>
      <c r="M39" s="396">
        <v>788.90242015830813</v>
      </c>
      <c r="N39" s="259">
        <f t="shared" ref="N39:N70" si="22">L39+M39</f>
        <v>788.90242015830813</v>
      </c>
      <c r="O39" s="430">
        <f t="shared" ref="O39:O70" si="23">I39*N39</f>
        <v>0</v>
      </c>
      <c r="P39" s="430">
        <f t="shared" ref="P39:P70" si="24">IF(O39&gt;0,O39,0)</f>
        <v>0</v>
      </c>
      <c r="Q39" s="430">
        <f t="shared" ref="Q39:Q75" si="25">IF(O39&lt;0,O39,0)</f>
        <v>0</v>
      </c>
      <c r="R39" s="428">
        <f>'[6]FY2012-13 Final'!K40</f>
        <v>2771</v>
      </c>
      <c r="S39" s="427">
        <f t="shared" ref="S39:S75" si="26">G39-D39</f>
        <v>0</v>
      </c>
      <c r="T39" s="426">
        <f t="shared" ref="T39:T70" si="27">S39*R39</f>
        <v>0</v>
      </c>
      <c r="U39" s="426">
        <f t="shared" ref="U39:U70" si="28">IF(T39&gt;0,T39,0)</f>
        <v>0</v>
      </c>
      <c r="V39" s="426">
        <f t="shared" ref="V39:V75" si="29">IF(T39&lt;0,T39,0)</f>
        <v>0</v>
      </c>
      <c r="W39" s="426">
        <f t="shared" ref="W39:W75" si="30">O39+T39</f>
        <v>0</v>
      </c>
      <c r="X39" s="426">
        <f t="shared" ref="X39:X75" si="31">P39+U39</f>
        <v>0</v>
      </c>
      <c r="Y39" s="426">
        <f t="shared" ref="Y39:Y75" si="32">Q39+V39</f>
        <v>0</v>
      </c>
    </row>
    <row r="40" spans="1:25">
      <c r="A40" s="264">
        <v>34</v>
      </c>
      <c r="B40" s="263" t="s">
        <v>259</v>
      </c>
      <c r="C40" s="410">
        <f>'[1]Table 8 2.1.12 MFP Funded'!P37</f>
        <v>0</v>
      </c>
      <c r="D40" s="409">
        <v>0</v>
      </c>
      <c r="E40" s="409">
        <f t="shared" si="17"/>
        <v>0</v>
      </c>
      <c r="F40" s="409">
        <f>'[5]Belle Chase Academy'!C38</f>
        <v>0</v>
      </c>
      <c r="G40" s="409">
        <f>'[5]Belle Chase Academy'!D38</f>
        <v>0</v>
      </c>
      <c r="H40" s="409">
        <f t="shared" si="18"/>
        <v>0</v>
      </c>
      <c r="I40" s="260">
        <f t="shared" si="19"/>
        <v>0</v>
      </c>
      <c r="J40" s="260">
        <f t="shared" si="20"/>
        <v>0</v>
      </c>
      <c r="K40" s="260">
        <f t="shared" si="21"/>
        <v>0</v>
      </c>
      <c r="L40" s="259"/>
      <c r="M40" s="396">
        <v>788.90242015830813</v>
      </c>
      <c r="N40" s="259">
        <f t="shared" si="22"/>
        <v>788.90242015830813</v>
      </c>
      <c r="O40" s="430">
        <f t="shared" si="23"/>
        <v>0</v>
      </c>
      <c r="P40" s="430">
        <f t="shared" si="24"/>
        <v>0</v>
      </c>
      <c r="Q40" s="430">
        <f t="shared" si="25"/>
        <v>0</v>
      </c>
      <c r="R40" s="428">
        <f>'[6]FY2012-13 Final'!K41</f>
        <v>2758</v>
      </c>
      <c r="S40" s="427">
        <f t="shared" si="26"/>
        <v>0</v>
      </c>
      <c r="T40" s="426">
        <f t="shared" si="27"/>
        <v>0</v>
      </c>
      <c r="U40" s="426">
        <f t="shared" si="28"/>
        <v>0</v>
      </c>
      <c r="V40" s="426">
        <f t="shared" si="29"/>
        <v>0</v>
      </c>
      <c r="W40" s="426">
        <f t="shared" si="30"/>
        <v>0</v>
      </c>
      <c r="X40" s="426">
        <f t="shared" si="31"/>
        <v>0</v>
      </c>
      <c r="Y40" s="426">
        <f t="shared" si="32"/>
        <v>0</v>
      </c>
    </row>
    <row r="41" spans="1:25">
      <c r="A41" s="280">
        <v>35</v>
      </c>
      <c r="B41" s="279" t="s">
        <v>258</v>
      </c>
      <c r="C41" s="414">
        <f>'[1]Table 8 2.1.12 MFP Funded'!P38</f>
        <v>0</v>
      </c>
      <c r="D41" s="413">
        <v>0</v>
      </c>
      <c r="E41" s="413">
        <f t="shared" si="17"/>
        <v>0</v>
      </c>
      <c r="F41" s="413">
        <f>'[5]Belle Chase Academy'!C39</f>
        <v>0</v>
      </c>
      <c r="G41" s="413">
        <f>'[5]Belle Chase Academy'!D39</f>
        <v>0</v>
      </c>
      <c r="H41" s="413">
        <f t="shared" si="18"/>
        <v>0</v>
      </c>
      <c r="I41" s="276">
        <f t="shared" si="19"/>
        <v>0</v>
      </c>
      <c r="J41" s="276">
        <f t="shared" si="20"/>
        <v>0</v>
      </c>
      <c r="K41" s="276">
        <f t="shared" si="21"/>
        <v>0</v>
      </c>
      <c r="L41" s="275"/>
      <c r="M41" s="398">
        <v>788.90242015830813</v>
      </c>
      <c r="N41" s="275">
        <f t="shared" si="22"/>
        <v>788.90242015830813</v>
      </c>
      <c r="O41" s="435">
        <f t="shared" si="23"/>
        <v>0</v>
      </c>
      <c r="P41" s="435">
        <f t="shared" si="24"/>
        <v>0</v>
      </c>
      <c r="Q41" s="435">
        <f t="shared" si="25"/>
        <v>0</v>
      </c>
      <c r="R41" s="434">
        <f>'[6]FY2012-13 Final'!K42</f>
        <v>3603</v>
      </c>
      <c r="S41" s="433">
        <f t="shared" si="26"/>
        <v>0</v>
      </c>
      <c r="T41" s="432">
        <f t="shared" si="27"/>
        <v>0</v>
      </c>
      <c r="U41" s="432">
        <f t="shared" si="28"/>
        <v>0</v>
      </c>
      <c r="V41" s="432">
        <f t="shared" si="29"/>
        <v>0</v>
      </c>
      <c r="W41" s="432">
        <f t="shared" si="30"/>
        <v>0</v>
      </c>
      <c r="X41" s="432">
        <f t="shared" si="31"/>
        <v>0</v>
      </c>
      <c r="Y41" s="432">
        <f t="shared" si="32"/>
        <v>0</v>
      </c>
    </row>
    <row r="42" spans="1:25">
      <c r="A42" s="272">
        <v>36</v>
      </c>
      <c r="B42" s="271" t="s">
        <v>257</v>
      </c>
      <c r="C42" s="412">
        <f>'[1]Table 8 2.1.12 MFP Funded'!P39-D42</f>
        <v>134</v>
      </c>
      <c r="D42" s="269">
        <v>60</v>
      </c>
      <c r="E42" s="269">
        <f t="shared" si="17"/>
        <v>194</v>
      </c>
      <c r="F42" s="269">
        <f>'[5]Belle Chase Academy'!C40</f>
        <v>134</v>
      </c>
      <c r="G42" s="269">
        <f>'[5]Belle Chase Academy'!D40</f>
        <v>70</v>
      </c>
      <c r="H42" s="269">
        <f t="shared" si="18"/>
        <v>204</v>
      </c>
      <c r="I42" s="268">
        <f t="shared" si="19"/>
        <v>10</v>
      </c>
      <c r="J42" s="268">
        <f t="shared" si="20"/>
        <v>10</v>
      </c>
      <c r="K42" s="268">
        <f t="shared" si="21"/>
        <v>0</v>
      </c>
      <c r="L42" s="267"/>
      <c r="M42" s="397">
        <v>788.90242015830813</v>
      </c>
      <c r="N42" s="267">
        <f t="shared" si="22"/>
        <v>788.90242015830813</v>
      </c>
      <c r="O42" s="431">
        <f t="shared" si="23"/>
        <v>7889.0242015830809</v>
      </c>
      <c r="P42" s="431">
        <f t="shared" si="24"/>
        <v>7889.0242015830809</v>
      </c>
      <c r="Q42" s="431">
        <f t="shared" si="25"/>
        <v>0</v>
      </c>
      <c r="R42" s="428">
        <f>'[6]FY2012-13 Final'!K43</f>
        <v>4601</v>
      </c>
      <c r="S42" s="427">
        <f t="shared" si="26"/>
        <v>10</v>
      </c>
      <c r="T42" s="426">
        <f t="shared" si="27"/>
        <v>46010</v>
      </c>
      <c r="U42" s="426">
        <f t="shared" si="28"/>
        <v>46010</v>
      </c>
      <c r="V42" s="426">
        <f t="shared" si="29"/>
        <v>0</v>
      </c>
      <c r="W42" s="426">
        <f t="shared" si="30"/>
        <v>53899.024201583081</v>
      </c>
      <c r="X42" s="426">
        <f t="shared" si="31"/>
        <v>53899.024201583081</v>
      </c>
      <c r="Y42" s="426">
        <f t="shared" si="32"/>
        <v>0</v>
      </c>
    </row>
    <row r="43" spans="1:25">
      <c r="A43" s="264">
        <v>37</v>
      </c>
      <c r="B43" s="263" t="s">
        <v>256</v>
      </c>
      <c r="C43" s="410">
        <f>'[1]Table 8 2.1.12 MFP Funded'!P40</f>
        <v>0</v>
      </c>
      <c r="D43" s="261">
        <v>0</v>
      </c>
      <c r="E43" s="261">
        <f t="shared" si="17"/>
        <v>0</v>
      </c>
      <c r="F43" s="261">
        <f>'[5]Belle Chase Academy'!C41</f>
        <v>0</v>
      </c>
      <c r="G43" s="261">
        <f>'[5]Belle Chase Academy'!D41</f>
        <v>0</v>
      </c>
      <c r="H43" s="261">
        <f t="shared" si="18"/>
        <v>0</v>
      </c>
      <c r="I43" s="260">
        <f t="shared" si="19"/>
        <v>0</v>
      </c>
      <c r="J43" s="260">
        <f t="shared" si="20"/>
        <v>0</v>
      </c>
      <c r="K43" s="260">
        <f t="shared" si="21"/>
        <v>0</v>
      </c>
      <c r="L43" s="259"/>
      <c r="M43" s="396">
        <v>788.90242015830813</v>
      </c>
      <c r="N43" s="259">
        <f t="shared" si="22"/>
        <v>788.90242015830813</v>
      </c>
      <c r="O43" s="430">
        <f t="shared" si="23"/>
        <v>0</v>
      </c>
      <c r="P43" s="430">
        <f t="shared" si="24"/>
        <v>0</v>
      </c>
      <c r="Q43" s="430">
        <f t="shared" si="25"/>
        <v>0</v>
      </c>
      <c r="R43" s="428">
        <f>'[6]FY2012-13 Final'!K44</f>
        <v>3099</v>
      </c>
      <c r="S43" s="427">
        <f t="shared" si="26"/>
        <v>0</v>
      </c>
      <c r="T43" s="426">
        <f t="shared" si="27"/>
        <v>0</v>
      </c>
      <c r="U43" s="426">
        <f t="shared" si="28"/>
        <v>0</v>
      </c>
      <c r="V43" s="426">
        <f t="shared" si="29"/>
        <v>0</v>
      </c>
      <c r="W43" s="426">
        <f t="shared" si="30"/>
        <v>0</v>
      </c>
      <c r="X43" s="426">
        <f t="shared" si="31"/>
        <v>0</v>
      </c>
      <c r="Y43" s="426">
        <f t="shared" si="32"/>
        <v>0</v>
      </c>
    </row>
    <row r="44" spans="1:25">
      <c r="A44" s="264">
        <v>38</v>
      </c>
      <c r="B44" s="263" t="s">
        <v>255</v>
      </c>
      <c r="C44" s="410">
        <f>'[1]Table 8 2.1.12 MFP Funded'!P41-D44</f>
        <v>78</v>
      </c>
      <c r="D44" s="261">
        <v>386</v>
      </c>
      <c r="E44" s="261">
        <f t="shared" si="17"/>
        <v>464</v>
      </c>
      <c r="F44" s="261">
        <f>'[5]Belle Chase Academy'!C42</f>
        <v>63</v>
      </c>
      <c r="G44" s="261">
        <f>'[5]Belle Chase Academy'!D42</f>
        <v>432</v>
      </c>
      <c r="H44" s="261">
        <f t="shared" si="18"/>
        <v>495</v>
      </c>
      <c r="I44" s="260">
        <f t="shared" si="19"/>
        <v>31</v>
      </c>
      <c r="J44" s="260">
        <f t="shared" si="20"/>
        <v>31</v>
      </c>
      <c r="K44" s="260">
        <f t="shared" si="21"/>
        <v>0</v>
      </c>
      <c r="L44" s="259"/>
      <c r="M44" s="396">
        <v>788.90242015830813</v>
      </c>
      <c r="N44" s="259">
        <f t="shared" si="22"/>
        <v>788.90242015830813</v>
      </c>
      <c r="O44" s="430">
        <f t="shared" si="23"/>
        <v>24455.975024907551</v>
      </c>
      <c r="P44" s="430">
        <f t="shared" si="24"/>
        <v>24455.975024907551</v>
      </c>
      <c r="Q44" s="430">
        <f t="shared" si="25"/>
        <v>0</v>
      </c>
      <c r="R44" s="428">
        <f>'[6]FY2012-13 Final'!K45</f>
        <v>9674</v>
      </c>
      <c r="S44" s="427">
        <f t="shared" si="26"/>
        <v>46</v>
      </c>
      <c r="T44" s="426">
        <f t="shared" si="27"/>
        <v>445004</v>
      </c>
      <c r="U44" s="426">
        <f t="shared" si="28"/>
        <v>445004</v>
      </c>
      <c r="V44" s="426">
        <f t="shared" si="29"/>
        <v>0</v>
      </c>
      <c r="W44" s="426">
        <f t="shared" si="30"/>
        <v>469459.97502490756</v>
      </c>
      <c r="X44" s="426">
        <f t="shared" si="31"/>
        <v>469459.97502490756</v>
      </c>
      <c r="Y44" s="426">
        <f t="shared" si="32"/>
        <v>0</v>
      </c>
    </row>
    <row r="45" spans="1:25">
      <c r="A45" s="264">
        <v>39</v>
      </c>
      <c r="B45" s="263" t="s">
        <v>254</v>
      </c>
      <c r="C45" s="410">
        <f>'[1]Table 8 2.1.12 MFP Funded'!P42</f>
        <v>0</v>
      </c>
      <c r="D45" s="409">
        <v>0</v>
      </c>
      <c r="E45" s="409">
        <f t="shared" si="17"/>
        <v>0</v>
      </c>
      <c r="F45" s="409">
        <f>'[5]Belle Chase Academy'!C43</f>
        <v>0</v>
      </c>
      <c r="G45" s="409">
        <f>'[5]Belle Chase Academy'!D43</f>
        <v>0</v>
      </c>
      <c r="H45" s="409">
        <f t="shared" si="18"/>
        <v>0</v>
      </c>
      <c r="I45" s="260">
        <f t="shared" si="19"/>
        <v>0</v>
      </c>
      <c r="J45" s="260">
        <f t="shared" si="20"/>
        <v>0</v>
      </c>
      <c r="K45" s="260">
        <f t="shared" si="21"/>
        <v>0</v>
      </c>
      <c r="L45" s="259"/>
      <c r="M45" s="396">
        <v>788.90242015830813</v>
      </c>
      <c r="N45" s="259">
        <f t="shared" si="22"/>
        <v>788.90242015830813</v>
      </c>
      <c r="O45" s="430">
        <f t="shared" si="23"/>
        <v>0</v>
      </c>
      <c r="P45" s="430">
        <f t="shared" si="24"/>
        <v>0</v>
      </c>
      <c r="Q45" s="430">
        <f t="shared" si="25"/>
        <v>0</v>
      </c>
      <c r="R45" s="428">
        <f>'[6]FY2012-13 Final'!K46</f>
        <v>4277</v>
      </c>
      <c r="S45" s="427">
        <f t="shared" si="26"/>
        <v>0</v>
      </c>
      <c r="T45" s="426">
        <f t="shared" si="27"/>
        <v>0</v>
      </c>
      <c r="U45" s="426">
        <f t="shared" si="28"/>
        <v>0</v>
      </c>
      <c r="V45" s="426">
        <f t="shared" si="29"/>
        <v>0</v>
      </c>
      <c r="W45" s="426">
        <f t="shared" si="30"/>
        <v>0</v>
      </c>
      <c r="X45" s="426">
        <f t="shared" si="31"/>
        <v>0</v>
      </c>
      <c r="Y45" s="426">
        <f t="shared" si="32"/>
        <v>0</v>
      </c>
    </row>
    <row r="46" spans="1:25">
      <c r="A46" s="280">
        <v>40</v>
      </c>
      <c r="B46" s="279" t="s">
        <v>253</v>
      </c>
      <c r="C46" s="414">
        <f>'[1]Table 8 2.1.12 MFP Funded'!P43</f>
        <v>0</v>
      </c>
      <c r="D46" s="413">
        <v>0</v>
      </c>
      <c r="E46" s="413">
        <f t="shared" si="17"/>
        <v>0</v>
      </c>
      <c r="F46" s="413">
        <f>'[5]Belle Chase Academy'!C44</f>
        <v>0</v>
      </c>
      <c r="G46" s="413">
        <f>'[5]Belle Chase Academy'!D44</f>
        <v>0</v>
      </c>
      <c r="H46" s="413">
        <f t="shared" si="18"/>
        <v>0</v>
      </c>
      <c r="I46" s="276">
        <f t="shared" si="19"/>
        <v>0</v>
      </c>
      <c r="J46" s="276">
        <f t="shared" si="20"/>
        <v>0</v>
      </c>
      <c r="K46" s="276">
        <f t="shared" si="21"/>
        <v>0</v>
      </c>
      <c r="L46" s="275"/>
      <c r="M46" s="398">
        <v>788.90242015830813</v>
      </c>
      <c r="N46" s="275">
        <f t="shared" si="22"/>
        <v>788.90242015830813</v>
      </c>
      <c r="O46" s="435">
        <f t="shared" si="23"/>
        <v>0</v>
      </c>
      <c r="P46" s="435">
        <f t="shared" si="24"/>
        <v>0</v>
      </c>
      <c r="Q46" s="435">
        <f t="shared" si="25"/>
        <v>0</v>
      </c>
      <c r="R46" s="434">
        <f>'[6]FY2012-13 Final'!K47</f>
        <v>2921</v>
      </c>
      <c r="S46" s="433">
        <f t="shared" si="26"/>
        <v>0</v>
      </c>
      <c r="T46" s="432">
        <f t="shared" si="27"/>
        <v>0</v>
      </c>
      <c r="U46" s="432">
        <f t="shared" si="28"/>
        <v>0</v>
      </c>
      <c r="V46" s="432">
        <f t="shared" si="29"/>
        <v>0</v>
      </c>
      <c r="W46" s="432">
        <f t="shared" si="30"/>
        <v>0</v>
      </c>
      <c r="X46" s="432">
        <f t="shared" si="31"/>
        <v>0</v>
      </c>
      <c r="Y46" s="432">
        <f t="shared" si="32"/>
        <v>0</v>
      </c>
    </row>
    <row r="47" spans="1:25">
      <c r="A47" s="272">
        <v>41</v>
      </c>
      <c r="B47" s="271" t="s">
        <v>252</v>
      </c>
      <c r="C47" s="412">
        <f>'[1]Table 8 2.1.12 MFP Funded'!P44</f>
        <v>0</v>
      </c>
      <c r="D47" s="411">
        <v>0</v>
      </c>
      <c r="E47" s="411">
        <f t="shared" si="17"/>
        <v>0</v>
      </c>
      <c r="F47" s="411">
        <f>'[5]Belle Chase Academy'!C45</f>
        <v>0</v>
      </c>
      <c r="G47" s="411">
        <f>'[5]Belle Chase Academy'!D45</f>
        <v>0</v>
      </c>
      <c r="H47" s="411">
        <f t="shared" si="18"/>
        <v>0</v>
      </c>
      <c r="I47" s="268">
        <f t="shared" si="19"/>
        <v>0</v>
      </c>
      <c r="J47" s="268">
        <f t="shared" si="20"/>
        <v>0</v>
      </c>
      <c r="K47" s="268">
        <f t="shared" si="21"/>
        <v>0</v>
      </c>
      <c r="L47" s="267"/>
      <c r="M47" s="397">
        <v>788.90242015830813</v>
      </c>
      <c r="N47" s="267">
        <f t="shared" si="22"/>
        <v>788.90242015830813</v>
      </c>
      <c r="O47" s="431">
        <f t="shared" si="23"/>
        <v>0</v>
      </c>
      <c r="P47" s="431">
        <f t="shared" si="24"/>
        <v>0</v>
      </c>
      <c r="Q47" s="431">
        <f t="shared" si="25"/>
        <v>0</v>
      </c>
      <c r="R47" s="428">
        <f>'[6]FY2012-13 Final'!K48</f>
        <v>12026</v>
      </c>
      <c r="S47" s="427">
        <f t="shared" si="26"/>
        <v>0</v>
      </c>
      <c r="T47" s="426">
        <f t="shared" si="27"/>
        <v>0</v>
      </c>
      <c r="U47" s="426">
        <f t="shared" si="28"/>
        <v>0</v>
      </c>
      <c r="V47" s="426">
        <f t="shared" si="29"/>
        <v>0</v>
      </c>
      <c r="W47" s="426">
        <f t="shared" si="30"/>
        <v>0</v>
      </c>
      <c r="X47" s="426">
        <f t="shared" si="31"/>
        <v>0</v>
      </c>
      <c r="Y47" s="426">
        <f t="shared" si="32"/>
        <v>0</v>
      </c>
    </row>
    <row r="48" spans="1:25">
      <c r="A48" s="264">
        <v>42</v>
      </c>
      <c r="B48" s="263" t="s">
        <v>251</v>
      </c>
      <c r="C48" s="410">
        <f>'[1]Table 8 2.1.12 MFP Funded'!P45</f>
        <v>0</v>
      </c>
      <c r="D48" s="409">
        <v>0</v>
      </c>
      <c r="E48" s="409">
        <f t="shared" si="17"/>
        <v>0</v>
      </c>
      <c r="F48" s="409">
        <f>'[5]Belle Chase Academy'!C46</f>
        <v>0</v>
      </c>
      <c r="G48" s="409">
        <f>'[5]Belle Chase Academy'!D46</f>
        <v>0</v>
      </c>
      <c r="H48" s="409">
        <f t="shared" si="18"/>
        <v>0</v>
      </c>
      <c r="I48" s="260">
        <f t="shared" si="19"/>
        <v>0</v>
      </c>
      <c r="J48" s="260">
        <f t="shared" si="20"/>
        <v>0</v>
      </c>
      <c r="K48" s="260">
        <f t="shared" si="21"/>
        <v>0</v>
      </c>
      <c r="L48" s="259"/>
      <c r="M48" s="396">
        <v>788.90242015830813</v>
      </c>
      <c r="N48" s="259">
        <f t="shared" si="22"/>
        <v>788.90242015830813</v>
      </c>
      <c r="O48" s="430">
        <f t="shared" si="23"/>
        <v>0</v>
      </c>
      <c r="P48" s="430">
        <f t="shared" si="24"/>
        <v>0</v>
      </c>
      <c r="Q48" s="430">
        <f t="shared" si="25"/>
        <v>0</v>
      </c>
      <c r="R48" s="428">
        <f>'[6]FY2012-13 Final'!K49</f>
        <v>2554</v>
      </c>
      <c r="S48" s="427">
        <f t="shared" si="26"/>
        <v>0</v>
      </c>
      <c r="T48" s="426">
        <f t="shared" si="27"/>
        <v>0</v>
      </c>
      <c r="U48" s="426">
        <f t="shared" si="28"/>
        <v>0</v>
      </c>
      <c r="V48" s="426">
        <f t="shared" si="29"/>
        <v>0</v>
      </c>
      <c r="W48" s="426">
        <f t="shared" si="30"/>
        <v>0</v>
      </c>
      <c r="X48" s="426">
        <f t="shared" si="31"/>
        <v>0</v>
      </c>
      <c r="Y48" s="426">
        <f t="shared" si="32"/>
        <v>0</v>
      </c>
    </row>
    <row r="49" spans="1:25">
      <c r="A49" s="264">
        <v>43</v>
      </c>
      <c r="B49" s="263" t="s">
        <v>250</v>
      </c>
      <c r="C49" s="410">
        <f>'[1]Table 8 2.1.12 MFP Funded'!P46</f>
        <v>0</v>
      </c>
      <c r="D49" s="409">
        <v>0</v>
      </c>
      <c r="E49" s="409">
        <f t="shared" si="17"/>
        <v>0</v>
      </c>
      <c r="F49" s="409">
        <f>'[5]Belle Chase Academy'!C47</f>
        <v>0</v>
      </c>
      <c r="G49" s="409">
        <f>'[5]Belle Chase Academy'!D47</f>
        <v>0</v>
      </c>
      <c r="H49" s="409">
        <f t="shared" si="18"/>
        <v>0</v>
      </c>
      <c r="I49" s="260">
        <f t="shared" si="19"/>
        <v>0</v>
      </c>
      <c r="J49" s="260">
        <f t="shared" si="20"/>
        <v>0</v>
      </c>
      <c r="K49" s="260">
        <f t="shared" si="21"/>
        <v>0</v>
      </c>
      <c r="L49" s="259"/>
      <c r="M49" s="396">
        <v>788.90242015830813</v>
      </c>
      <c r="N49" s="259">
        <f t="shared" si="22"/>
        <v>788.90242015830813</v>
      </c>
      <c r="O49" s="430">
        <f t="shared" si="23"/>
        <v>0</v>
      </c>
      <c r="P49" s="430">
        <f t="shared" si="24"/>
        <v>0</v>
      </c>
      <c r="Q49" s="430">
        <f t="shared" si="25"/>
        <v>0</v>
      </c>
      <c r="R49" s="428">
        <f>'[6]FY2012-13 Final'!K50</f>
        <v>5265</v>
      </c>
      <c r="S49" s="427">
        <f t="shared" si="26"/>
        <v>0</v>
      </c>
      <c r="T49" s="426">
        <f t="shared" si="27"/>
        <v>0</v>
      </c>
      <c r="U49" s="426">
        <f t="shared" si="28"/>
        <v>0</v>
      </c>
      <c r="V49" s="426">
        <f t="shared" si="29"/>
        <v>0</v>
      </c>
      <c r="W49" s="426">
        <f t="shared" si="30"/>
        <v>0</v>
      </c>
      <c r="X49" s="426">
        <f t="shared" si="31"/>
        <v>0</v>
      </c>
      <c r="Y49" s="426">
        <f t="shared" si="32"/>
        <v>0</v>
      </c>
    </row>
    <row r="50" spans="1:25">
      <c r="A50" s="264">
        <v>44</v>
      </c>
      <c r="B50" s="263" t="s">
        <v>249</v>
      </c>
      <c r="C50" s="410">
        <f>'[1]Table 8 2.1.12 MFP Funded'!P47</f>
        <v>0</v>
      </c>
      <c r="D50" s="409">
        <v>0</v>
      </c>
      <c r="E50" s="409">
        <f t="shared" si="17"/>
        <v>0</v>
      </c>
      <c r="F50" s="409">
        <f>'[5]Belle Chase Academy'!C48</f>
        <v>1</v>
      </c>
      <c r="G50" s="409">
        <f>'[5]Belle Chase Academy'!D48</f>
        <v>0</v>
      </c>
      <c r="H50" s="409">
        <f t="shared" si="18"/>
        <v>1</v>
      </c>
      <c r="I50" s="260">
        <f t="shared" si="19"/>
        <v>1</v>
      </c>
      <c r="J50" s="260">
        <f t="shared" si="20"/>
        <v>1</v>
      </c>
      <c r="K50" s="260">
        <f t="shared" si="21"/>
        <v>0</v>
      </c>
      <c r="L50" s="259"/>
      <c r="M50" s="396">
        <v>788.90242015830813</v>
      </c>
      <c r="N50" s="259">
        <f t="shared" si="22"/>
        <v>788.90242015830813</v>
      </c>
      <c r="O50" s="430">
        <f t="shared" si="23"/>
        <v>788.90242015830813</v>
      </c>
      <c r="P50" s="430">
        <f t="shared" si="24"/>
        <v>788.90242015830813</v>
      </c>
      <c r="Q50" s="430">
        <f t="shared" si="25"/>
        <v>0</v>
      </c>
      <c r="R50" s="428">
        <f>'[6]FY2012-13 Final'!K51</f>
        <v>4109</v>
      </c>
      <c r="S50" s="427">
        <f t="shared" si="26"/>
        <v>0</v>
      </c>
      <c r="T50" s="426">
        <f t="shared" si="27"/>
        <v>0</v>
      </c>
      <c r="U50" s="426">
        <f t="shared" si="28"/>
        <v>0</v>
      </c>
      <c r="V50" s="426">
        <f t="shared" si="29"/>
        <v>0</v>
      </c>
      <c r="W50" s="426">
        <f t="shared" si="30"/>
        <v>788.90242015830813</v>
      </c>
      <c r="X50" s="426">
        <f t="shared" si="31"/>
        <v>788.90242015830813</v>
      </c>
      <c r="Y50" s="426">
        <f t="shared" si="32"/>
        <v>0</v>
      </c>
    </row>
    <row r="51" spans="1:25">
      <c r="A51" s="280">
        <v>45</v>
      </c>
      <c r="B51" s="279" t="s">
        <v>248</v>
      </c>
      <c r="C51" s="414">
        <f>'[1]Table 8 2.1.12 MFP Funded'!P48</f>
        <v>1</v>
      </c>
      <c r="D51" s="413">
        <v>0</v>
      </c>
      <c r="E51" s="413">
        <f t="shared" si="17"/>
        <v>1</v>
      </c>
      <c r="F51" s="413">
        <f>'[5]Belle Chase Academy'!C49</f>
        <v>1</v>
      </c>
      <c r="G51" s="413">
        <f>'[5]Belle Chase Academy'!D49</f>
        <v>0</v>
      </c>
      <c r="H51" s="413">
        <f t="shared" si="18"/>
        <v>1</v>
      </c>
      <c r="I51" s="276">
        <f t="shared" si="19"/>
        <v>0</v>
      </c>
      <c r="J51" s="276">
        <f t="shared" si="20"/>
        <v>0</v>
      </c>
      <c r="K51" s="276">
        <f t="shared" si="21"/>
        <v>0</v>
      </c>
      <c r="L51" s="275"/>
      <c r="M51" s="398">
        <v>788.90242015830813</v>
      </c>
      <c r="N51" s="275">
        <f t="shared" si="22"/>
        <v>788.90242015830813</v>
      </c>
      <c r="O51" s="435">
        <f t="shared" si="23"/>
        <v>0</v>
      </c>
      <c r="P51" s="435">
        <f t="shared" si="24"/>
        <v>0</v>
      </c>
      <c r="Q51" s="435">
        <f t="shared" si="25"/>
        <v>0</v>
      </c>
      <c r="R51" s="434">
        <f>'[6]FY2012-13 Final'!K52</f>
        <v>12427</v>
      </c>
      <c r="S51" s="433">
        <f t="shared" si="26"/>
        <v>0</v>
      </c>
      <c r="T51" s="432">
        <f t="shared" si="27"/>
        <v>0</v>
      </c>
      <c r="U51" s="432">
        <f t="shared" si="28"/>
        <v>0</v>
      </c>
      <c r="V51" s="432">
        <f t="shared" si="29"/>
        <v>0</v>
      </c>
      <c r="W51" s="432">
        <f t="shared" si="30"/>
        <v>0</v>
      </c>
      <c r="X51" s="432">
        <f t="shared" si="31"/>
        <v>0</v>
      </c>
      <c r="Y51" s="432">
        <f t="shared" si="32"/>
        <v>0</v>
      </c>
    </row>
    <row r="52" spans="1:25">
      <c r="A52" s="272">
        <v>46</v>
      </c>
      <c r="B52" s="271" t="s">
        <v>247</v>
      </c>
      <c r="C52" s="412">
        <f>'[1]Table 8 2.1.12 MFP Funded'!P49</f>
        <v>0</v>
      </c>
      <c r="D52" s="411">
        <v>0</v>
      </c>
      <c r="E52" s="411">
        <f t="shared" si="17"/>
        <v>0</v>
      </c>
      <c r="F52" s="411">
        <f>'[5]Belle Chase Academy'!C50</f>
        <v>0</v>
      </c>
      <c r="G52" s="411">
        <f>'[5]Belle Chase Academy'!D50</f>
        <v>0</v>
      </c>
      <c r="H52" s="411">
        <f t="shared" si="18"/>
        <v>0</v>
      </c>
      <c r="I52" s="268">
        <f t="shared" si="19"/>
        <v>0</v>
      </c>
      <c r="J52" s="268">
        <f t="shared" si="20"/>
        <v>0</v>
      </c>
      <c r="K52" s="268">
        <f t="shared" si="21"/>
        <v>0</v>
      </c>
      <c r="L52" s="267"/>
      <c r="M52" s="397">
        <v>788.90242015830813</v>
      </c>
      <c r="N52" s="267">
        <f t="shared" si="22"/>
        <v>788.90242015830813</v>
      </c>
      <c r="O52" s="431">
        <f t="shared" si="23"/>
        <v>0</v>
      </c>
      <c r="P52" s="431">
        <f t="shared" si="24"/>
        <v>0</v>
      </c>
      <c r="Q52" s="431">
        <f t="shared" si="25"/>
        <v>0</v>
      </c>
      <c r="R52" s="428">
        <f>'[6]FY2012-13 Final'!K53</f>
        <v>1968</v>
      </c>
      <c r="S52" s="427">
        <f t="shared" si="26"/>
        <v>0</v>
      </c>
      <c r="T52" s="426">
        <f t="shared" si="27"/>
        <v>0</v>
      </c>
      <c r="U52" s="426">
        <f t="shared" si="28"/>
        <v>0</v>
      </c>
      <c r="V52" s="426">
        <f t="shared" si="29"/>
        <v>0</v>
      </c>
      <c r="W52" s="426">
        <f t="shared" si="30"/>
        <v>0</v>
      </c>
      <c r="X52" s="426">
        <f t="shared" si="31"/>
        <v>0</v>
      </c>
      <c r="Y52" s="426">
        <f t="shared" si="32"/>
        <v>0</v>
      </c>
    </row>
    <row r="53" spans="1:25">
      <c r="A53" s="264">
        <v>47</v>
      </c>
      <c r="B53" s="263" t="s">
        <v>246</v>
      </c>
      <c r="C53" s="410">
        <f>'[1]Table 8 2.1.12 MFP Funded'!P50</f>
        <v>0</v>
      </c>
      <c r="D53" s="409">
        <v>0</v>
      </c>
      <c r="E53" s="409">
        <f t="shared" si="17"/>
        <v>0</v>
      </c>
      <c r="F53" s="409">
        <f>'[5]Belle Chase Academy'!C51</f>
        <v>0</v>
      </c>
      <c r="G53" s="409">
        <f>'[5]Belle Chase Academy'!D51</f>
        <v>0</v>
      </c>
      <c r="H53" s="409">
        <f t="shared" si="18"/>
        <v>0</v>
      </c>
      <c r="I53" s="260">
        <f t="shared" si="19"/>
        <v>0</v>
      </c>
      <c r="J53" s="260">
        <f t="shared" si="20"/>
        <v>0</v>
      </c>
      <c r="K53" s="260">
        <f t="shared" si="21"/>
        <v>0</v>
      </c>
      <c r="L53" s="259"/>
      <c r="M53" s="396">
        <v>788.90242015830813</v>
      </c>
      <c r="N53" s="259">
        <f t="shared" si="22"/>
        <v>788.90242015830813</v>
      </c>
      <c r="O53" s="430">
        <f t="shared" si="23"/>
        <v>0</v>
      </c>
      <c r="P53" s="430">
        <f t="shared" si="24"/>
        <v>0</v>
      </c>
      <c r="Q53" s="430">
        <f t="shared" si="25"/>
        <v>0</v>
      </c>
      <c r="R53" s="428">
        <f>'[6]FY2012-13 Final'!K54</f>
        <v>10049</v>
      </c>
      <c r="S53" s="427">
        <f t="shared" si="26"/>
        <v>0</v>
      </c>
      <c r="T53" s="426">
        <f t="shared" si="27"/>
        <v>0</v>
      </c>
      <c r="U53" s="426">
        <f t="shared" si="28"/>
        <v>0</v>
      </c>
      <c r="V53" s="426">
        <f t="shared" si="29"/>
        <v>0</v>
      </c>
      <c r="W53" s="426">
        <f t="shared" si="30"/>
        <v>0</v>
      </c>
      <c r="X53" s="426">
        <f t="shared" si="31"/>
        <v>0</v>
      </c>
      <c r="Y53" s="426">
        <f t="shared" si="32"/>
        <v>0</v>
      </c>
    </row>
    <row r="54" spans="1:25">
      <c r="A54" s="264">
        <v>48</v>
      </c>
      <c r="B54" s="263" t="s">
        <v>245</v>
      </c>
      <c r="C54" s="410">
        <f>'[1]Table 8 2.1.12 MFP Funded'!P51</f>
        <v>0</v>
      </c>
      <c r="D54" s="409">
        <v>0</v>
      </c>
      <c r="E54" s="409">
        <f t="shared" si="17"/>
        <v>0</v>
      </c>
      <c r="F54" s="409">
        <f>'[5]Belle Chase Academy'!C52</f>
        <v>0</v>
      </c>
      <c r="G54" s="409">
        <f>'[5]Belle Chase Academy'!D52</f>
        <v>0</v>
      </c>
      <c r="H54" s="409">
        <f t="shared" si="18"/>
        <v>0</v>
      </c>
      <c r="I54" s="260">
        <f t="shared" si="19"/>
        <v>0</v>
      </c>
      <c r="J54" s="260">
        <f t="shared" si="20"/>
        <v>0</v>
      </c>
      <c r="K54" s="260">
        <f t="shared" si="21"/>
        <v>0</v>
      </c>
      <c r="L54" s="259"/>
      <c r="M54" s="396">
        <v>788.90242015830813</v>
      </c>
      <c r="N54" s="259">
        <f t="shared" si="22"/>
        <v>788.90242015830813</v>
      </c>
      <c r="O54" s="430">
        <f t="shared" si="23"/>
        <v>0</v>
      </c>
      <c r="P54" s="430">
        <f t="shared" si="24"/>
        <v>0</v>
      </c>
      <c r="Q54" s="430">
        <f t="shared" si="25"/>
        <v>0</v>
      </c>
      <c r="R54" s="428">
        <f>'[6]FY2012-13 Final'!K55</f>
        <v>5755</v>
      </c>
      <c r="S54" s="427">
        <f t="shared" si="26"/>
        <v>0</v>
      </c>
      <c r="T54" s="426">
        <f t="shared" si="27"/>
        <v>0</v>
      </c>
      <c r="U54" s="426">
        <f t="shared" si="28"/>
        <v>0</v>
      </c>
      <c r="V54" s="426">
        <f t="shared" si="29"/>
        <v>0</v>
      </c>
      <c r="W54" s="426">
        <f t="shared" si="30"/>
        <v>0</v>
      </c>
      <c r="X54" s="426">
        <f t="shared" si="31"/>
        <v>0</v>
      </c>
      <c r="Y54" s="426">
        <f t="shared" si="32"/>
        <v>0</v>
      </c>
    </row>
    <row r="55" spans="1:25">
      <c r="A55" s="264">
        <v>49</v>
      </c>
      <c r="B55" s="263" t="s">
        <v>244</v>
      </c>
      <c r="C55" s="410">
        <f>'[1]Table 8 2.1.12 MFP Funded'!P52</f>
        <v>0</v>
      </c>
      <c r="D55" s="409">
        <v>0</v>
      </c>
      <c r="E55" s="409">
        <f t="shared" si="17"/>
        <v>0</v>
      </c>
      <c r="F55" s="409">
        <f>'[5]Belle Chase Academy'!C53</f>
        <v>0</v>
      </c>
      <c r="G55" s="409">
        <f>'[5]Belle Chase Academy'!D53</f>
        <v>0</v>
      </c>
      <c r="H55" s="409">
        <f t="shared" si="18"/>
        <v>0</v>
      </c>
      <c r="I55" s="260">
        <f t="shared" si="19"/>
        <v>0</v>
      </c>
      <c r="J55" s="260">
        <f t="shared" si="20"/>
        <v>0</v>
      </c>
      <c r="K55" s="260">
        <f t="shared" si="21"/>
        <v>0</v>
      </c>
      <c r="L55" s="259"/>
      <c r="M55" s="396">
        <v>788.90242015830813</v>
      </c>
      <c r="N55" s="259">
        <f t="shared" si="22"/>
        <v>788.90242015830813</v>
      </c>
      <c r="O55" s="430">
        <f t="shared" si="23"/>
        <v>0</v>
      </c>
      <c r="P55" s="430">
        <f t="shared" si="24"/>
        <v>0</v>
      </c>
      <c r="Q55" s="430">
        <f t="shared" si="25"/>
        <v>0</v>
      </c>
      <c r="R55" s="428">
        <f>'[6]FY2012-13 Final'!K56</f>
        <v>2335</v>
      </c>
      <c r="S55" s="427">
        <f t="shared" si="26"/>
        <v>0</v>
      </c>
      <c r="T55" s="426">
        <f t="shared" si="27"/>
        <v>0</v>
      </c>
      <c r="U55" s="426">
        <f t="shared" si="28"/>
        <v>0</v>
      </c>
      <c r="V55" s="426">
        <f t="shared" si="29"/>
        <v>0</v>
      </c>
      <c r="W55" s="426">
        <f t="shared" si="30"/>
        <v>0</v>
      </c>
      <c r="X55" s="426">
        <f t="shared" si="31"/>
        <v>0</v>
      </c>
      <c r="Y55" s="426">
        <f t="shared" si="32"/>
        <v>0</v>
      </c>
    </row>
    <row r="56" spans="1:25">
      <c r="A56" s="280">
        <v>50</v>
      </c>
      <c r="B56" s="279" t="s">
        <v>243</v>
      </c>
      <c r="C56" s="414">
        <f>'[1]Table 8 2.1.12 MFP Funded'!P53</f>
        <v>0</v>
      </c>
      <c r="D56" s="413">
        <v>0</v>
      </c>
      <c r="E56" s="413">
        <f t="shared" si="17"/>
        <v>0</v>
      </c>
      <c r="F56" s="413">
        <f>'[5]Belle Chase Academy'!C54</f>
        <v>0</v>
      </c>
      <c r="G56" s="413">
        <f>'[5]Belle Chase Academy'!D54</f>
        <v>0</v>
      </c>
      <c r="H56" s="413">
        <f t="shared" si="18"/>
        <v>0</v>
      </c>
      <c r="I56" s="276">
        <f t="shared" si="19"/>
        <v>0</v>
      </c>
      <c r="J56" s="276">
        <f t="shared" si="20"/>
        <v>0</v>
      </c>
      <c r="K56" s="276">
        <f t="shared" si="21"/>
        <v>0</v>
      </c>
      <c r="L56" s="275"/>
      <c r="M56" s="398">
        <v>788.90242015830813</v>
      </c>
      <c r="N56" s="275">
        <f t="shared" si="22"/>
        <v>788.90242015830813</v>
      </c>
      <c r="O56" s="435">
        <f t="shared" si="23"/>
        <v>0</v>
      </c>
      <c r="P56" s="435">
        <f t="shared" si="24"/>
        <v>0</v>
      </c>
      <c r="Q56" s="435">
        <f t="shared" si="25"/>
        <v>0</v>
      </c>
      <c r="R56" s="434">
        <f>'[6]FY2012-13 Final'!K57</f>
        <v>2801</v>
      </c>
      <c r="S56" s="433">
        <f t="shared" si="26"/>
        <v>0</v>
      </c>
      <c r="T56" s="432">
        <f t="shared" si="27"/>
        <v>0</v>
      </c>
      <c r="U56" s="432">
        <f t="shared" si="28"/>
        <v>0</v>
      </c>
      <c r="V56" s="432">
        <f t="shared" si="29"/>
        <v>0</v>
      </c>
      <c r="W56" s="432">
        <f t="shared" si="30"/>
        <v>0</v>
      </c>
      <c r="X56" s="432">
        <f t="shared" si="31"/>
        <v>0</v>
      </c>
      <c r="Y56" s="432">
        <f t="shared" si="32"/>
        <v>0</v>
      </c>
    </row>
    <row r="57" spans="1:25">
      <c r="A57" s="272">
        <v>51</v>
      </c>
      <c r="B57" s="271" t="s">
        <v>242</v>
      </c>
      <c r="C57" s="412">
        <f>'[1]Table 8 2.1.12 MFP Funded'!P54</f>
        <v>0</v>
      </c>
      <c r="D57" s="411">
        <v>0</v>
      </c>
      <c r="E57" s="411">
        <f t="shared" si="17"/>
        <v>0</v>
      </c>
      <c r="F57" s="411">
        <f>'[5]Belle Chase Academy'!C55</f>
        <v>0</v>
      </c>
      <c r="G57" s="411">
        <f>'[5]Belle Chase Academy'!D55</f>
        <v>0</v>
      </c>
      <c r="H57" s="411">
        <f t="shared" si="18"/>
        <v>0</v>
      </c>
      <c r="I57" s="268">
        <f t="shared" si="19"/>
        <v>0</v>
      </c>
      <c r="J57" s="268">
        <f t="shared" si="20"/>
        <v>0</v>
      </c>
      <c r="K57" s="268">
        <f t="shared" si="21"/>
        <v>0</v>
      </c>
      <c r="L57" s="267"/>
      <c r="M57" s="397">
        <v>788.90242015830813</v>
      </c>
      <c r="N57" s="267">
        <f t="shared" si="22"/>
        <v>788.90242015830813</v>
      </c>
      <c r="O57" s="431">
        <f t="shared" si="23"/>
        <v>0</v>
      </c>
      <c r="P57" s="431">
        <f t="shared" si="24"/>
        <v>0</v>
      </c>
      <c r="Q57" s="431">
        <f t="shared" si="25"/>
        <v>0</v>
      </c>
      <c r="R57" s="428">
        <f>'[6]FY2012-13 Final'!K58</f>
        <v>4053</v>
      </c>
      <c r="S57" s="427">
        <f t="shared" si="26"/>
        <v>0</v>
      </c>
      <c r="T57" s="426">
        <f t="shared" si="27"/>
        <v>0</v>
      </c>
      <c r="U57" s="426">
        <f t="shared" si="28"/>
        <v>0</v>
      </c>
      <c r="V57" s="426">
        <f t="shared" si="29"/>
        <v>0</v>
      </c>
      <c r="W57" s="426">
        <f t="shared" si="30"/>
        <v>0</v>
      </c>
      <c r="X57" s="426">
        <f t="shared" si="31"/>
        <v>0</v>
      </c>
      <c r="Y57" s="426">
        <f t="shared" si="32"/>
        <v>0</v>
      </c>
    </row>
    <row r="58" spans="1:25">
      <c r="A58" s="264">
        <v>52</v>
      </c>
      <c r="B58" s="263" t="s">
        <v>241</v>
      </c>
      <c r="C58" s="410">
        <f>'[1]Table 8 2.1.12 MFP Funded'!P55</f>
        <v>7</v>
      </c>
      <c r="D58" s="409">
        <v>0</v>
      </c>
      <c r="E58" s="409">
        <f t="shared" si="17"/>
        <v>7</v>
      </c>
      <c r="F58" s="409">
        <f>'[5]Belle Chase Academy'!C56</f>
        <v>3</v>
      </c>
      <c r="G58" s="409">
        <f>'[5]Belle Chase Academy'!D56</f>
        <v>0</v>
      </c>
      <c r="H58" s="409">
        <f t="shared" si="18"/>
        <v>3</v>
      </c>
      <c r="I58" s="260">
        <f t="shared" si="19"/>
        <v>-4</v>
      </c>
      <c r="J58" s="260">
        <f t="shared" si="20"/>
        <v>0</v>
      </c>
      <c r="K58" s="260">
        <f t="shared" si="21"/>
        <v>-4</v>
      </c>
      <c r="L58" s="259"/>
      <c r="M58" s="396">
        <v>788.90242015830813</v>
      </c>
      <c r="N58" s="259">
        <f t="shared" si="22"/>
        <v>788.90242015830813</v>
      </c>
      <c r="O58" s="430">
        <f t="shared" si="23"/>
        <v>-3155.6096806332325</v>
      </c>
      <c r="P58" s="430">
        <f t="shared" si="24"/>
        <v>0</v>
      </c>
      <c r="Q58" s="430">
        <f t="shared" si="25"/>
        <v>-3155.6096806332325</v>
      </c>
      <c r="R58" s="428">
        <f>'[6]FY2012-13 Final'!K59</f>
        <v>4886</v>
      </c>
      <c r="S58" s="427">
        <f t="shared" si="26"/>
        <v>0</v>
      </c>
      <c r="T58" s="426">
        <f t="shared" si="27"/>
        <v>0</v>
      </c>
      <c r="U58" s="426">
        <f t="shared" si="28"/>
        <v>0</v>
      </c>
      <c r="V58" s="426">
        <f t="shared" si="29"/>
        <v>0</v>
      </c>
      <c r="W58" s="426">
        <f t="shared" si="30"/>
        <v>-3155.6096806332325</v>
      </c>
      <c r="X58" s="426">
        <f t="shared" si="31"/>
        <v>0</v>
      </c>
      <c r="Y58" s="426">
        <f t="shared" si="32"/>
        <v>-3155.6096806332325</v>
      </c>
    </row>
    <row r="59" spans="1:25">
      <c r="A59" s="264">
        <v>53</v>
      </c>
      <c r="B59" s="263" t="s">
        <v>240</v>
      </c>
      <c r="C59" s="410">
        <f>'[1]Table 8 2.1.12 MFP Funded'!P56</f>
        <v>1</v>
      </c>
      <c r="D59" s="409">
        <v>0</v>
      </c>
      <c r="E59" s="409">
        <f t="shared" si="17"/>
        <v>1</v>
      </c>
      <c r="F59" s="409">
        <f>'[5]Belle Chase Academy'!C57</f>
        <v>0</v>
      </c>
      <c r="G59" s="409">
        <f>'[5]Belle Chase Academy'!D57</f>
        <v>0</v>
      </c>
      <c r="H59" s="409">
        <f t="shared" si="18"/>
        <v>0</v>
      </c>
      <c r="I59" s="260">
        <f t="shared" si="19"/>
        <v>-1</v>
      </c>
      <c r="J59" s="260">
        <f t="shared" si="20"/>
        <v>0</v>
      </c>
      <c r="K59" s="260">
        <f t="shared" si="21"/>
        <v>-1</v>
      </c>
      <c r="L59" s="259"/>
      <c r="M59" s="396">
        <v>788.90242015830813</v>
      </c>
      <c r="N59" s="259">
        <f t="shared" si="22"/>
        <v>788.90242015830813</v>
      </c>
      <c r="O59" s="430">
        <f t="shared" si="23"/>
        <v>-788.90242015830813</v>
      </c>
      <c r="P59" s="430">
        <f t="shared" si="24"/>
        <v>0</v>
      </c>
      <c r="Q59" s="430">
        <f t="shared" si="25"/>
        <v>-788.90242015830813</v>
      </c>
      <c r="R59" s="428">
        <f>'[6]FY2012-13 Final'!K60</f>
        <v>1929</v>
      </c>
      <c r="S59" s="427">
        <f t="shared" si="26"/>
        <v>0</v>
      </c>
      <c r="T59" s="426">
        <f t="shared" si="27"/>
        <v>0</v>
      </c>
      <c r="U59" s="426">
        <f t="shared" si="28"/>
        <v>0</v>
      </c>
      <c r="V59" s="426">
        <f t="shared" si="29"/>
        <v>0</v>
      </c>
      <c r="W59" s="426">
        <f t="shared" si="30"/>
        <v>-788.90242015830813</v>
      </c>
      <c r="X59" s="426">
        <f t="shared" si="31"/>
        <v>0</v>
      </c>
      <c r="Y59" s="426">
        <f t="shared" si="32"/>
        <v>-788.90242015830813</v>
      </c>
    </row>
    <row r="60" spans="1:25">
      <c r="A60" s="264">
        <v>54</v>
      </c>
      <c r="B60" s="263" t="s">
        <v>239</v>
      </c>
      <c r="C60" s="410">
        <f>'[1]Table 8 2.1.12 MFP Funded'!P57</f>
        <v>0</v>
      </c>
      <c r="D60" s="409">
        <v>0</v>
      </c>
      <c r="E60" s="409">
        <f t="shared" si="17"/>
        <v>0</v>
      </c>
      <c r="F60" s="409">
        <f>'[5]Belle Chase Academy'!C58</f>
        <v>0</v>
      </c>
      <c r="G60" s="409">
        <f>'[5]Belle Chase Academy'!D58</f>
        <v>0</v>
      </c>
      <c r="H60" s="409">
        <f t="shared" si="18"/>
        <v>0</v>
      </c>
      <c r="I60" s="260">
        <f t="shared" si="19"/>
        <v>0</v>
      </c>
      <c r="J60" s="260">
        <f t="shared" si="20"/>
        <v>0</v>
      </c>
      <c r="K60" s="260">
        <f t="shared" si="21"/>
        <v>0</v>
      </c>
      <c r="L60" s="259"/>
      <c r="M60" s="396">
        <v>788.90242015830813</v>
      </c>
      <c r="N60" s="259">
        <f t="shared" si="22"/>
        <v>788.90242015830813</v>
      </c>
      <c r="O60" s="430">
        <f t="shared" si="23"/>
        <v>0</v>
      </c>
      <c r="P60" s="430">
        <f t="shared" si="24"/>
        <v>0</v>
      </c>
      <c r="Q60" s="430">
        <f t="shared" si="25"/>
        <v>0</v>
      </c>
      <c r="R60" s="428">
        <f>'[6]FY2012-13 Final'!K61</f>
        <v>3382</v>
      </c>
      <c r="S60" s="427">
        <f t="shared" si="26"/>
        <v>0</v>
      </c>
      <c r="T60" s="426">
        <f t="shared" si="27"/>
        <v>0</v>
      </c>
      <c r="U60" s="426">
        <f t="shared" si="28"/>
        <v>0</v>
      </c>
      <c r="V60" s="426">
        <f t="shared" si="29"/>
        <v>0</v>
      </c>
      <c r="W60" s="426">
        <f t="shared" si="30"/>
        <v>0</v>
      </c>
      <c r="X60" s="426">
        <f t="shared" si="31"/>
        <v>0</v>
      </c>
      <c r="Y60" s="426">
        <f t="shared" si="32"/>
        <v>0</v>
      </c>
    </row>
    <row r="61" spans="1:25">
      <c r="A61" s="280">
        <v>55</v>
      </c>
      <c r="B61" s="279" t="s">
        <v>238</v>
      </c>
      <c r="C61" s="414">
        <f>'[1]Table 8 2.1.12 MFP Funded'!P58</f>
        <v>0</v>
      </c>
      <c r="D61" s="413">
        <v>0</v>
      </c>
      <c r="E61" s="413">
        <f t="shared" si="17"/>
        <v>0</v>
      </c>
      <c r="F61" s="413">
        <f>'[5]Belle Chase Academy'!C59</f>
        <v>0</v>
      </c>
      <c r="G61" s="413">
        <f>'[5]Belle Chase Academy'!D59</f>
        <v>0</v>
      </c>
      <c r="H61" s="413">
        <f t="shared" si="18"/>
        <v>0</v>
      </c>
      <c r="I61" s="276">
        <f t="shared" si="19"/>
        <v>0</v>
      </c>
      <c r="J61" s="276">
        <f t="shared" si="20"/>
        <v>0</v>
      </c>
      <c r="K61" s="276">
        <f t="shared" si="21"/>
        <v>0</v>
      </c>
      <c r="L61" s="275"/>
      <c r="M61" s="398">
        <v>788.90242015830813</v>
      </c>
      <c r="N61" s="275">
        <f t="shared" si="22"/>
        <v>788.90242015830813</v>
      </c>
      <c r="O61" s="435">
        <f t="shared" si="23"/>
        <v>0</v>
      </c>
      <c r="P61" s="435">
        <f t="shared" si="24"/>
        <v>0</v>
      </c>
      <c r="Q61" s="435">
        <f t="shared" si="25"/>
        <v>0</v>
      </c>
      <c r="R61" s="434">
        <f>'[6]FY2012-13 Final'!K62</f>
        <v>3127</v>
      </c>
      <c r="S61" s="433">
        <f t="shared" si="26"/>
        <v>0</v>
      </c>
      <c r="T61" s="432">
        <f t="shared" si="27"/>
        <v>0</v>
      </c>
      <c r="U61" s="432">
        <f t="shared" si="28"/>
        <v>0</v>
      </c>
      <c r="V61" s="432">
        <f t="shared" si="29"/>
        <v>0</v>
      </c>
      <c r="W61" s="432">
        <f t="shared" si="30"/>
        <v>0</v>
      </c>
      <c r="X61" s="432">
        <f t="shared" si="31"/>
        <v>0</v>
      </c>
      <c r="Y61" s="432">
        <f t="shared" si="32"/>
        <v>0</v>
      </c>
    </row>
    <row r="62" spans="1:25">
      <c r="A62" s="272">
        <v>56</v>
      </c>
      <c r="B62" s="271" t="s">
        <v>237</v>
      </c>
      <c r="C62" s="412">
        <f>'[1]Table 8 2.1.12 MFP Funded'!P59</f>
        <v>0</v>
      </c>
      <c r="D62" s="411">
        <v>0</v>
      </c>
      <c r="E62" s="411">
        <f t="shared" si="17"/>
        <v>0</v>
      </c>
      <c r="F62" s="411">
        <f>'[5]Belle Chase Academy'!C60</f>
        <v>0</v>
      </c>
      <c r="G62" s="411">
        <f>'[5]Belle Chase Academy'!D60</f>
        <v>0</v>
      </c>
      <c r="H62" s="411">
        <f t="shared" si="18"/>
        <v>0</v>
      </c>
      <c r="I62" s="268">
        <f t="shared" si="19"/>
        <v>0</v>
      </c>
      <c r="J62" s="268">
        <f t="shared" si="20"/>
        <v>0</v>
      </c>
      <c r="K62" s="268">
        <f t="shared" si="21"/>
        <v>0</v>
      </c>
      <c r="L62" s="267"/>
      <c r="M62" s="397">
        <v>788.90242015830813</v>
      </c>
      <c r="N62" s="267">
        <f t="shared" si="22"/>
        <v>788.90242015830813</v>
      </c>
      <c r="O62" s="431">
        <f t="shared" si="23"/>
        <v>0</v>
      </c>
      <c r="P62" s="431">
        <f t="shared" si="24"/>
        <v>0</v>
      </c>
      <c r="Q62" s="431">
        <f t="shared" si="25"/>
        <v>0</v>
      </c>
      <c r="R62" s="428">
        <f>'[6]FY2012-13 Final'!K63</f>
        <v>2768</v>
      </c>
      <c r="S62" s="427">
        <f t="shared" si="26"/>
        <v>0</v>
      </c>
      <c r="T62" s="426">
        <f t="shared" si="27"/>
        <v>0</v>
      </c>
      <c r="U62" s="426">
        <f t="shared" si="28"/>
        <v>0</v>
      </c>
      <c r="V62" s="426">
        <f t="shared" si="29"/>
        <v>0</v>
      </c>
      <c r="W62" s="426">
        <f t="shared" si="30"/>
        <v>0</v>
      </c>
      <c r="X62" s="426">
        <f t="shared" si="31"/>
        <v>0</v>
      </c>
      <c r="Y62" s="426">
        <f t="shared" si="32"/>
        <v>0</v>
      </c>
    </row>
    <row r="63" spans="1:25">
      <c r="A63" s="264">
        <v>57</v>
      </c>
      <c r="B63" s="263" t="s">
        <v>236</v>
      </c>
      <c r="C63" s="410">
        <f>'[1]Table 8 2.1.12 MFP Funded'!P60</f>
        <v>0</v>
      </c>
      <c r="D63" s="409">
        <v>0</v>
      </c>
      <c r="E63" s="409">
        <f t="shared" si="17"/>
        <v>0</v>
      </c>
      <c r="F63" s="409">
        <f>'[5]Belle Chase Academy'!C61</f>
        <v>0</v>
      </c>
      <c r="G63" s="409">
        <f>'[5]Belle Chase Academy'!D61</f>
        <v>0</v>
      </c>
      <c r="H63" s="409">
        <f t="shared" si="18"/>
        <v>0</v>
      </c>
      <c r="I63" s="260">
        <f t="shared" si="19"/>
        <v>0</v>
      </c>
      <c r="J63" s="260">
        <f t="shared" si="20"/>
        <v>0</v>
      </c>
      <c r="K63" s="260">
        <f t="shared" si="21"/>
        <v>0</v>
      </c>
      <c r="L63" s="259"/>
      <c r="M63" s="396">
        <v>788.90242015830813</v>
      </c>
      <c r="N63" s="259">
        <f t="shared" si="22"/>
        <v>788.90242015830813</v>
      </c>
      <c r="O63" s="430">
        <f t="shared" si="23"/>
        <v>0</v>
      </c>
      <c r="P63" s="430">
        <f t="shared" si="24"/>
        <v>0</v>
      </c>
      <c r="Q63" s="430">
        <f t="shared" si="25"/>
        <v>0</v>
      </c>
      <c r="R63" s="428">
        <f>'[6]FY2012-13 Final'!K64</f>
        <v>2987</v>
      </c>
      <c r="S63" s="427">
        <f t="shared" si="26"/>
        <v>0</v>
      </c>
      <c r="T63" s="426">
        <f t="shared" si="27"/>
        <v>0</v>
      </c>
      <c r="U63" s="426">
        <f t="shared" si="28"/>
        <v>0</v>
      </c>
      <c r="V63" s="426">
        <f t="shared" si="29"/>
        <v>0</v>
      </c>
      <c r="W63" s="426">
        <f t="shared" si="30"/>
        <v>0</v>
      </c>
      <c r="X63" s="426">
        <f t="shared" si="31"/>
        <v>0</v>
      </c>
      <c r="Y63" s="426">
        <f t="shared" si="32"/>
        <v>0</v>
      </c>
    </row>
    <row r="64" spans="1:25">
      <c r="A64" s="264">
        <v>58</v>
      </c>
      <c r="B64" s="263" t="s">
        <v>235</v>
      </c>
      <c r="C64" s="410">
        <f>'[1]Table 8 2.1.12 MFP Funded'!P61</f>
        <v>0</v>
      </c>
      <c r="D64" s="409">
        <v>0</v>
      </c>
      <c r="E64" s="409">
        <f t="shared" si="17"/>
        <v>0</v>
      </c>
      <c r="F64" s="409">
        <f>'[5]Belle Chase Academy'!C62</f>
        <v>0</v>
      </c>
      <c r="G64" s="409">
        <f>'[5]Belle Chase Academy'!D62</f>
        <v>0</v>
      </c>
      <c r="H64" s="409">
        <f t="shared" si="18"/>
        <v>0</v>
      </c>
      <c r="I64" s="260">
        <f t="shared" si="19"/>
        <v>0</v>
      </c>
      <c r="J64" s="260">
        <f t="shared" si="20"/>
        <v>0</v>
      </c>
      <c r="K64" s="260">
        <f t="shared" si="21"/>
        <v>0</v>
      </c>
      <c r="L64" s="259"/>
      <c r="M64" s="396">
        <v>788.90242015830813</v>
      </c>
      <c r="N64" s="259">
        <f t="shared" si="22"/>
        <v>788.90242015830813</v>
      </c>
      <c r="O64" s="430">
        <f t="shared" si="23"/>
        <v>0</v>
      </c>
      <c r="P64" s="430">
        <f t="shared" si="24"/>
        <v>0</v>
      </c>
      <c r="Q64" s="430">
        <f t="shared" si="25"/>
        <v>0</v>
      </c>
      <c r="R64" s="428">
        <f>'[6]FY2012-13 Final'!K65</f>
        <v>2055</v>
      </c>
      <c r="S64" s="427">
        <f t="shared" si="26"/>
        <v>0</v>
      </c>
      <c r="T64" s="426">
        <f t="shared" si="27"/>
        <v>0</v>
      </c>
      <c r="U64" s="426">
        <f t="shared" si="28"/>
        <v>0</v>
      </c>
      <c r="V64" s="426">
        <f t="shared" si="29"/>
        <v>0</v>
      </c>
      <c r="W64" s="426">
        <f t="shared" si="30"/>
        <v>0</v>
      </c>
      <c r="X64" s="426">
        <f t="shared" si="31"/>
        <v>0</v>
      </c>
      <c r="Y64" s="426">
        <f t="shared" si="32"/>
        <v>0</v>
      </c>
    </row>
    <row r="65" spans="1:25">
      <c r="A65" s="264">
        <v>59</v>
      </c>
      <c r="B65" s="263" t="s">
        <v>234</v>
      </c>
      <c r="C65" s="410">
        <f>'[1]Table 8 2.1.12 MFP Funded'!P62</f>
        <v>0</v>
      </c>
      <c r="D65" s="409">
        <v>0</v>
      </c>
      <c r="E65" s="409">
        <f t="shared" si="17"/>
        <v>0</v>
      </c>
      <c r="F65" s="409">
        <f>'[5]Belle Chase Academy'!C63</f>
        <v>0</v>
      </c>
      <c r="G65" s="409">
        <f>'[5]Belle Chase Academy'!D63</f>
        <v>0</v>
      </c>
      <c r="H65" s="409">
        <f t="shared" si="18"/>
        <v>0</v>
      </c>
      <c r="I65" s="260">
        <f t="shared" si="19"/>
        <v>0</v>
      </c>
      <c r="J65" s="260">
        <f t="shared" si="20"/>
        <v>0</v>
      </c>
      <c r="K65" s="260">
        <f t="shared" si="21"/>
        <v>0</v>
      </c>
      <c r="L65" s="259"/>
      <c r="M65" s="396">
        <v>788.90242015830813</v>
      </c>
      <c r="N65" s="259">
        <f t="shared" si="22"/>
        <v>788.90242015830813</v>
      </c>
      <c r="O65" s="430">
        <f t="shared" si="23"/>
        <v>0</v>
      </c>
      <c r="P65" s="430">
        <f t="shared" si="24"/>
        <v>0</v>
      </c>
      <c r="Q65" s="430">
        <f t="shared" si="25"/>
        <v>0</v>
      </c>
      <c r="R65" s="428">
        <f>'[6]FY2012-13 Final'!K66</f>
        <v>1528</v>
      </c>
      <c r="S65" s="427">
        <f t="shared" si="26"/>
        <v>0</v>
      </c>
      <c r="T65" s="426">
        <f t="shared" si="27"/>
        <v>0</v>
      </c>
      <c r="U65" s="426">
        <f t="shared" si="28"/>
        <v>0</v>
      </c>
      <c r="V65" s="426">
        <f t="shared" si="29"/>
        <v>0</v>
      </c>
      <c r="W65" s="426">
        <f t="shared" si="30"/>
        <v>0</v>
      </c>
      <c r="X65" s="426">
        <f t="shared" si="31"/>
        <v>0</v>
      </c>
      <c r="Y65" s="426">
        <f t="shared" si="32"/>
        <v>0</v>
      </c>
    </row>
    <row r="66" spans="1:25">
      <c r="A66" s="280">
        <v>60</v>
      </c>
      <c r="B66" s="279" t="s">
        <v>233</v>
      </c>
      <c r="C66" s="414">
        <f>'[1]Table 8 2.1.12 MFP Funded'!P63</f>
        <v>0</v>
      </c>
      <c r="D66" s="413">
        <v>0</v>
      </c>
      <c r="E66" s="413">
        <f t="shared" si="17"/>
        <v>0</v>
      </c>
      <c r="F66" s="413">
        <f>'[5]Belle Chase Academy'!C64</f>
        <v>0</v>
      </c>
      <c r="G66" s="413">
        <f>'[5]Belle Chase Academy'!D64</f>
        <v>0</v>
      </c>
      <c r="H66" s="413">
        <f t="shared" si="18"/>
        <v>0</v>
      </c>
      <c r="I66" s="276">
        <f t="shared" si="19"/>
        <v>0</v>
      </c>
      <c r="J66" s="276">
        <f t="shared" si="20"/>
        <v>0</v>
      </c>
      <c r="K66" s="276">
        <f t="shared" si="21"/>
        <v>0</v>
      </c>
      <c r="L66" s="275"/>
      <c r="M66" s="398">
        <v>788.90242015830813</v>
      </c>
      <c r="N66" s="275">
        <f t="shared" si="22"/>
        <v>788.90242015830813</v>
      </c>
      <c r="O66" s="435">
        <f t="shared" si="23"/>
        <v>0</v>
      </c>
      <c r="P66" s="435">
        <f t="shared" si="24"/>
        <v>0</v>
      </c>
      <c r="Q66" s="435">
        <f t="shared" si="25"/>
        <v>0</v>
      </c>
      <c r="R66" s="434">
        <f>'[6]FY2012-13 Final'!K67</f>
        <v>3918</v>
      </c>
      <c r="S66" s="433">
        <f t="shared" si="26"/>
        <v>0</v>
      </c>
      <c r="T66" s="432">
        <f t="shared" si="27"/>
        <v>0</v>
      </c>
      <c r="U66" s="432">
        <f t="shared" si="28"/>
        <v>0</v>
      </c>
      <c r="V66" s="432">
        <f t="shared" si="29"/>
        <v>0</v>
      </c>
      <c r="W66" s="432">
        <f t="shared" si="30"/>
        <v>0</v>
      </c>
      <c r="X66" s="432">
        <f t="shared" si="31"/>
        <v>0</v>
      </c>
      <c r="Y66" s="432">
        <f t="shared" si="32"/>
        <v>0</v>
      </c>
    </row>
    <row r="67" spans="1:25">
      <c r="A67" s="272">
        <v>61</v>
      </c>
      <c r="B67" s="271" t="s">
        <v>232</v>
      </c>
      <c r="C67" s="412">
        <f>'[1]Table 8 2.1.12 MFP Funded'!P64</f>
        <v>0</v>
      </c>
      <c r="D67" s="411">
        <v>0</v>
      </c>
      <c r="E67" s="411">
        <f t="shared" si="17"/>
        <v>0</v>
      </c>
      <c r="F67" s="411">
        <f>'[5]Belle Chase Academy'!C65</f>
        <v>0</v>
      </c>
      <c r="G67" s="411">
        <f>'[5]Belle Chase Academy'!D65</f>
        <v>0</v>
      </c>
      <c r="H67" s="411">
        <f t="shared" si="18"/>
        <v>0</v>
      </c>
      <c r="I67" s="268">
        <f t="shared" si="19"/>
        <v>0</v>
      </c>
      <c r="J67" s="268">
        <f t="shared" si="20"/>
        <v>0</v>
      </c>
      <c r="K67" s="268">
        <f t="shared" si="21"/>
        <v>0</v>
      </c>
      <c r="L67" s="267"/>
      <c r="M67" s="397">
        <v>788.90242015830813</v>
      </c>
      <c r="N67" s="267">
        <f t="shared" si="22"/>
        <v>788.90242015830813</v>
      </c>
      <c r="O67" s="431">
        <f t="shared" si="23"/>
        <v>0</v>
      </c>
      <c r="P67" s="431">
        <f t="shared" si="24"/>
        <v>0</v>
      </c>
      <c r="Q67" s="431">
        <f t="shared" si="25"/>
        <v>0</v>
      </c>
      <c r="R67" s="428">
        <f>'[6]FY2012-13 Final'!K68</f>
        <v>6680</v>
      </c>
      <c r="S67" s="427">
        <f t="shared" si="26"/>
        <v>0</v>
      </c>
      <c r="T67" s="426">
        <f t="shared" si="27"/>
        <v>0</v>
      </c>
      <c r="U67" s="426">
        <f t="shared" si="28"/>
        <v>0</v>
      </c>
      <c r="V67" s="426">
        <f t="shared" si="29"/>
        <v>0</v>
      </c>
      <c r="W67" s="426">
        <f t="shared" si="30"/>
        <v>0</v>
      </c>
      <c r="X67" s="426">
        <f t="shared" si="31"/>
        <v>0</v>
      </c>
      <c r="Y67" s="426">
        <f t="shared" si="32"/>
        <v>0</v>
      </c>
    </row>
    <row r="68" spans="1:25">
      <c r="A68" s="264">
        <v>62</v>
      </c>
      <c r="B68" s="263" t="s">
        <v>231</v>
      </c>
      <c r="C68" s="410">
        <f>'[1]Table 8 2.1.12 MFP Funded'!P65</f>
        <v>0</v>
      </c>
      <c r="D68" s="409">
        <v>0</v>
      </c>
      <c r="E68" s="409">
        <f t="shared" si="17"/>
        <v>0</v>
      </c>
      <c r="F68" s="409">
        <f>'[5]Belle Chase Academy'!C66</f>
        <v>0</v>
      </c>
      <c r="G68" s="409">
        <f>'[5]Belle Chase Academy'!D66</f>
        <v>0</v>
      </c>
      <c r="H68" s="409">
        <f t="shared" si="18"/>
        <v>0</v>
      </c>
      <c r="I68" s="260">
        <f t="shared" si="19"/>
        <v>0</v>
      </c>
      <c r="J68" s="260">
        <f t="shared" si="20"/>
        <v>0</v>
      </c>
      <c r="K68" s="260">
        <f t="shared" si="21"/>
        <v>0</v>
      </c>
      <c r="L68" s="259"/>
      <c r="M68" s="396">
        <v>788.90242015830813</v>
      </c>
      <c r="N68" s="259">
        <f t="shared" si="22"/>
        <v>788.90242015830813</v>
      </c>
      <c r="O68" s="430">
        <f t="shared" si="23"/>
        <v>0</v>
      </c>
      <c r="P68" s="430">
        <f t="shared" si="24"/>
        <v>0</v>
      </c>
      <c r="Q68" s="430">
        <f t="shared" si="25"/>
        <v>0</v>
      </c>
      <c r="R68" s="428">
        <f>'[6]FY2012-13 Final'!K69</f>
        <v>1754</v>
      </c>
      <c r="S68" s="427">
        <f t="shared" si="26"/>
        <v>0</v>
      </c>
      <c r="T68" s="426">
        <f t="shared" si="27"/>
        <v>0</v>
      </c>
      <c r="U68" s="426">
        <f t="shared" si="28"/>
        <v>0</v>
      </c>
      <c r="V68" s="426">
        <f t="shared" si="29"/>
        <v>0</v>
      </c>
      <c r="W68" s="426">
        <f t="shared" si="30"/>
        <v>0</v>
      </c>
      <c r="X68" s="426">
        <f t="shared" si="31"/>
        <v>0</v>
      </c>
      <c r="Y68" s="426">
        <f t="shared" si="32"/>
        <v>0</v>
      </c>
    </row>
    <row r="69" spans="1:25">
      <c r="A69" s="264">
        <v>63</v>
      </c>
      <c r="B69" s="263" t="s">
        <v>230</v>
      </c>
      <c r="C69" s="410">
        <f>'[1]Table 8 2.1.12 MFP Funded'!P66</f>
        <v>0</v>
      </c>
      <c r="D69" s="409">
        <v>0</v>
      </c>
      <c r="E69" s="409">
        <f t="shared" si="17"/>
        <v>0</v>
      </c>
      <c r="F69" s="409">
        <f>'[5]Belle Chase Academy'!C67</f>
        <v>0</v>
      </c>
      <c r="G69" s="409">
        <f>'[5]Belle Chase Academy'!D67</f>
        <v>0</v>
      </c>
      <c r="H69" s="409">
        <f t="shared" si="18"/>
        <v>0</v>
      </c>
      <c r="I69" s="260">
        <f t="shared" si="19"/>
        <v>0</v>
      </c>
      <c r="J69" s="260">
        <f t="shared" si="20"/>
        <v>0</v>
      </c>
      <c r="K69" s="260">
        <f t="shared" si="21"/>
        <v>0</v>
      </c>
      <c r="L69" s="259"/>
      <c r="M69" s="396">
        <v>788.90242015830813</v>
      </c>
      <c r="N69" s="259">
        <f t="shared" si="22"/>
        <v>788.90242015830813</v>
      </c>
      <c r="O69" s="430">
        <f t="shared" si="23"/>
        <v>0</v>
      </c>
      <c r="P69" s="430">
        <f t="shared" si="24"/>
        <v>0</v>
      </c>
      <c r="Q69" s="430">
        <f t="shared" si="25"/>
        <v>0</v>
      </c>
      <c r="R69" s="428">
        <f>'[6]FY2012-13 Final'!K70</f>
        <v>7182</v>
      </c>
      <c r="S69" s="427">
        <f t="shared" si="26"/>
        <v>0</v>
      </c>
      <c r="T69" s="426">
        <f t="shared" si="27"/>
        <v>0</v>
      </c>
      <c r="U69" s="426">
        <f t="shared" si="28"/>
        <v>0</v>
      </c>
      <c r="V69" s="426">
        <f t="shared" si="29"/>
        <v>0</v>
      </c>
      <c r="W69" s="426">
        <f t="shared" si="30"/>
        <v>0</v>
      </c>
      <c r="X69" s="426">
        <f t="shared" si="31"/>
        <v>0</v>
      </c>
      <c r="Y69" s="426">
        <f t="shared" si="32"/>
        <v>0</v>
      </c>
    </row>
    <row r="70" spans="1:25">
      <c r="A70" s="264">
        <v>64</v>
      </c>
      <c r="B70" s="263" t="s">
        <v>229</v>
      </c>
      <c r="C70" s="410">
        <f>'[1]Table 8 2.1.12 MFP Funded'!P67</f>
        <v>0</v>
      </c>
      <c r="D70" s="409">
        <v>0</v>
      </c>
      <c r="E70" s="409">
        <f t="shared" si="17"/>
        <v>0</v>
      </c>
      <c r="F70" s="409">
        <f>'[5]Belle Chase Academy'!C68</f>
        <v>0</v>
      </c>
      <c r="G70" s="409">
        <f>'[5]Belle Chase Academy'!D68</f>
        <v>0</v>
      </c>
      <c r="H70" s="409">
        <f t="shared" si="18"/>
        <v>0</v>
      </c>
      <c r="I70" s="260">
        <f t="shared" si="19"/>
        <v>0</v>
      </c>
      <c r="J70" s="260">
        <f t="shared" si="20"/>
        <v>0</v>
      </c>
      <c r="K70" s="260">
        <f t="shared" si="21"/>
        <v>0</v>
      </c>
      <c r="L70" s="259"/>
      <c r="M70" s="396">
        <v>788.90242015830813</v>
      </c>
      <c r="N70" s="259">
        <f t="shared" si="22"/>
        <v>788.90242015830813</v>
      </c>
      <c r="O70" s="430">
        <f t="shared" si="23"/>
        <v>0</v>
      </c>
      <c r="P70" s="430">
        <f t="shared" si="24"/>
        <v>0</v>
      </c>
      <c r="Q70" s="430">
        <f t="shared" si="25"/>
        <v>0</v>
      </c>
      <c r="R70" s="428">
        <f>'[6]FY2012-13 Final'!K71</f>
        <v>2701</v>
      </c>
      <c r="S70" s="427">
        <f t="shared" si="26"/>
        <v>0</v>
      </c>
      <c r="T70" s="426">
        <f t="shared" si="27"/>
        <v>0</v>
      </c>
      <c r="U70" s="426">
        <f t="shared" si="28"/>
        <v>0</v>
      </c>
      <c r="V70" s="426">
        <f t="shared" si="29"/>
        <v>0</v>
      </c>
      <c r="W70" s="426">
        <f t="shared" si="30"/>
        <v>0</v>
      </c>
      <c r="X70" s="426">
        <f t="shared" si="31"/>
        <v>0</v>
      </c>
      <c r="Y70" s="426">
        <f t="shared" si="32"/>
        <v>0</v>
      </c>
    </row>
    <row r="71" spans="1:25">
      <c r="A71" s="280">
        <v>65</v>
      </c>
      <c r="B71" s="279" t="s">
        <v>228</v>
      </c>
      <c r="C71" s="414">
        <f>'[1]Table 8 2.1.12 MFP Funded'!P68</f>
        <v>0</v>
      </c>
      <c r="D71" s="413">
        <v>0</v>
      </c>
      <c r="E71" s="413">
        <f t="shared" ref="E71:E75" si="33">C71+D71</f>
        <v>0</v>
      </c>
      <c r="F71" s="413">
        <f>'[5]Belle Chase Academy'!C69</f>
        <v>0</v>
      </c>
      <c r="G71" s="413">
        <f>'[5]Belle Chase Academy'!D69</f>
        <v>0</v>
      </c>
      <c r="H71" s="413">
        <f t="shared" ref="H71:H75" si="34">F71+G71</f>
        <v>0</v>
      </c>
      <c r="I71" s="276">
        <f t="shared" ref="I71:I75" si="35">H71-E71</f>
        <v>0</v>
      </c>
      <c r="J71" s="276">
        <f t="shared" ref="J71:J75" si="36">IF(I71&gt;0,I71,0)</f>
        <v>0</v>
      </c>
      <c r="K71" s="276">
        <f t="shared" si="21"/>
        <v>0</v>
      </c>
      <c r="L71" s="275"/>
      <c r="M71" s="398">
        <v>788.90242015830813</v>
      </c>
      <c r="N71" s="275">
        <f t="shared" ref="N71:N75" si="37">L71+M71</f>
        <v>788.90242015830813</v>
      </c>
      <c r="O71" s="435">
        <f t="shared" ref="O71:O75" si="38">I71*N71</f>
        <v>0</v>
      </c>
      <c r="P71" s="435">
        <f t="shared" ref="P71:P75" si="39">IF(O71&gt;0,O71,0)</f>
        <v>0</v>
      </c>
      <c r="Q71" s="435">
        <f t="shared" si="25"/>
        <v>0</v>
      </c>
      <c r="R71" s="434">
        <f>'[6]FY2012-13 Final'!K72</f>
        <v>4813</v>
      </c>
      <c r="S71" s="433">
        <f t="shared" si="26"/>
        <v>0</v>
      </c>
      <c r="T71" s="432">
        <f t="shared" ref="T71:T75" si="40">S71*R71</f>
        <v>0</v>
      </c>
      <c r="U71" s="432">
        <f t="shared" ref="U71:U75" si="41">IF(T71&gt;0,T71,0)</f>
        <v>0</v>
      </c>
      <c r="V71" s="432">
        <f t="shared" si="29"/>
        <v>0</v>
      </c>
      <c r="W71" s="432">
        <f t="shared" si="30"/>
        <v>0</v>
      </c>
      <c r="X71" s="432">
        <f t="shared" si="31"/>
        <v>0</v>
      </c>
      <c r="Y71" s="432">
        <f t="shared" si="32"/>
        <v>0</v>
      </c>
    </row>
    <row r="72" spans="1:25">
      <c r="A72" s="272">
        <v>66</v>
      </c>
      <c r="B72" s="271" t="s">
        <v>227</v>
      </c>
      <c r="C72" s="412">
        <f>'[1]Table 8 2.1.12 MFP Funded'!P69</f>
        <v>0</v>
      </c>
      <c r="D72" s="411">
        <v>0</v>
      </c>
      <c r="E72" s="411">
        <f t="shared" si="33"/>
        <v>0</v>
      </c>
      <c r="F72" s="411">
        <f>'[5]Belle Chase Academy'!C70</f>
        <v>0</v>
      </c>
      <c r="G72" s="411">
        <f>'[5]Belle Chase Academy'!D70</f>
        <v>0</v>
      </c>
      <c r="H72" s="411">
        <f t="shared" si="34"/>
        <v>0</v>
      </c>
      <c r="I72" s="268">
        <f t="shared" si="35"/>
        <v>0</v>
      </c>
      <c r="J72" s="268">
        <f t="shared" si="36"/>
        <v>0</v>
      </c>
      <c r="K72" s="268">
        <f t="shared" si="21"/>
        <v>0</v>
      </c>
      <c r="L72" s="267"/>
      <c r="M72" s="397">
        <v>788.90242015830813</v>
      </c>
      <c r="N72" s="267">
        <f t="shared" si="37"/>
        <v>788.90242015830813</v>
      </c>
      <c r="O72" s="431">
        <f t="shared" si="38"/>
        <v>0</v>
      </c>
      <c r="P72" s="431">
        <f t="shared" si="39"/>
        <v>0</v>
      </c>
      <c r="Q72" s="431">
        <f t="shared" si="25"/>
        <v>0</v>
      </c>
      <c r="R72" s="428">
        <f>'[6]FY2012-13 Final'!K73</f>
        <v>3516</v>
      </c>
      <c r="S72" s="427">
        <f t="shared" si="26"/>
        <v>0</v>
      </c>
      <c r="T72" s="426">
        <f t="shared" si="40"/>
        <v>0</v>
      </c>
      <c r="U72" s="426">
        <f t="shared" si="41"/>
        <v>0</v>
      </c>
      <c r="V72" s="426">
        <f t="shared" si="29"/>
        <v>0</v>
      </c>
      <c r="W72" s="426">
        <f t="shared" si="30"/>
        <v>0</v>
      </c>
      <c r="X72" s="426">
        <f t="shared" si="31"/>
        <v>0</v>
      </c>
      <c r="Y72" s="426">
        <f t="shared" si="32"/>
        <v>0</v>
      </c>
    </row>
    <row r="73" spans="1:25">
      <c r="A73" s="264">
        <v>67</v>
      </c>
      <c r="B73" s="263" t="s">
        <v>226</v>
      </c>
      <c r="C73" s="410">
        <f>'[1]Table 8 2.1.12 MFP Funded'!P70</f>
        <v>0</v>
      </c>
      <c r="D73" s="409">
        <v>0</v>
      </c>
      <c r="E73" s="409">
        <f t="shared" si="33"/>
        <v>0</v>
      </c>
      <c r="F73" s="409">
        <f>'[5]Belle Chase Academy'!C71</f>
        <v>0</v>
      </c>
      <c r="G73" s="409">
        <f>'[5]Belle Chase Academy'!D71</f>
        <v>0</v>
      </c>
      <c r="H73" s="409">
        <f t="shared" si="34"/>
        <v>0</v>
      </c>
      <c r="I73" s="260">
        <f t="shared" si="35"/>
        <v>0</v>
      </c>
      <c r="J73" s="260">
        <f t="shared" si="36"/>
        <v>0</v>
      </c>
      <c r="K73" s="260">
        <f t="shared" si="21"/>
        <v>0</v>
      </c>
      <c r="L73" s="259"/>
      <c r="M73" s="396">
        <v>788.90242015830813</v>
      </c>
      <c r="N73" s="259">
        <f t="shared" si="37"/>
        <v>788.90242015830813</v>
      </c>
      <c r="O73" s="430">
        <f t="shared" si="38"/>
        <v>0</v>
      </c>
      <c r="P73" s="430">
        <f t="shared" si="39"/>
        <v>0</v>
      </c>
      <c r="Q73" s="430">
        <f t="shared" si="25"/>
        <v>0</v>
      </c>
      <c r="R73" s="428">
        <f>'[6]FY2012-13 Final'!K74</f>
        <v>5052</v>
      </c>
      <c r="S73" s="427">
        <f t="shared" si="26"/>
        <v>0</v>
      </c>
      <c r="T73" s="426">
        <f t="shared" si="40"/>
        <v>0</v>
      </c>
      <c r="U73" s="426">
        <f t="shared" si="41"/>
        <v>0</v>
      </c>
      <c r="V73" s="426">
        <f t="shared" si="29"/>
        <v>0</v>
      </c>
      <c r="W73" s="426">
        <f t="shared" si="30"/>
        <v>0</v>
      </c>
      <c r="X73" s="426">
        <f t="shared" si="31"/>
        <v>0</v>
      </c>
      <c r="Y73" s="426">
        <f t="shared" si="32"/>
        <v>0</v>
      </c>
    </row>
    <row r="74" spans="1:25">
      <c r="A74" s="264">
        <v>68</v>
      </c>
      <c r="B74" s="263" t="s">
        <v>225</v>
      </c>
      <c r="C74" s="410">
        <f>'[1]Table 8 2.1.12 MFP Funded'!P71</f>
        <v>0</v>
      </c>
      <c r="D74" s="409">
        <v>0</v>
      </c>
      <c r="E74" s="409">
        <f t="shared" si="33"/>
        <v>0</v>
      </c>
      <c r="F74" s="409">
        <f>'[5]Belle Chase Academy'!C72</f>
        <v>0</v>
      </c>
      <c r="G74" s="409">
        <f>'[5]Belle Chase Academy'!D72</f>
        <v>0</v>
      </c>
      <c r="H74" s="409">
        <f t="shared" si="34"/>
        <v>0</v>
      </c>
      <c r="I74" s="260">
        <f t="shared" si="35"/>
        <v>0</v>
      </c>
      <c r="J74" s="260">
        <f t="shared" si="36"/>
        <v>0</v>
      </c>
      <c r="K74" s="260">
        <f t="shared" si="21"/>
        <v>0</v>
      </c>
      <c r="L74" s="259"/>
      <c r="M74" s="396">
        <v>788.90242015830813</v>
      </c>
      <c r="N74" s="259">
        <f t="shared" si="37"/>
        <v>788.90242015830813</v>
      </c>
      <c r="O74" s="430">
        <f t="shared" si="38"/>
        <v>0</v>
      </c>
      <c r="P74" s="430">
        <f t="shared" si="39"/>
        <v>0</v>
      </c>
      <c r="Q74" s="430">
        <f t="shared" si="25"/>
        <v>0</v>
      </c>
      <c r="R74" s="428">
        <f>'[6]FY2012-13 Final'!K75</f>
        <v>2763</v>
      </c>
      <c r="S74" s="427">
        <f t="shared" si="26"/>
        <v>0</v>
      </c>
      <c r="T74" s="426">
        <f t="shared" si="40"/>
        <v>0</v>
      </c>
      <c r="U74" s="426">
        <f t="shared" si="41"/>
        <v>0</v>
      </c>
      <c r="V74" s="426">
        <f t="shared" si="29"/>
        <v>0</v>
      </c>
      <c r="W74" s="426">
        <f t="shared" si="30"/>
        <v>0</v>
      </c>
      <c r="X74" s="426">
        <f t="shared" si="31"/>
        <v>0</v>
      </c>
      <c r="Y74" s="426">
        <f t="shared" si="32"/>
        <v>0</v>
      </c>
    </row>
    <row r="75" spans="1:25">
      <c r="A75" s="256">
        <v>69</v>
      </c>
      <c r="B75" s="255" t="s">
        <v>224</v>
      </c>
      <c r="C75" s="408">
        <f>'[1]Table 8 2.1.12 MFP Funded'!P72</f>
        <v>0</v>
      </c>
      <c r="D75" s="407">
        <v>0</v>
      </c>
      <c r="E75" s="407">
        <f t="shared" si="33"/>
        <v>0</v>
      </c>
      <c r="F75" s="407">
        <f>'[5]Belle Chase Academy'!C73</f>
        <v>0</v>
      </c>
      <c r="G75" s="407">
        <f>'[5]Belle Chase Academy'!D73</f>
        <v>0</v>
      </c>
      <c r="H75" s="407">
        <f t="shared" si="34"/>
        <v>0</v>
      </c>
      <c r="I75" s="252">
        <f t="shared" si="35"/>
        <v>0</v>
      </c>
      <c r="J75" s="252">
        <f t="shared" si="36"/>
        <v>0</v>
      </c>
      <c r="K75" s="252">
        <f t="shared" si="21"/>
        <v>0</v>
      </c>
      <c r="L75" s="251"/>
      <c r="M75" s="395">
        <v>788.90242015830813</v>
      </c>
      <c r="N75" s="251">
        <f t="shared" si="37"/>
        <v>788.90242015830813</v>
      </c>
      <c r="O75" s="429">
        <f t="shared" si="38"/>
        <v>0</v>
      </c>
      <c r="P75" s="429">
        <f t="shared" si="39"/>
        <v>0</v>
      </c>
      <c r="Q75" s="429">
        <f t="shared" si="25"/>
        <v>0</v>
      </c>
      <c r="R75" s="428">
        <f>'[6]FY2012-13 Final'!K76</f>
        <v>3327</v>
      </c>
      <c r="S75" s="427">
        <f t="shared" si="26"/>
        <v>0</v>
      </c>
      <c r="T75" s="426">
        <f t="shared" si="40"/>
        <v>0</v>
      </c>
      <c r="U75" s="426">
        <f t="shared" si="41"/>
        <v>0</v>
      </c>
      <c r="V75" s="426">
        <f t="shared" si="29"/>
        <v>0</v>
      </c>
      <c r="W75" s="426">
        <f t="shared" si="30"/>
        <v>0</v>
      </c>
      <c r="X75" s="426">
        <f t="shared" si="31"/>
        <v>0</v>
      </c>
      <c r="Y75" s="426">
        <f t="shared" si="32"/>
        <v>0</v>
      </c>
    </row>
    <row r="76" spans="1:25" s="391" customFormat="1" ht="13.5" thickBot="1">
      <c r="A76" s="248"/>
      <c r="B76" s="247" t="s">
        <v>223</v>
      </c>
      <c r="C76" s="246">
        <f t="shared" ref="C76:K76" si="42">SUM(C7:C75)</f>
        <v>469</v>
      </c>
      <c r="D76" s="246">
        <f t="shared" si="42"/>
        <v>446</v>
      </c>
      <c r="E76" s="246">
        <f t="shared" si="42"/>
        <v>915</v>
      </c>
      <c r="F76" s="246">
        <f t="shared" si="42"/>
        <v>468</v>
      </c>
      <c r="G76" s="246">
        <f t="shared" si="42"/>
        <v>503</v>
      </c>
      <c r="H76" s="246">
        <f t="shared" si="42"/>
        <v>971</v>
      </c>
      <c r="I76" s="246">
        <f t="shared" si="42"/>
        <v>56</v>
      </c>
      <c r="J76" s="246">
        <f t="shared" si="42"/>
        <v>61</v>
      </c>
      <c r="K76" s="394">
        <f t="shared" si="42"/>
        <v>-5</v>
      </c>
      <c r="L76" s="244"/>
      <c r="M76" s="243"/>
      <c r="N76" s="244"/>
      <c r="O76" s="423"/>
      <c r="P76" s="423"/>
      <c r="Q76" s="423"/>
      <c r="R76" s="425"/>
      <c r="S76" s="424"/>
      <c r="T76" s="423"/>
      <c r="U76" s="423"/>
      <c r="V76" s="423"/>
      <c r="W76" s="423"/>
      <c r="X76" s="423"/>
      <c r="Y76" s="423"/>
    </row>
    <row r="77" spans="1:25" ht="13.5" thickTop="1">
      <c r="R77" s="422"/>
    </row>
    <row r="78" spans="1:25">
      <c r="B78" s="684" t="s">
        <v>601</v>
      </c>
      <c r="C78" s="685"/>
      <c r="D78" s="685"/>
      <c r="E78" s="686"/>
      <c r="F78" s="685"/>
      <c r="G78" s="685"/>
      <c r="H78" s="687"/>
      <c r="I78" s="692">
        <f>I76</f>
        <v>56</v>
      </c>
      <c r="J78" s="689"/>
      <c r="K78" s="690"/>
      <c r="L78" s="687">
        <f>'[3]Table 5C- Legacy Type 2'!$D$15</f>
        <v>13228.922053737697</v>
      </c>
      <c r="M78" s="688">
        <f>M75</f>
        <v>788.90242015830813</v>
      </c>
      <c r="N78" s="687">
        <f>SUM(L78:M78)</f>
        <v>14017.824473896006</v>
      </c>
      <c r="O78" s="691">
        <f>N78*I78</f>
        <v>784998.17053817632</v>
      </c>
    </row>
  </sheetData>
  <mergeCells count="25">
    <mergeCell ref="O2:O4"/>
    <mergeCell ref="A2:B4"/>
    <mergeCell ref="C2:C4"/>
    <mergeCell ref="D2:D4"/>
    <mergeCell ref="E2:E4"/>
    <mergeCell ref="F2:F4"/>
    <mergeCell ref="N2:N4"/>
    <mergeCell ref="M2:M4"/>
    <mergeCell ref="G2:G4"/>
    <mergeCell ref="H2:H4"/>
    <mergeCell ref="I2:I4"/>
    <mergeCell ref="J2:J4"/>
    <mergeCell ref="K2:K4"/>
    <mergeCell ref="L2:L4"/>
    <mergeCell ref="P2:P4"/>
    <mergeCell ref="Q2:Q4"/>
    <mergeCell ref="Y2:Y4"/>
    <mergeCell ref="T2:T4"/>
    <mergeCell ref="R1:Y1"/>
    <mergeCell ref="R2:R4"/>
    <mergeCell ref="W2:W4"/>
    <mergeCell ref="U2:U4"/>
    <mergeCell ref="V2:V4"/>
    <mergeCell ref="X2:X4"/>
    <mergeCell ref="S2:S4"/>
  </mergeCells>
  <printOptions horizontalCentered="1"/>
  <pageMargins left="0.27" right="0.25" top="1.07" bottom="0.2" header="0.37" footer="0.2"/>
  <pageSetup paperSize="5" scale="53" firstPageNumber="86" fitToWidth="3" orientation="portrait" useFirstPageNumber="1" r:id="rId1"/>
  <headerFooter alignWithMargins="0">
    <oddHeader xml:space="preserve">&amp;L&amp;"Arial,Bold"&amp;18FY2012-13 MFP Budget Letter: October 1 Mid-year Adjustment for Students&amp;R&amp;"Arial,Bold"&amp;12&amp;KFF0000
</oddHeader>
    <oddFooter>&amp;R&amp;P</oddFooter>
  </headerFooter>
  <colBreaks count="1" manualBreakCount="1">
    <brk id="14" max="79" man="1"/>
  </col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Z105"/>
  <sheetViews>
    <sheetView view="pageBreakPreview" zoomScale="90" zoomScaleNormal="85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12.5703125" defaultRowHeight="12.75"/>
  <cols>
    <col min="1" max="1" width="3" style="442" customWidth="1"/>
    <col min="2" max="2" width="18.5703125" style="442" bestFit="1" customWidth="1"/>
    <col min="3" max="3" width="12.42578125" style="443" bestFit="1" customWidth="1"/>
    <col min="4" max="4" width="12.5703125" style="443" bestFit="1" customWidth="1"/>
    <col min="5" max="5" width="14" style="443" bestFit="1" customWidth="1"/>
    <col min="6" max="6" width="10.85546875" style="443" bestFit="1" customWidth="1"/>
    <col min="7" max="7" width="13.5703125" style="443" bestFit="1" customWidth="1"/>
    <col min="8" max="8" width="15.7109375" style="443" bestFit="1" customWidth="1"/>
    <col min="9" max="9" width="15.5703125" style="442" bestFit="1" customWidth="1"/>
    <col min="10" max="10" width="12.28515625" style="442" bestFit="1" customWidth="1"/>
    <col min="11" max="11" width="13.5703125" style="442" bestFit="1" customWidth="1"/>
    <col min="12" max="16384" width="12.5703125" style="442"/>
  </cols>
  <sheetData>
    <row r="1" spans="1:156" ht="9" customHeight="1">
      <c r="B1" s="517"/>
      <c r="C1" s="516"/>
      <c r="D1" s="516"/>
      <c r="E1" s="516"/>
      <c r="F1" s="516"/>
    </row>
    <row r="2" spans="1:156" s="515" customFormat="1" ht="39.75" customHeight="1">
      <c r="A2" s="843" t="s">
        <v>2</v>
      </c>
      <c r="B2" s="844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687</v>
      </c>
      <c r="I2" s="771" t="s">
        <v>212</v>
      </c>
      <c r="J2" s="771" t="s">
        <v>211</v>
      </c>
      <c r="K2" s="771" t="s">
        <v>210</v>
      </c>
    </row>
    <row r="3" spans="1:156" ht="91.5" customHeight="1">
      <c r="A3" s="845"/>
      <c r="B3" s="846"/>
      <c r="C3" s="796"/>
      <c r="D3" s="796"/>
      <c r="E3" s="794"/>
      <c r="F3" s="794"/>
      <c r="G3" s="794"/>
      <c r="H3" s="797"/>
      <c r="I3" s="784"/>
      <c r="J3" s="784"/>
      <c r="K3" s="784"/>
    </row>
    <row r="4" spans="1:156" ht="33" customHeight="1">
      <c r="A4" s="847"/>
      <c r="B4" s="848"/>
      <c r="C4" s="783"/>
      <c r="D4" s="783"/>
      <c r="E4" s="795"/>
      <c r="F4" s="795"/>
      <c r="G4" s="795"/>
      <c r="H4" s="777"/>
      <c r="I4" s="772"/>
      <c r="J4" s="772"/>
      <c r="K4" s="772"/>
    </row>
    <row r="5" spans="1:156" s="511" customFormat="1" ht="14.25" customHeight="1">
      <c r="A5" s="514"/>
      <c r="B5" s="513"/>
      <c r="C5" s="512">
        <v>1</v>
      </c>
      <c r="D5" s="512">
        <f t="shared" ref="D5:K5" si="0">C5+1</f>
        <v>2</v>
      </c>
      <c r="E5" s="512">
        <f t="shared" si="0"/>
        <v>3</v>
      </c>
      <c r="F5" s="512">
        <f t="shared" si="0"/>
        <v>4</v>
      </c>
      <c r="G5" s="512">
        <f t="shared" si="0"/>
        <v>5</v>
      </c>
      <c r="H5" s="512">
        <f t="shared" si="0"/>
        <v>6</v>
      </c>
      <c r="I5" s="512">
        <f t="shared" si="0"/>
        <v>7</v>
      </c>
      <c r="J5" s="512">
        <f t="shared" si="0"/>
        <v>8</v>
      </c>
      <c r="K5" s="512">
        <f t="shared" si="0"/>
        <v>9</v>
      </c>
    </row>
    <row r="6" spans="1:156" s="504" customFormat="1" ht="33" customHeight="1">
      <c r="A6" s="510"/>
      <c r="B6" s="509"/>
      <c r="C6" s="508" t="s">
        <v>365</v>
      </c>
      <c r="D6" s="508" t="s">
        <v>365</v>
      </c>
      <c r="E6" s="236" t="s">
        <v>207</v>
      </c>
      <c r="F6" s="232" t="s">
        <v>206</v>
      </c>
      <c r="G6" s="232" t="s">
        <v>205</v>
      </c>
      <c r="H6" s="507" t="s">
        <v>364</v>
      </c>
      <c r="I6" s="236" t="s">
        <v>363</v>
      </c>
      <c r="J6" s="232" t="s">
        <v>362</v>
      </c>
      <c r="K6" s="232" t="s">
        <v>361</v>
      </c>
      <c r="L6" s="506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505"/>
      <c r="BH6" s="505"/>
      <c r="BI6" s="505"/>
      <c r="BJ6" s="505"/>
      <c r="BK6" s="505"/>
      <c r="BL6" s="505"/>
      <c r="BM6" s="505"/>
      <c r="BN6" s="505"/>
      <c r="BO6" s="505"/>
      <c r="BP6" s="505"/>
      <c r="BQ6" s="505"/>
      <c r="BR6" s="505"/>
      <c r="BS6" s="505"/>
      <c r="BT6" s="505"/>
      <c r="BU6" s="505"/>
      <c r="BV6" s="505"/>
      <c r="BW6" s="505"/>
      <c r="BX6" s="505"/>
      <c r="BY6" s="505"/>
      <c r="BZ6" s="505"/>
      <c r="CA6" s="505"/>
      <c r="CB6" s="505"/>
      <c r="CC6" s="505"/>
      <c r="CD6" s="505"/>
      <c r="CE6" s="505"/>
      <c r="CF6" s="505"/>
      <c r="CG6" s="505"/>
      <c r="CH6" s="505"/>
      <c r="CI6" s="505"/>
      <c r="CJ6" s="505"/>
      <c r="CK6" s="505"/>
      <c r="CL6" s="505"/>
      <c r="CM6" s="505"/>
      <c r="CN6" s="505"/>
      <c r="CO6" s="505"/>
      <c r="CP6" s="505"/>
      <c r="CQ6" s="505"/>
      <c r="CR6" s="505"/>
      <c r="CS6" s="505"/>
      <c r="CT6" s="505"/>
      <c r="CU6" s="505"/>
      <c r="CV6" s="505"/>
      <c r="CW6" s="505"/>
      <c r="CX6" s="505"/>
      <c r="CY6" s="505"/>
      <c r="CZ6" s="505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5"/>
      <c r="DV6" s="505"/>
      <c r="DW6" s="505"/>
      <c r="DX6" s="505"/>
      <c r="DY6" s="505"/>
      <c r="DZ6" s="505"/>
      <c r="EA6" s="505"/>
      <c r="EB6" s="505"/>
      <c r="EC6" s="505"/>
      <c r="ED6" s="505"/>
      <c r="EE6" s="505"/>
      <c r="EF6" s="505"/>
      <c r="EG6" s="505"/>
      <c r="EH6" s="505"/>
      <c r="EI6" s="505"/>
      <c r="EJ6" s="505"/>
      <c r="EK6" s="505"/>
      <c r="EL6" s="505"/>
      <c r="EM6" s="505"/>
      <c r="EN6" s="505"/>
      <c r="EO6" s="505"/>
      <c r="EP6" s="505"/>
      <c r="EQ6" s="505"/>
      <c r="ER6" s="505"/>
      <c r="ES6" s="505"/>
      <c r="ET6" s="505"/>
      <c r="EU6" s="505"/>
      <c r="EV6" s="505"/>
      <c r="EW6" s="505"/>
      <c r="EX6" s="505"/>
      <c r="EY6" s="505"/>
      <c r="EZ6" s="505"/>
    </row>
    <row r="7" spans="1:156">
      <c r="A7" s="485">
        <v>1</v>
      </c>
      <c r="B7" s="484" t="s">
        <v>292</v>
      </c>
      <c r="C7" s="495">
        <f>'[7]Summary for MFP'!$E7</f>
        <v>2.2890630000000001</v>
      </c>
      <c r="D7" s="494">
        <f>'[8]Summary - 10.12.2012'!E7</f>
        <v>2.2890630000000001</v>
      </c>
      <c r="E7" s="494">
        <f t="shared" ref="E7:E38" si="1">D7-C7</f>
        <v>0</v>
      </c>
      <c r="F7" s="494">
        <f t="shared" ref="F7:F38" si="2">IF(E7&gt;0,E7,0)</f>
        <v>0</v>
      </c>
      <c r="G7" s="494">
        <f t="shared" ref="G7:G38" si="3">IF(E7&lt;0,E7,0)</f>
        <v>0</v>
      </c>
      <c r="H7" s="493">
        <f>'[3]Table 5E_OJJ'!F7</f>
        <v>8598.7325218577716</v>
      </c>
      <c r="I7" s="492">
        <f t="shared" ref="I7:I38" si="4">E7*H7</f>
        <v>0</v>
      </c>
      <c r="J7" s="492">
        <f t="shared" ref="J7:J38" si="5">IF(I7&gt;0,I7,0)</f>
        <v>0</v>
      </c>
      <c r="K7" s="492">
        <f t="shared" ref="K7:K38" si="6">IF(I7&lt;0,I7,0)</f>
        <v>0</v>
      </c>
    </row>
    <row r="8" spans="1:156">
      <c r="A8" s="479">
        <v>2</v>
      </c>
      <c r="B8" s="478" t="s">
        <v>291</v>
      </c>
      <c r="C8" s="503">
        <f>'[7]Summary for MFP'!$E8</f>
        <v>0</v>
      </c>
      <c r="D8" s="502">
        <f>'[8]Summary - 10.12.2012'!E8</f>
        <v>0</v>
      </c>
      <c r="E8" s="502">
        <f t="shared" si="1"/>
        <v>0</v>
      </c>
      <c r="F8" s="502">
        <f t="shared" si="2"/>
        <v>0</v>
      </c>
      <c r="G8" s="502">
        <f t="shared" si="3"/>
        <v>0</v>
      </c>
      <c r="H8" s="501">
        <f>'[3]Table 5E_OJJ'!F8</f>
        <v>10674.026211463726</v>
      </c>
      <c r="I8" s="500">
        <f t="shared" si="4"/>
        <v>0</v>
      </c>
      <c r="J8" s="500">
        <f t="shared" si="5"/>
        <v>0</v>
      </c>
      <c r="K8" s="500">
        <f t="shared" si="6"/>
        <v>0</v>
      </c>
    </row>
    <row r="9" spans="1:156" ht="12.75" customHeight="1">
      <c r="A9" s="479">
        <v>3</v>
      </c>
      <c r="B9" s="478" t="s">
        <v>290</v>
      </c>
      <c r="C9" s="503">
        <f>'[7]Summary for MFP'!$E9</f>
        <v>2</v>
      </c>
      <c r="D9" s="502">
        <f>'[8]Summary - 10.12.2012'!E9</f>
        <v>1.976</v>
      </c>
      <c r="E9" s="502">
        <f t="shared" si="1"/>
        <v>-2.4000000000000021E-2</v>
      </c>
      <c r="F9" s="502">
        <f t="shared" si="2"/>
        <v>0</v>
      </c>
      <c r="G9" s="502">
        <f t="shared" si="3"/>
        <v>-2.4000000000000021E-2</v>
      </c>
      <c r="H9" s="501">
        <f>'[3]Table 5E_OJJ'!F9</f>
        <v>7970.1912571889316</v>
      </c>
      <c r="I9" s="500">
        <f t="shared" si="4"/>
        <v>-191.28459017253454</v>
      </c>
      <c r="J9" s="500">
        <f t="shared" si="5"/>
        <v>0</v>
      </c>
      <c r="K9" s="500">
        <f t="shared" si="6"/>
        <v>-191.28459017253454</v>
      </c>
    </row>
    <row r="10" spans="1:156" ht="12.75" customHeight="1">
      <c r="A10" s="479">
        <v>4</v>
      </c>
      <c r="B10" s="478" t="s">
        <v>289</v>
      </c>
      <c r="C10" s="503">
        <f>'[7]Summary for MFP'!$E10</f>
        <v>0.86</v>
      </c>
      <c r="D10" s="502">
        <f>'[8]Summary - 10.12.2012'!E10</f>
        <v>0.80800000000000005</v>
      </c>
      <c r="E10" s="502">
        <f t="shared" si="1"/>
        <v>-5.1999999999999935E-2</v>
      </c>
      <c r="F10" s="502">
        <f t="shared" si="2"/>
        <v>0</v>
      </c>
      <c r="G10" s="502">
        <f t="shared" si="3"/>
        <v>-5.1999999999999935E-2</v>
      </c>
      <c r="H10" s="501">
        <f>'[3]Table 5E_OJJ'!F10</f>
        <v>10241.414693289553</v>
      </c>
      <c r="I10" s="500">
        <f t="shared" si="4"/>
        <v>-532.55356405105613</v>
      </c>
      <c r="J10" s="500">
        <f t="shared" si="5"/>
        <v>0</v>
      </c>
      <c r="K10" s="500">
        <f t="shared" si="6"/>
        <v>-532.55356405105613</v>
      </c>
    </row>
    <row r="11" spans="1:156">
      <c r="A11" s="491">
        <v>5</v>
      </c>
      <c r="B11" s="490" t="s">
        <v>288</v>
      </c>
      <c r="C11" s="499">
        <f>'[7]Summary for MFP'!$E11</f>
        <v>4.1400430000000004</v>
      </c>
      <c r="D11" s="498">
        <f>'[8]Summary - 10.12.2012'!E11</f>
        <v>4.1400430000000004</v>
      </c>
      <c r="E11" s="498">
        <f t="shared" si="1"/>
        <v>0</v>
      </c>
      <c r="F11" s="498">
        <f t="shared" si="2"/>
        <v>0</v>
      </c>
      <c r="G11" s="498">
        <f t="shared" si="3"/>
        <v>0</v>
      </c>
      <c r="H11" s="497">
        <f>'[3]Table 5E_OJJ'!F11</f>
        <v>8623.2615579668327</v>
      </c>
      <c r="I11" s="496">
        <f t="shared" si="4"/>
        <v>0</v>
      </c>
      <c r="J11" s="496">
        <f t="shared" si="5"/>
        <v>0</v>
      </c>
      <c r="K11" s="496">
        <f t="shared" si="6"/>
        <v>0</v>
      </c>
    </row>
    <row r="12" spans="1:156" ht="12.75" customHeight="1">
      <c r="A12" s="485">
        <v>6</v>
      </c>
      <c r="B12" s="484" t="s">
        <v>287</v>
      </c>
      <c r="C12" s="495">
        <f>'[7]Summary for MFP'!$E12</f>
        <v>1.6027</v>
      </c>
      <c r="D12" s="494">
        <f>'[8]Summary - 10.12.2012'!E12</f>
        <v>1.6827000000000001</v>
      </c>
      <c r="E12" s="494">
        <f t="shared" si="1"/>
        <v>8.0000000000000071E-2</v>
      </c>
      <c r="F12" s="494">
        <f t="shared" si="2"/>
        <v>8.0000000000000071E-2</v>
      </c>
      <c r="G12" s="494">
        <f t="shared" si="3"/>
        <v>0</v>
      </c>
      <c r="H12" s="493">
        <f>'[3]Table 5E_OJJ'!F12</f>
        <v>9494.3651967388869</v>
      </c>
      <c r="I12" s="492">
        <f t="shared" si="4"/>
        <v>759.54921573911167</v>
      </c>
      <c r="J12" s="492">
        <f t="shared" si="5"/>
        <v>759.54921573911167</v>
      </c>
      <c r="K12" s="492">
        <f t="shared" si="6"/>
        <v>0</v>
      </c>
    </row>
    <row r="13" spans="1:156">
      <c r="A13" s="479">
        <v>7</v>
      </c>
      <c r="B13" s="478" t="s">
        <v>286</v>
      </c>
      <c r="C13" s="503">
        <f>'[7]Summary for MFP'!$E13</f>
        <v>0</v>
      </c>
      <c r="D13" s="502">
        <f>'[8]Summary - 10.12.2012'!E13</f>
        <v>0</v>
      </c>
      <c r="E13" s="502">
        <f t="shared" si="1"/>
        <v>0</v>
      </c>
      <c r="F13" s="502">
        <f t="shared" si="2"/>
        <v>0</v>
      </c>
      <c r="G13" s="502">
        <f t="shared" si="3"/>
        <v>0</v>
      </c>
      <c r="H13" s="501">
        <f>'[3]Table 5E_OJJ'!F13</f>
        <v>4507.3501221786091</v>
      </c>
      <c r="I13" s="500">
        <f t="shared" si="4"/>
        <v>0</v>
      </c>
      <c r="J13" s="500">
        <f t="shared" si="5"/>
        <v>0</v>
      </c>
      <c r="K13" s="500">
        <f t="shared" si="6"/>
        <v>0</v>
      </c>
    </row>
    <row r="14" spans="1:156">
      <c r="A14" s="479">
        <v>8</v>
      </c>
      <c r="B14" s="478" t="s">
        <v>285</v>
      </c>
      <c r="C14" s="503">
        <f>'[7]Summary for MFP'!$E14</f>
        <v>5.3072299999999997</v>
      </c>
      <c r="D14" s="502">
        <f>'[8]Summary - 10.12.2012'!E14</f>
        <v>5.3072299999999997</v>
      </c>
      <c r="E14" s="502">
        <f t="shared" si="1"/>
        <v>0</v>
      </c>
      <c r="F14" s="502">
        <f t="shared" si="2"/>
        <v>0</v>
      </c>
      <c r="G14" s="502">
        <f t="shared" si="3"/>
        <v>0</v>
      </c>
      <c r="H14" s="501">
        <f>'[3]Table 5E_OJJ'!F14</f>
        <v>7763.0218330176449</v>
      </c>
      <c r="I14" s="500">
        <f t="shared" si="4"/>
        <v>0</v>
      </c>
      <c r="J14" s="500">
        <f t="shared" si="5"/>
        <v>0</v>
      </c>
      <c r="K14" s="500">
        <f t="shared" si="6"/>
        <v>0</v>
      </c>
    </row>
    <row r="15" spans="1:156">
      <c r="A15" s="479">
        <v>9</v>
      </c>
      <c r="B15" s="478" t="s">
        <v>284</v>
      </c>
      <c r="C15" s="503">
        <f>'[7]Summary for MFP'!$E15</f>
        <v>32.452984000000001</v>
      </c>
      <c r="D15" s="502">
        <f>'[8]Summary - 10.12.2012'!E15</f>
        <v>32.520983999999999</v>
      </c>
      <c r="E15" s="502">
        <f t="shared" si="1"/>
        <v>6.799999999999784E-2</v>
      </c>
      <c r="F15" s="502">
        <f t="shared" si="2"/>
        <v>6.799999999999784E-2</v>
      </c>
      <c r="G15" s="502">
        <f t="shared" si="3"/>
        <v>0</v>
      </c>
      <c r="H15" s="501">
        <f>'[3]Table 5E_OJJ'!F15</f>
        <v>8093.9259738013288</v>
      </c>
      <c r="I15" s="500">
        <f t="shared" si="4"/>
        <v>550.38696621847282</v>
      </c>
      <c r="J15" s="500">
        <f t="shared" si="5"/>
        <v>550.38696621847282</v>
      </c>
      <c r="K15" s="500">
        <f t="shared" si="6"/>
        <v>0</v>
      </c>
    </row>
    <row r="16" spans="1:156">
      <c r="A16" s="491">
        <v>10</v>
      </c>
      <c r="B16" s="490" t="s">
        <v>283</v>
      </c>
      <c r="C16" s="499">
        <f>'[7]Summary for MFP'!$E16</f>
        <v>7.8530309999999997</v>
      </c>
      <c r="D16" s="498">
        <f>'[8]Summary - 10.12.2012'!E16</f>
        <v>7.8730310000000001</v>
      </c>
      <c r="E16" s="498">
        <f t="shared" si="1"/>
        <v>2.0000000000000462E-2</v>
      </c>
      <c r="F16" s="498">
        <f t="shared" si="2"/>
        <v>2.0000000000000462E-2</v>
      </c>
      <c r="G16" s="498">
        <f t="shared" si="3"/>
        <v>0</v>
      </c>
      <c r="H16" s="497">
        <f>'[3]Table 5E_OJJ'!F16</f>
        <v>7957.5587999934887</v>
      </c>
      <c r="I16" s="496">
        <f t="shared" si="4"/>
        <v>159.15117599987346</v>
      </c>
      <c r="J16" s="496">
        <f t="shared" si="5"/>
        <v>159.15117599987346</v>
      </c>
      <c r="K16" s="496">
        <f t="shared" si="6"/>
        <v>0</v>
      </c>
    </row>
    <row r="17" spans="1:11">
      <c r="A17" s="485">
        <v>11</v>
      </c>
      <c r="B17" s="484" t="s">
        <v>282</v>
      </c>
      <c r="C17" s="495">
        <f>'[7]Summary for MFP'!$E17</f>
        <v>0</v>
      </c>
      <c r="D17" s="494">
        <f>'[8]Summary - 10.12.2012'!E17</f>
        <v>0</v>
      </c>
      <c r="E17" s="494">
        <f t="shared" si="1"/>
        <v>0</v>
      </c>
      <c r="F17" s="494">
        <f t="shared" si="2"/>
        <v>0</v>
      </c>
      <c r="G17" s="494">
        <f t="shared" si="3"/>
        <v>0</v>
      </c>
      <c r="H17" s="493">
        <f>'[3]Table 5E_OJJ'!F17</f>
        <v>11292.298111475962</v>
      </c>
      <c r="I17" s="492">
        <f t="shared" si="4"/>
        <v>0</v>
      </c>
      <c r="J17" s="492">
        <f t="shared" si="5"/>
        <v>0</v>
      </c>
      <c r="K17" s="492">
        <f t="shared" si="6"/>
        <v>0</v>
      </c>
    </row>
    <row r="18" spans="1:11">
      <c r="A18" s="479">
        <v>12</v>
      </c>
      <c r="B18" s="478" t="s">
        <v>281</v>
      </c>
      <c r="C18" s="503">
        <f>'[7]Summary for MFP'!$E18</f>
        <v>0</v>
      </c>
      <c r="D18" s="502">
        <f>'[8]Summary - 10.12.2012'!E18</f>
        <v>0</v>
      </c>
      <c r="E18" s="502">
        <f t="shared" si="1"/>
        <v>0</v>
      </c>
      <c r="F18" s="502">
        <f t="shared" si="2"/>
        <v>0</v>
      </c>
      <c r="G18" s="502">
        <f t="shared" si="3"/>
        <v>0</v>
      </c>
      <c r="H18" s="501">
        <f>'[3]Table 5E_OJJ'!F18</f>
        <v>5249.8492712764692</v>
      </c>
      <c r="I18" s="500">
        <f t="shared" si="4"/>
        <v>0</v>
      </c>
      <c r="J18" s="500">
        <f t="shared" si="5"/>
        <v>0</v>
      </c>
      <c r="K18" s="500">
        <f t="shared" si="6"/>
        <v>0</v>
      </c>
    </row>
    <row r="19" spans="1:11">
      <c r="A19" s="479">
        <v>13</v>
      </c>
      <c r="B19" s="478" t="s">
        <v>280</v>
      </c>
      <c r="C19" s="503">
        <f>'[7]Summary for MFP'!$E19</f>
        <v>0</v>
      </c>
      <c r="D19" s="502">
        <f>'[8]Summary - 10.12.2012'!E19</f>
        <v>0</v>
      </c>
      <c r="E19" s="502">
        <f t="shared" si="1"/>
        <v>0</v>
      </c>
      <c r="F19" s="502">
        <f t="shared" si="2"/>
        <v>0</v>
      </c>
      <c r="G19" s="502">
        <f t="shared" si="3"/>
        <v>0</v>
      </c>
      <c r="H19" s="501">
        <f>'[3]Table 5E_OJJ'!F19</f>
        <v>10543.391644979807</v>
      </c>
      <c r="I19" s="500">
        <f t="shared" si="4"/>
        <v>0</v>
      </c>
      <c r="J19" s="500">
        <f t="shared" si="5"/>
        <v>0</v>
      </c>
      <c r="K19" s="500">
        <f t="shared" si="6"/>
        <v>0</v>
      </c>
    </row>
    <row r="20" spans="1:11" ht="12.75" customHeight="1">
      <c r="A20" s="479">
        <v>14</v>
      </c>
      <c r="B20" s="478" t="s">
        <v>279</v>
      </c>
      <c r="C20" s="503">
        <f>'[7]Summary for MFP'!$E20</f>
        <v>0</v>
      </c>
      <c r="D20" s="502">
        <f>'[8]Summary - 10.12.2012'!E20</f>
        <v>0</v>
      </c>
      <c r="E20" s="502">
        <f t="shared" si="1"/>
        <v>0</v>
      </c>
      <c r="F20" s="502">
        <f t="shared" si="2"/>
        <v>0</v>
      </c>
      <c r="G20" s="502">
        <f t="shared" si="3"/>
        <v>0</v>
      </c>
      <c r="H20" s="501">
        <f>'[3]Table 5E_OJJ'!F20</f>
        <v>9518.8877706404928</v>
      </c>
      <c r="I20" s="500">
        <f t="shared" si="4"/>
        <v>0</v>
      </c>
      <c r="J20" s="500">
        <f t="shared" si="5"/>
        <v>0</v>
      </c>
      <c r="K20" s="500">
        <f t="shared" si="6"/>
        <v>0</v>
      </c>
    </row>
    <row r="21" spans="1:11">
      <c r="A21" s="491">
        <v>15</v>
      </c>
      <c r="B21" s="490" t="s">
        <v>278</v>
      </c>
      <c r="C21" s="499">
        <f>'[7]Summary for MFP'!$E21</f>
        <v>2.3279999999999998</v>
      </c>
      <c r="D21" s="498">
        <f>'[8]Summary - 10.12.2012'!E21</f>
        <v>2.3279999999999998</v>
      </c>
      <c r="E21" s="498">
        <f t="shared" si="1"/>
        <v>0</v>
      </c>
      <c r="F21" s="498">
        <f t="shared" si="2"/>
        <v>0</v>
      </c>
      <c r="G21" s="498">
        <f t="shared" si="3"/>
        <v>0</v>
      </c>
      <c r="H21" s="497">
        <f>'[3]Table 5E_OJJ'!F21</f>
        <v>9361.2376527392898</v>
      </c>
      <c r="I21" s="496">
        <f t="shared" si="4"/>
        <v>0</v>
      </c>
      <c r="J21" s="496">
        <f t="shared" si="5"/>
        <v>0</v>
      </c>
      <c r="K21" s="496">
        <f t="shared" si="6"/>
        <v>0</v>
      </c>
    </row>
    <row r="22" spans="1:11">
      <c r="A22" s="485">
        <v>16</v>
      </c>
      <c r="B22" s="484" t="s">
        <v>277</v>
      </c>
      <c r="C22" s="495">
        <f>'[7]Summary for MFP'!$E22</f>
        <v>2.242569</v>
      </c>
      <c r="D22" s="494">
        <f>'[8]Summary - 10.12.2012'!E22</f>
        <v>2.242569</v>
      </c>
      <c r="E22" s="494">
        <f t="shared" si="1"/>
        <v>0</v>
      </c>
      <c r="F22" s="494">
        <f t="shared" si="2"/>
        <v>0</v>
      </c>
      <c r="G22" s="494">
        <f t="shared" si="3"/>
        <v>0</v>
      </c>
      <c r="H22" s="493">
        <f>'[3]Table 5E_OJJ'!F22</f>
        <v>4359.4677097830227</v>
      </c>
      <c r="I22" s="492">
        <f t="shared" si="4"/>
        <v>0</v>
      </c>
      <c r="J22" s="492">
        <f t="shared" si="5"/>
        <v>0</v>
      </c>
      <c r="K22" s="492">
        <f t="shared" si="6"/>
        <v>0</v>
      </c>
    </row>
    <row r="23" spans="1:11">
      <c r="A23" s="479">
        <v>17</v>
      </c>
      <c r="B23" s="478" t="s">
        <v>276</v>
      </c>
      <c r="C23" s="503">
        <f>'[7]Summary for MFP'!$E23</f>
        <v>39.355055</v>
      </c>
      <c r="D23" s="502">
        <f>'[8]Summary - 10.12.2012'!E23</f>
        <v>39.419055</v>
      </c>
      <c r="E23" s="502">
        <f t="shared" si="1"/>
        <v>6.4000000000000057E-2</v>
      </c>
      <c r="F23" s="502">
        <f t="shared" si="2"/>
        <v>6.4000000000000057E-2</v>
      </c>
      <c r="G23" s="502">
        <f t="shared" si="3"/>
        <v>0</v>
      </c>
      <c r="H23" s="501">
        <f>'[3]Table 5E_OJJ'!F23</f>
        <v>6995.1952797849981</v>
      </c>
      <c r="I23" s="500">
        <f t="shared" si="4"/>
        <v>447.69249790624025</v>
      </c>
      <c r="J23" s="500">
        <f t="shared" si="5"/>
        <v>447.69249790624025</v>
      </c>
      <c r="K23" s="500">
        <f t="shared" si="6"/>
        <v>0</v>
      </c>
    </row>
    <row r="24" spans="1:11">
      <c r="A24" s="479">
        <v>18</v>
      </c>
      <c r="B24" s="478" t="s">
        <v>275</v>
      </c>
      <c r="C24" s="503">
        <f>'[7]Summary for MFP'!$E24</f>
        <v>1.629084</v>
      </c>
      <c r="D24" s="502">
        <f>'[8]Summary - 10.12.2012'!E24</f>
        <v>1.629084</v>
      </c>
      <c r="E24" s="502">
        <f t="shared" si="1"/>
        <v>0</v>
      </c>
      <c r="F24" s="502">
        <f t="shared" si="2"/>
        <v>0</v>
      </c>
      <c r="G24" s="502">
        <f t="shared" si="3"/>
        <v>0</v>
      </c>
      <c r="H24" s="501">
        <f>'[3]Table 5E_OJJ'!F24</f>
        <v>10234.560942016415</v>
      </c>
      <c r="I24" s="500">
        <f t="shared" si="4"/>
        <v>0</v>
      </c>
      <c r="J24" s="500">
        <f t="shared" si="5"/>
        <v>0</v>
      </c>
      <c r="K24" s="500">
        <f t="shared" si="6"/>
        <v>0</v>
      </c>
    </row>
    <row r="25" spans="1:11">
      <c r="A25" s="479">
        <v>19</v>
      </c>
      <c r="B25" s="478" t="s">
        <v>274</v>
      </c>
      <c r="C25" s="503">
        <f>'[7]Summary for MFP'!$E25</f>
        <v>0.31707299999999999</v>
      </c>
      <c r="D25" s="502">
        <f>'[8]Summary - 10.12.2012'!E25</f>
        <v>0.31707299999999999</v>
      </c>
      <c r="E25" s="502">
        <f t="shared" si="1"/>
        <v>0</v>
      </c>
      <c r="F25" s="502">
        <f t="shared" si="2"/>
        <v>0</v>
      </c>
      <c r="G25" s="502">
        <f t="shared" si="3"/>
        <v>0</v>
      </c>
      <c r="H25" s="501">
        <f>'[3]Table 5E_OJJ'!F25</f>
        <v>9509.2137244626392</v>
      </c>
      <c r="I25" s="500">
        <f t="shared" si="4"/>
        <v>0</v>
      </c>
      <c r="J25" s="500">
        <f t="shared" si="5"/>
        <v>0</v>
      </c>
      <c r="K25" s="500">
        <f t="shared" si="6"/>
        <v>0</v>
      </c>
    </row>
    <row r="26" spans="1:11">
      <c r="A26" s="491">
        <v>20</v>
      </c>
      <c r="B26" s="490" t="s">
        <v>273</v>
      </c>
      <c r="C26" s="499">
        <f>'[7]Summary for MFP'!$E26</f>
        <v>4.6866770000000004</v>
      </c>
      <c r="D26" s="498">
        <f>'[8]Summary - 10.12.2012'!E26</f>
        <v>4.762677</v>
      </c>
      <c r="E26" s="498">
        <f t="shared" si="1"/>
        <v>7.5999999999999623E-2</v>
      </c>
      <c r="F26" s="498">
        <f t="shared" si="2"/>
        <v>7.5999999999999623E-2</v>
      </c>
      <c r="G26" s="498">
        <f t="shared" si="3"/>
        <v>0</v>
      </c>
      <c r="H26" s="497">
        <f>'[3]Table 5E_OJJ'!F26</f>
        <v>9411.6795761346075</v>
      </c>
      <c r="I26" s="496">
        <f t="shared" si="4"/>
        <v>715.28764778622667</v>
      </c>
      <c r="J26" s="496">
        <f t="shared" si="5"/>
        <v>715.28764778622667</v>
      </c>
      <c r="K26" s="496">
        <f t="shared" si="6"/>
        <v>0</v>
      </c>
    </row>
    <row r="27" spans="1:11">
      <c r="A27" s="485">
        <v>21</v>
      </c>
      <c r="B27" s="484" t="s">
        <v>272</v>
      </c>
      <c r="C27" s="495">
        <f>'[7]Summary for MFP'!$E27</f>
        <v>4.0270669999999997</v>
      </c>
      <c r="D27" s="494">
        <f>'[8]Summary - 10.12.2012'!E27</f>
        <v>4.0270669999999997</v>
      </c>
      <c r="E27" s="494">
        <f t="shared" si="1"/>
        <v>0</v>
      </c>
      <c r="F27" s="494">
        <f t="shared" si="2"/>
        <v>0</v>
      </c>
      <c r="G27" s="494">
        <f t="shared" si="3"/>
        <v>0</v>
      </c>
      <c r="H27" s="493">
        <f>'[3]Table 5E_OJJ'!F27</f>
        <v>9858.4547761900067</v>
      </c>
      <c r="I27" s="492">
        <f t="shared" si="4"/>
        <v>0</v>
      </c>
      <c r="J27" s="492">
        <f t="shared" si="5"/>
        <v>0</v>
      </c>
      <c r="K27" s="492">
        <f t="shared" si="6"/>
        <v>0</v>
      </c>
    </row>
    <row r="28" spans="1:11">
      <c r="A28" s="479">
        <v>22</v>
      </c>
      <c r="B28" s="478" t="s">
        <v>271</v>
      </c>
      <c r="C28" s="503">
        <f>'[7]Summary for MFP'!$E28</f>
        <v>0.22764200000000001</v>
      </c>
      <c r="D28" s="502">
        <f>'[8]Summary - 10.12.2012'!E28</f>
        <v>0.22764200000000001</v>
      </c>
      <c r="E28" s="502">
        <f t="shared" si="1"/>
        <v>0</v>
      </c>
      <c r="F28" s="502">
        <f t="shared" si="2"/>
        <v>0</v>
      </c>
      <c r="G28" s="502">
        <f t="shared" si="3"/>
        <v>0</v>
      </c>
      <c r="H28" s="501">
        <f>'[3]Table 5E_OJJ'!F28</f>
        <v>10301.707931977051</v>
      </c>
      <c r="I28" s="500">
        <f t="shared" si="4"/>
        <v>0</v>
      </c>
      <c r="J28" s="500">
        <f t="shared" si="5"/>
        <v>0</v>
      </c>
      <c r="K28" s="500">
        <f t="shared" si="6"/>
        <v>0</v>
      </c>
    </row>
    <row r="29" spans="1:11">
      <c r="A29" s="479">
        <v>23</v>
      </c>
      <c r="B29" s="478" t="s">
        <v>270</v>
      </c>
      <c r="C29" s="503">
        <f>'[7]Summary for MFP'!$E29</f>
        <v>6.0642379999999996</v>
      </c>
      <c r="D29" s="502">
        <f>'[8]Summary - 10.12.2012'!E29</f>
        <v>6.0642379999999996</v>
      </c>
      <c r="E29" s="502">
        <f t="shared" si="1"/>
        <v>0</v>
      </c>
      <c r="F29" s="502">
        <f t="shared" si="2"/>
        <v>0</v>
      </c>
      <c r="G29" s="502">
        <f t="shared" si="3"/>
        <v>0</v>
      </c>
      <c r="H29" s="501">
        <f>'[3]Table 5E_OJJ'!F29</f>
        <v>8727.5452056051545</v>
      </c>
      <c r="I29" s="500">
        <f t="shared" si="4"/>
        <v>0</v>
      </c>
      <c r="J29" s="500">
        <f t="shared" si="5"/>
        <v>0</v>
      </c>
      <c r="K29" s="500">
        <f t="shared" si="6"/>
        <v>0</v>
      </c>
    </row>
    <row r="30" spans="1:11">
      <c r="A30" s="479">
        <v>24</v>
      </c>
      <c r="B30" s="478" t="s">
        <v>269</v>
      </c>
      <c r="C30" s="503">
        <f>'[7]Summary for MFP'!$E30</f>
        <v>1.872987</v>
      </c>
      <c r="D30" s="502">
        <f>'[8]Summary - 10.12.2012'!E30</f>
        <v>1.872987</v>
      </c>
      <c r="E30" s="502">
        <f t="shared" si="1"/>
        <v>0</v>
      </c>
      <c r="F30" s="502">
        <f t="shared" si="2"/>
        <v>0</v>
      </c>
      <c r="G30" s="502">
        <f t="shared" si="3"/>
        <v>0</v>
      </c>
      <c r="H30" s="501">
        <f>'[3]Table 5E_OJJ'!F30</f>
        <v>6088.9725626110385</v>
      </c>
      <c r="I30" s="500">
        <f t="shared" si="4"/>
        <v>0</v>
      </c>
      <c r="J30" s="500">
        <f t="shared" si="5"/>
        <v>0</v>
      </c>
      <c r="K30" s="500">
        <f t="shared" si="6"/>
        <v>0</v>
      </c>
    </row>
    <row r="31" spans="1:11">
      <c r="A31" s="491">
        <v>25</v>
      </c>
      <c r="B31" s="490" t="s">
        <v>268</v>
      </c>
      <c r="C31" s="499">
        <f>'[7]Summary for MFP'!$E31</f>
        <v>0.39566400000000002</v>
      </c>
      <c r="D31" s="498">
        <f>'[8]Summary - 10.12.2012'!E31</f>
        <v>0.39566400000000002</v>
      </c>
      <c r="E31" s="498">
        <f t="shared" si="1"/>
        <v>0</v>
      </c>
      <c r="F31" s="498">
        <f t="shared" si="2"/>
        <v>0</v>
      </c>
      <c r="G31" s="498">
        <f t="shared" si="3"/>
        <v>0</v>
      </c>
      <c r="H31" s="497">
        <f>'[3]Table 5E_OJJ'!F31</f>
        <v>7434.0047365914079</v>
      </c>
      <c r="I31" s="496">
        <f t="shared" si="4"/>
        <v>0</v>
      </c>
      <c r="J31" s="496">
        <f t="shared" si="5"/>
        <v>0</v>
      </c>
      <c r="K31" s="496">
        <f t="shared" si="6"/>
        <v>0</v>
      </c>
    </row>
    <row r="32" spans="1:11">
      <c r="A32" s="485">
        <v>26</v>
      </c>
      <c r="B32" s="484" t="s">
        <v>267</v>
      </c>
      <c r="C32" s="495">
        <f>'[7]Summary for MFP'!$E32</f>
        <v>34.762673999999997</v>
      </c>
      <c r="D32" s="494">
        <f>'[8]Summary - 10.12.2012'!E32</f>
        <v>34.690674000000001</v>
      </c>
      <c r="E32" s="494">
        <f t="shared" si="1"/>
        <v>-7.1999999999995623E-2</v>
      </c>
      <c r="F32" s="494">
        <f t="shared" si="2"/>
        <v>0</v>
      </c>
      <c r="G32" s="494">
        <f t="shared" si="3"/>
        <v>-7.1999999999995623E-2</v>
      </c>
      <c r="H32" s="493">
        <f>'[3]Table 5E_OJJ'!F32</f>
        <v>6693.0612801745037</v>
      </c>
      <c r="I32" s="492">
        <f t="shared" si="4"/>
        <v>-481.90041217253497</v>
      </c>
      <c r="J32" s="492">
        <f t="shared" si="5"/>
        <v>0</v>
      </c>
      <c r="K32" s="492">
        <f t="shared" si="6"/>
        <v>-481.90041217253497</v>
      </c>
    </row>
    <row r="33" spans="1:11">
      <c r="A33" s="479">
        <v>27</v>
      </c>
      <c r="B33" s="478" t="s">
        <v>266</v>
      </c>
      <c r="C33" s="477">
        <f>'[7]Summary for MFP'!$E33</f>
        <v>2.64</v>
      </c>
      <c r="D33" s="476">
        <f>'[8]Summary - 10.12.2012'!E33</f>
        <v>2.64</v>
      </c>
      <c r="E33" s="476">
        <f t="shared" si="1"/>
        <v>0</v>
      </c>
      <c r="F33" s="476">
        <f t="shared" si="2"/>
        <v>0</v>
      </c>
      <c r="G33" s="476">
        <f t="shared" si="3"/>
        <v>0</v>
      </c>
      <c r="H33" s="475">
        <f>'[3]Table 5E_OJJ'!F33</f>
        <v>9850.7570516289179</v>
      </c>
      <c r="I33" s="474">
        <f t="shared" si="4"/>
        <v>0</v>
      </c>
      <c r="J33" s="474">
        <f t="shared" si="5"/>
        <v>0</v>
      </c>
      <c r="K33" s="474">
        <f t="shared" si="6"/>
        <v>0</v>
      </c>
    </row>
    <row r="34" spans="1:11">
      <c r="A34" s="479">
        <v>28</v>
      </c>
      <c r="B34" s="478" t="s">
        <v>265</v>
      </c>
      <c r="C34" s="477">
        <f>'[7]Summary for MFP'!$E34</f>
        <v>7.5385470000000003</v>
      </c>
      <c r="D34" s="476">
        <f>'[8]Summary - 10.12.2012'!E34</f>
        <v>7.5385470000000003</v>
      </c>
      <c r="E34" s="476">
        <f t="shared" si="1"/>
        <v>0</v>
      </c>
      <c r="F34" s="476">
        <f t="shared" si="2"/>
        <v>0</v>
      </c>
      <c r="G34" s="476">
        <f t="shared" si="3"/>
        <v>0</v>
      </c>
      <c r="H34" s="475">
        <f>'[3]Table 5E_OJJ'!F34</f>
        <v>6630.465578475445</v>
      </c>
      <c r="I34" s="474">
        <f t="shared" si="4"/>
        <v>0</v>
      </c>
      <c r="J34" s="474">
        <f t="shared" si="5"/>
        <v>0</v>
      </c>
      <c r="K34" s="474">
        <f t="shared" si="6"/>
        <v>0</v>
      </c>
    </row>
    <row r="35" spans="1:11">
      <c r="A35" s="479">
        <v>29</v>
      </c>
      <c r="B35" s="478" t="s">
        <v>264</v>
      </c>
      <c r="C35" s="477">
        <f>'[7]Summary for MFP'!$E35</f>
        <v>18.863023999999999</v>
      </c>
      <c r="D35" s="476">
        <f>'[8]Summary - 10.12.2012'!E35</f>
        <v>18.863023999999999</v>
      </c>
      <c r="E35" s="476">
        <f t="shared" si="1"/>
        <v>0</v>
      </c>
      <c r="F35" s="476">
        <f t="shared" si="2"/>
        <v>0</v>
      </c>
      <c r="G35" s="476">
        <f t="shared" si="3"/>
        <v>0</v>
      </c>
      <c r="H35" s="475">
        <f>'[3]Table 5E_OJJ'!F35</f>
        <v>7671.3157816807361</v>
      </c>
      <c r="I35" s="474">
        <f t="shared" si="4"/>
        <v>0</v>
      </c>
      <c r="J35" s="474">
        <f t="shared" si="5"/>
        <v>0</v>
      </c>
      <c r="K35" s="474">
        <f t="shared" si="6"/>
        <v>0</v>
      </c>
    </row>
    <row r="36" spans="1:11">
      <c r="A36" s="491">
        <v>30</v>
      </c>
      <c r="B36" s="490" t="s">
        <v>263</v>
      </c>
      <c r="C36" s="489">
        <f>'[7]Summary for MFP'!$E36</f>
        <v>0</v>
      </c>
      <c r="D36" s="488">
        <f>'[8]Summary - 10.12.2012'!E36</f>
        <v>0</v>
      </c>
      <c r="E36" s="488">
        <f t="shared" si="1"/>
        <v>0</v>
      </c>
      <c r="F36" s="488">
        <f t="shared" si="2"/>
        <v>0</v>
      </c>
      <c r="G36" s="488">
        <f t="shared" si="3"/>
        <v>0</v>
      </c>
      <c r="H36" s="487">
        <f>'[3]Table 5E_OJJ'!F36</f>
        <v>9811.8615140366328</v>
      </c>
      <c r="I36" s="486">
        <f t="shared" si="4"/>
        <v>0</v>
      </c>
      <c r="J36" s="486">
        <f t="shared" si="5"/>
        <v>0</v>
      </c>
      <c r="K36" s="486">
        <f t="shared" si="6"/>
        <v>0</v>
      </c>
    </row>
    <row r="37" spans="1:11">
      <c r="A37" s="485">
        <v>31</v>
      </c>
      <c r="B37" s="484" t="s">
        <v>262</v>
      </c>
      <c r="C37" s="483">
        <f>'[7]Summary for MFP'!$E37</f>
        <v>1.496</v>
      </c>
      <c r="D37" s="482">
        <f>'[8]Summary - 10.12.2012'!E37</f>
        <v>1.496</v>
      </c>
      <c r="E37" s="482">
        <f t="shared" si="1"/>
        <v>0</v>
      </c>
      <c r="F37" s="482">
        <f t="shared" si="2"/>
        <v>0</v>
      </c>
      <c r="G37" s="482">
        <f t="shared" si="3"/>
        <v>0</v>
      </c>
      <c r="H37" s="481">
        <f>'[3]Table 5E_OJJ'!F37</f>
        <v>7782.2711749888776</v>
      </c>
      <c r="I37" s="480">
        <f t="shared" si="4"/>
        <v>0</v>
      </c>
      <c r="J37" s="480">
        <f t="shared" si="5"/>
        <v>0</v>
      </c>
      <c r="K37" s="480">
        <f t="shared" si="6"/>
        <v>0</v>
      </c>
    </row>
    <row r="38" spans="1:11">
      <c r="A38" s="479">
        <v>32</v>
      </c>
      <c r="B38" s="478" t="s">
        <v>261</v>
      </c>
      <c r="C38" s="477">
        <f>'[7]Summary for MFP'!$E38</f>
        <v>3.2524009999999999</v>
      </c>
      <c r="D38" s="476">
        <f>'[8]Summary - 10.12.2012'!E38</f>
        <v>3.2524009999999999</v>
      </c>
      <c r="E38" s="476">
        <f t="shared" si="1"/>
        <v>0</v>
      </c>
      <c r="F38" s="476">
        <f t="shared" si="2"/>
        <v>0</v>
      </c>
      <c r="G38" s="476">
        <f t="shared" si="3"/>
        <v>0</v>
      </c>
      <c r="H38" s="475">
        <f>'[3]Table 5E_OJJ'!F38</f>
        <v>9428.8978422413093</v>
      </c>
      <c r="I38" s="474">
        <f t="shared" si="4"/>
        <v>0</v>
      </c>
      <c r="J38" s="474">
        <f t="shared" si="5"/>
        <v>0</v>
      </c>
      <c r="K38" s="474">
        <f t="shared" si="6"/>
        <v>0</v>
      </c>
    </row>
    <row r="39" spans="1:11">
      <c r="A39" s="479">
        <v>33</v>
      </c>
      <c r="B39" s="478" t="s">
        <v>260</v>
      </c>
      <c r="C39" s="477">
        <f>'[7]Summary for MFP'!$E39</f>
        <v>5.1424180000000002</v>
      </c>
      <c r="D39" s="476">
        <f>'[8]Summary - 10.12.2012'!E39</f>
        <v>5.1424180000000002</v>
      </c>
      <c r="E39" s="476">
        <f t="shared" ref="E39:E70" si="7">D39-C39</f>
        <v>0</v>
      </c>
      <c r="F39" s="476">
        <f t="shared" ref="F39:F70" si="8">IF(E39&gt;0,E39,0)</f>
        <v>0</v>
      </c>
      <c r="G39" s="476">
        <f t="shared" ref="G39:G75" si="9">IF(E39&lt;0,E39,0)</f>
        <v>0</v>
      </c>
      <c r="H39" s="475">
        <f>'[3]Table 5E_OJJ'!F39</f>
        <v>9433.1310826615972</v>
      </c>
      <c r="I39" s="474">
        <f t="shared" ref="I39:I70" si="10">E39*H39</f>
        <v>0</v>
      </c>
      <c r="J39" s="474">
        <f t="shared" ref="J39:J70" si="11">IF(I39&gt;0,I39,0)</f>
        <v>0</v>
      </c>
      <c r="K39" s="474">
        <f t="shared" ref="K39:K75" si="12">IF(I39&lt;0,I39,0)</f>
        <v>0</v>
      </c>
    </row>
    <row r="40" spans="1:11">
      <c r="A40" s="479">
        <v>34</v>
      </c>
      <c r="B40" s="478" t="s">
        <v>259</v>
      </c>
      <c r="C40" s="477">
        <f>'[7]Summary for MFP'!$E40</f>
        <v>2.077636</v>
      </c>
      <c r="D40" s="476">
        <f>'[8]Summary - 10.12.2012'!E40</f>
        <v>2.077636</v>
      </c>
      <c r="E40" s="476">
        <f t="shared" si="7"/>
        <v>0</v>
      </c>
      <c r="F40" s="476">
        <f t="shared" si="8"/>
        <v>0</v>
      </c>
      <c r="G40" s="476">
        <f t="shared" si="9"/>
        <v>0</v>
      </c>
      <c r="H40" s="475">
        <f>'[3]Table 5E_OJJ'!F40</f>
        <v>10037.713289698439</v>
      </c>
      <c r="I40" s="474">
        <f t="shared" si="10"/>
        <v>0</v>
      </c>
      <c r="J40" s="474">
        <f t="shared" si="11"/>
        <v>0</v>
      </c>
      <c r="K40" s="474">
        <f t="shared" si="12"/>
        <v>0</v>
      </c>
    </row>
    <row r="41" spans="1:11">
      <c r="A41" s="491">
        <v>35</v>
      </c>
      <c r="B41" s="490" t="s">
        <v>258</v>
      </c>
      <c r="C41" s="489">
        <f>'[7]Summary for MFP'!$E41</f>
        <v>1.296</v>
      </c>
      <c r="D41" s="488">
        <f>'[8]Summary - 10.12.2012'!E41</f>
        <v>1.3560000000000001</v>
      </c>
      <c r="E41" s="488">
        <f t="shared" si="7"/>
        <v>6.0000000000000053E-2</v>
      </c>
      <c r="F41" s="488">
        <f t="shared" si="8"/>
        <v>6.0000000000000053E-2</v>
      </c>
      <c r="G41" s="488">
        <f t="shared" si="9"/>
        <v>0</v>
      </c>
      <c r="H41" s="487">
        <f>'[3]Table 5E_OJJ'!F41</f>
        <v>8561.2522921687032</v>
      </c>
      <c r="I41" s="486">
        <f t="shared" si="10"/>
        <v>513.6751375301227</v>
      </c>
      <c r="J41" s="486">
        <f t="shared" si="11"/>
        <v>513.6751375301227</v>
      </c>
      <c r="K41" s="486">
        <f t="shared" si="12"/>
        <v>0</v>
      </c>
    </row>
    <row r="42" spans="1:11">
      <c r="A42" s="485">
        <v>36</v>
      </c>
      <c r="B42" s="484" t="s">
        <v>257</v>
      </c>
      <c r="C42" s="483">
        <f>'[7]Summary for MFP'!$E42</f>
        <v>33.180213000000002</v>
      </c>
      <c r="D42" s="482">
        <f>'[8]Summary - 10.12.2012'!E42</f>
        <v>33.212212999999998</v>
      </c>
      <c r="E42" s="482">
        <f t="shared" si="7"/>
        <v>3.1999999999996476E-2</v>
      </c>
      <c r="F42" s="482">
        <f t="shared" si="8"/>
        <v>3.1999999999996476E-2</v>
      </c>
      <c r="G42" s="482">
        <f t="shared" si="9"/>
        <v>0</v>
      </c>
      <c r="H42" s="481">
        <f>'[3]Table 5E_OJJ'!F42</f>
        <v>6975.7212718363025</v>
      </c>
      <c r="I42" s="480">
        <f t="shared" si="10"/>
        <v>223.22308069873711</v>
      </c>
      <c r="J42" s="480">
        <f t="shared" si="11"/>
        <v>223.22308069873711</v>
      </c>
      <c r="K42" s="480">
        <f t="shared" si="12"/>
        <v>0</v>
      </c>
    </row>
    <row r="43" spans="1:11">
      <c r="A43" s="479">
        <v>37</v>
      </c>
      <c r="B43" s="478" t="s">
        <v>256</v>
      </c>
      <c r="C43" s="477">
        <f>'[7]Summary for MFP'!$E43</f>
        <v>2.6449859999999998</v>
      </c>
      <c r="D43" s="476">
        <f>'[8]Summary - 10.12.2012'!E43</f>
        <v>2.6449859999999998</v>
      </c>
      <c r="E43" s="476">
        <f t="shared" si="7"/>
        <v>0</v>
      </c>
      <c r="F43" s="476">
        <f t="shared" si="8"/>
        <v>0</v>
      </c>
      <c r="G43" s="476">
        <f t="shared" si="9"/>
        <v>0</v>
      </c>
      <c r="H43" s="475">
        <f>'[3]Table 5E_OJJ'!F43</f>
        <v>9560.2684379992588</v>
      </c>
      <c r="I43" s="474">
        <f t="shared" si="10"/>
        <v>0</v>
      </c>
      <c r="J43" s="474">
        <f t="shared" si="11"/>
        <v>0</v>
      </c>
      <c r="K43" s="474">
        <f t="shared" si="12"/>
        <v>0</v>
      </c>
    </row>
    <row r="44" spans="1:11">
      <c r="A44" s="479">
        <v>38</v>
      </c>
      <c r="B44" s="478" t="s">
        <v>255</v>
      </c>
      <c r="C44" s="477">
        <f>'[7]Summary for MFP'!$E44</f>
        <v>0.49322500000000002</v>
      </c>
      <c r="D44" s="476">
        <f>'[8]Summary - 10.12.2012'!E44</f>
        <v>0.49322500000000002</v>
      </c>
      <c r="E44" s="476">
        <f t="shared" si="7"/>
        <v>0</v>
      </c>
      <c r="F44" s="476">
        <f t="shared" si="8"/>
        <v>0</v>
      </c>
      <c r="G44" s="476">
        <f t="shared" si="9"/>
        <v>0</v>
      </c>
      <c r="H44" s="475">
        <f>'[3]Table 5E_OJJ'!F44</f>
        <v>5586.3565535968191</v>
      </c>
      <c r="I44" s="474">
        <f t="shared" si="10"/>
        <v>0</v>
      </c>
      <c r="J44" s="474">
        <f t="shared" si="11"/>
        <v>0</v>
      </c>
      <c r="K44" s="474">
        <f t="shared" si="12"/>
        <v>0</v>
      </c>
    </row>
    <row r="45" spans="1:11">
      <c r="A45" s="479">
        <v>39</v>
      </c>
      <c r="B45" s="478" t="s">
        <v>254</v>
      </c>
      <c r="C45" s="477">
        <f>'[7]Summary for MFP'!$E45</f>
        <v>1.88697</v>
      </c>
      <c r="D45" s="476">
        <f>'[8]Summary - 10.12.2012'!E45</f>
        <v>1.88697</v>
      </c>
      <c r="E45" s="476">
        <f t="shared" si="7"/>
        <v>0</v>
      </c>
      <c r="F45" s="476">
        <f t="shared" si="8"/>
        <v>0</v>
      </c>
      <c r="G45" s="476">
        <f t="shared" si="9"/>
        <v>0</v>
      </c>
      <c r="H45" s="475">
        <f>'[3]Table 5E_OJJ'!F45</f>
        <v>7357.0791955778332</v>
      </c>
      <c r="I45" s="474">
        <f t="shared" si="10"/>
        <v>0</v>
      </c>
      <c r="J45" s="474">
        <f t="shared" si="11"/>
        <v>0</v>
      </c>
      <c r="K45" s="474">
        <f t="shared" si="12"/>
        <v>0</v>
      </c>
    </row>
    <row r="46" spans="1:11">
      <c r="A46" s="491">
        <v>40</v>
      </c>
      <c r="B46" s="490" t="s">
        <v>253</v>
      </c>
      <c r="C46" s="489">
        <f>'[7]Summary for MFP'!$E46</f>
        <v>3.7218420000000001</v>
      </c>
      <c r="D46" s="488">
        <f>'[8]Summary - 10.12.2012'!E46</f>
        <v>3.625842</v>
      </c>
      <c r="E46" s="488">
        <f t="shared" si="7"/>
        <v>-9.6000000000000085E-2</v>
      </c>
      <c r="F46" s="488">
        <f t="shared" si="8"/>
        <v>0</v>
      </c>
      <c r="G46" s="488">
        <f t="shared" si="9"/>
        <v>-9.6000000000000085E-2</v>
      </c>
      <c r="H46" s="487">
        <f>'[3]Table 5E_OJJ'!F46</f>
        <v>8838.6910089453668</v>
      </c>
      <c r="I46" s="486">
        <f t="shared" si="10"/>
        <v>-848.514336858756</v>
      </c>
      <c r="J46" s="486">
        <f t="shared" si="11"/>
        <v>0</v>
      </c>
      <c r="K46" s="486">
        <f t="shared" si="12"/>
        <v>-848.514336858756</v>
      </c>
    </row>
    <row r="47" spans="1:11">
      <c r="A47" s="485">
        <v>41</v>
      </c>
      <c r="B47" s="484" t="s">
        <v>252</v>
      </c>
      <c r="C47" s="483">
        <f>'[7]Summary for MFP'!$E47</f>
        <v>0.752</v>
      </c>
      <c r="D47" s="482">
        <f>'[8]Summary - 10.12.2012'!E47</f>
        <v>0.84799999999999998</v>
      </c>
      <c r="E47" s="482">
        <f t="shared" si="7"/>
        <v>9.5999999999999974E-2</v>
      </c>
      <c r="F47" s="482">
        <f t="shared" si="8"/>
        <v>9.5999999999999974E-2</v>
      </c>
      <c r="G47" s="482">
        <f t="shared" si="9"/>
        <v>0</v>
      </c>
      <c r="H47" s="481">
        <f>'[3]Table 5E_OJJ'!F47</f>
        <v>4760.0960146912385</v>
      </c>
      <c r="I47" s="480">
        <f t="shared" si="10"/>
        <v>456.96921741035879</v>
      </c>
      <c r="J47" s="480">
        <f t="shared" si="11"/>
        <v>456.96921741035879</v>
      </c>
      <c r="K47" s="480">
        <f t="shared" si="12"/>
        <v>0</v>
      </c>
    </row>
    <row r="48" spans="1:11">
      <c r="A48" s="479">
        <v>42</v>
      </c>
      <c r="B48" s="478" t="s">
        <v>251</v>
      </c>
      <c r="C48" s="477">
        <f>'[7]Summary for MFP'!$E48</f>
        <v>2.6233050000000002</v>
      </c>
      <c r="D48" s="476">
        <f>'[8]Summary - 10.12.2012'!E48</f>
        <v>2.6233050000000002</v>
      </c>
      <c r="E48" s="476">
        <f t="shared" si="7"/>
        <v>0</v>
      </c>
      <c r="F48" s="476">
        <f t="shared" si="8"/>
        <v>0</v>
      </c>
      <c r="G48" s="476">
        <f t="shared" si="9"/>
        <v>0</v>
      </c>
      <c r="H48" s="475">
        <f>'[3]Table 5E_OJJ'!F48</f>
        <v>9096.8094892341869</v>
      </c>
      <c r="I48" s="474">
        <f t="shared" si="10"/>
        <v>0</v>
      </c>
      <c r="J48" s="474">
        <f t="shared" si="11"/>
        <v>0</v>
      </c>
      <c r="K48" s="474">
        <f t="shared" si="12"/>
        <v>0</v>
      </c>
    </row>
    <row r="49" spans="1:11">
      <c r="A49" s="479">
        <v>43</v>
      </c>
      <c r="B49" s="478" t="s">
        <v>250</v>
      </c>
      <c r="C49" s="477">
        <f>'[7]Summary for MFP'!$E49</f>
        <v>0.22026000000000001</v>
      </c>
      <c r="D49" s="476">
        <f>'[8]Summary - 10.12.2012'!E49</f>
        <v>0.22026000000000001</v>
      </c>
      <c r="E49" s="476">
        <f t="shared" si="7"/>
        <v>0</v>
      </c>
      <c r="F49" s="476">
        <f t="shared" si="8"/>
        <v>0</v>
      </c>
      <c r="G49" s="476">
        <f t="shared" si="9"/>
        <v>0</v>
      </c>
      <c r="H49" s="475">
        <f>'[3]Table 5E_OJJ'!F49</f>
        <v>9601.6917198911979</v>
      </c>
      <c r="I49" s="474">
        <f t="shared" si="10"/>
        <v>0</v>
      </c>
      <c r="J49" s="474">
        <f t="shared" si="11"/>
        <v>0</v>
      </c>
      <c r="K49" s="474">
        <f t="shared" si="12"/>
        <v>0</v>
      </c>
    </row>
    <row r="50" spans="1:11">
      <c r="A50" s="479">
        <v>44</v>
      </c>
      <c r="B50" s="478" t="s">
        <v>249</v>
      </c>
      <c r="C50" s="477">
        <f>'[7]Summary for MFP'!$E50</f>
        <v>0.79735500000000004</v>
      </c>
      <c r="D50" s="476">
        <f>'[8]Summary - 10.12.2012'!E50</f>
        <v>0.79735500000000004</v>
      </c>
      <c r="E50" s="476">
        <f t="shared" si="7"/>
        <v>0</v>
      </c>
      <c r="F50" s="476">
        <f t="shared" si="8"/>
        <v>0</v>
      </c>
      <c r="G50" s="476">
        <f t="shared" si="9"/>
        <v>0</v>
      </c>
      <c r="H50" s="475">
        <f>'[3]Table 5E_OJJ'!F50</f>
        <v>7770.6794662926886</v>
      </c>
      <c r="I50" s="474">
        <f t="shared" si="10"/>
        <v>0</v>
      </c>
      <c r="J50" s="474">
        <f t="shared" si="11"/>
        <v>0</v>
      </c>
      <c r="K50" s="474">
        <f t="shared" si="12"/>
        <v>0</v>
      </c>
    </row>
    <row r="51" spans="1:11">
      <c r="A51" s="491">
        <v>45</v>
      </c>
      <c r="B51" s="490" t="s">
        <v>248</v>
      </c>
      <c r="C51" s="489">
        <f>'[7]Summary for MFP'!$E51</f>
        <v>2.4873289999999999</v>
      </c>
      <c r="D51" s="488">
        <f>'[8]Summary - 10.12.2012'!E51</f>
        <v>2.4873289999999999</v>
      </c>
      <c r="E51" s="488">
        <f t="shared" si="7"/>
        <v>0</v>
      </c>
      <c r="F51" s="488">
        <f t="shared" si="8"/>
        <v>0</v>
      </c>
      <c r="G51" s="488">
        <f t="shared" si="9"/>
        <v>0</v>
      </c>
      <c r="H51" s="487">
        <f>'[3]Table 5E_OJJ'!F51</f>
        <v>5659.8344179764572</v>
      </c>
      <c r="I51" s="486">
        <f t="shared" si="10"/>
        <v>0</v>
      </c>
      <c r="J51" s="486">
        <f t="shared" si="11"/>
        <v>0</v>
      </c>
      <c r="K51" s="486">
        <f t="shared" si="12"/>
        <v>0</v>
      </c>
    </row>
    <row r="52" spans="1:11">
      <c r="A52" s="485">
        <v>46</v>
      </c>
      <c r="B52" s="484" t="s">
        <v>247</v>
      </c>
      <c r="C52" s="483">
        <f>'[7]Summary for MFP'!$E52</f>
        <v>0</v>
      </c>
      <c r="D52" s="482">
        <f>'[8]Summary - 10.12.2012'!E52</f>
        <v>0</v>
      </c>
      <c r="E52" s="482">
        <f t="shared" si="7"/>
        <v>0</v>
      </c>
      <c r="F52" s="482">
        <f t="shared" si="8"/>
        <v>0</v>
      </c>
      <c r="G52" s="482">
        <f t="shared" si="9"/>
        <v>0</v>
      </c>
      <c r="H52" s="481">
        <f>'[3]Table 5E_OJJ'!F52</f>
        <v>10041.602280208655</v>
      </c>
      <c r="I52" s="480">
        <f t="shared" si="10"/>
        <v>0</v>
      </c>
      <c r="J52" s="480">
        <f t="shared" si="11"/>
        <v>0</v>
      </c>
      <c r="K52" s="480">
        <f t="shared" si="12"/>
        <v>0</v>
      </c>
    </row>
    <row r="53" spans="1:11">
      <c r="A53" s="479">
        <v>47</v>
      </c>
      <c r="B53" s="478" t="s">
        <v>246</v>
      </c>
      <c r="C53" s="477">
        <f>'[7]Summary for MFP'!$E53</f>
        <v>0</v>
      </c>
      <c r="D53" s="476">
        <f>'[8]Summary - 10.12.2012'!E53</f>
        <v>0</v>
      </c>
      <c r="E53" s="476">
        <f t="shared" si="7"/>
        <v>0</v>
      </c>
      <c r="F53" s="476">
        <f t="shared" si="8"/>
        <v>0</v>
      </c>
      <c r="G53" s="476">
        <f t="shared" si="9"/>
        <v>0</v>
      </c>
      <c r="H53" s="475">
        <f>'[3]Table 5E_OJJ'!F53</f>
        <v>6894.5067225883986</v>
      </c>
      <c r="I53" s="474">
        <f t="shared" si="10"/>
        <v>0</v>
      </c>
      <c r="J53" s="474">
        <f t="shared" si="11"/>
        <v>0</v>
      </c>
      <c r="K53" s="474">
        <f t="shared" si="12"/>
        <v>0</v>
      </c>
    </row>
    <row r="54" spans="1:11">
      <c r="A54" s="479">
        <v>48</v>
      </c>
      <c r="B54" s="478" t="s">
        <v>245</v>
      </c>
      <c r="C54" s="477">
        <f>'[7]Summary for MFP'!$E54</f>
        <v>0</v>
      </c>
      <c r="D54" s="476">
        <f>'[8]Summary - 10.12.2012'!E54</f>
        <v>0</v>
      </c>
      <c r="E54" s="476">
        <f t="shared" si="7"/>
        <v>0</v>
      </c>
      <c r="F54" s="476">
        <f t="shared" si="8"/>
        <v>0</v>
      </c>
      <c r="G54" s="476">
        <f t="shared" si="9"/>
        <v>0</v>
      </c>
      <c r="H54" s="475">
        <f>'[3]Table 5E_OJJ'!F54</f>
        <v>8248.4643106306412</v>
      </c>
      <c r="I54" s="474">
        <f t="shared" si="10"/>
        <v>0</v>
      </c>
      <c r="J54" s="474">
        <f t="shared" si="11"/>
        <v>0</v>
      </c>
      <c r="K54" s="474">
        <f t="shared" si="12"/>
        <v>0</v>
      </c>
    </row>
    <row r="55" spans="1:11">
      <c r="A55" s="479">
        <v>49</v>
      </c>
      <c r="B55" s="478" t="s">
        <v>244</v>
      </c>
      <c r="C55" s="477">
        <f>'[7]Summary for MFP'!$E55</f>
        <v>5.3381990000000004</v>
      </c>
      <c r="D55" s="476">
        <f>'[8]Summary - 10.12.2012'!E55</f>
        <v>5.3541990000000004</v>
      </c>
      <c r="E55" s="476">
        <f t="shared" si="7"/>
        <v>1.6000000000000014E-2</v>
      </c>
      <c r="F55" s="476">
        <f t="shared" si="8"/>
        <v>1.6000000000000014E-2</v>
      </c>
      <c r="G55" s="476">
        <f t="shared" si="9"/>
        <v>0</v>
      </c>
      <c r="H55" s="475">
        <f>'[3]Table 5E_OJJ'!F55</f>
        <v>8570.0992084857007</v>
      </c>
      <c r="I55" s="474">
        <f t="shared" si="10"/>
        <v>137.12158733577132</v>
      </c>
      <c r="J55" s="474">
        <f t="shared" si="11"/>
        <v>137.12158733577132</v>
      </c>
      <c r="K55" s="474">
        <f t="shared" si="12"/>
        <v>0</v>
      </c>
    </row>
    <row r="56" spans="1:11">
      <c r="A56" s="491">
        <v>50</v>
      </c>
      <c r="B56" s="490" t="s">
        <v>243</v>
      </c>
      <c r="C56" s="489">
        <f>'[7]Summary for MFP'!$E56</f>
        <v>4.3232080000000002</v>
      </c>
      <c r="D56" s="488">
        <f>'[8]Summary - 10.12.2012'!E56</f>
        <v>3.6992080000000001</v>
      </c>
      <c r="E56" s="488">
        <f t="shared" si="7"/>
        <v>-0.62400000000000011</v>
      </c>
      <c r="F56" s="488">
        <f t="shared" si="8"/>
        <v>0</v>
      </c>
      <c r="G56" s="488">
        <f t="shared" si="9"/>
        <v>-0.62400000000000011</v>
      </c>
      <c r="H56" s="487">
        <f>'[3]Table 5E_OJJ'!F56</f>
        <v>8990.354365451487</v>
      </c>
      <c r="I56" s="486">
        <f t="shared" si="10"/>
        <v>-5609.9811240417284</v>
      </c>
      <c r="J56" s="486">
        <f t="shared" si="11"/>
        <v>0</v>
      </c>
      <c r="K56" s="486">
        <f t="shared" si="12"/>
        <v>-5609.9811240417284</v>
      </c>
    </row>
    <row r="57" spans="1:11">
      <c r="A57" s="485">
        <v>51</v>
      </c>
      <c r="B57" s="484" t="s">
        <v>242</v>
      </c>
      <c r="C57" s="483">
        <f>'[7]Summary for MFP'!$E57</f>
        <v>1.831979</v>
      </c>
      <c r="D57" s="482">
        <f>'[8]Summary - 10.12.2012'!E57</f>
        <v>1.831979</v>
      </c>
      <c r="E57" s="482">
        <f t="shared" si="7"/>
        <v>0</v>
      </c>
      <c r="F57" s="482">
        <f t="shared" si="8"/>
        <v>0</v>
      </c>
      <c r="G57" s="482">
        <f t="shared" si="9"/>
        <v>0</v>
      </c>
      <c r="H57" s="481">
        <f>'[3]Table 5E_OJJ'!F57</f>
        <v>8097.6060605661214</v>
      </c>
      <c r="I57" s="480">
        <f t="shared" si="10"/>
        <v>0</v>
      </c>
      <c r="J57" s="480">
        <f t="shared" si="11"/>
        <v>0</v>
      </c>
      <c r="K57" s="480">
        <f t="shared" si="12"/>
        <v>0</v>
      </c>
    </row>
    <row r="58" spans="1:11">
      <c r="A58" s="479">
        <v>52</v>
      </c>
      <c r="B58" s="478" t="s">
        <v>241</v>
      </c>
      <c r="C58" s="477">
        <f>'[7]Summary for MFP'!$E58</f>
        <v>13.215285</v>
      </c>
      <c r="D58" s="476">
        <f>'[8]Summary - 10.12.2012'!E58</f>
        <v>13.215285</v>
      </c>
      <c r="E58" s="476">
        <f t="shared" si="7"/>
        <v>0</v>
      </c>
      <c r="F58" s="476">
        <f t="shared" si="8"/>
        <v>0</v>
      </c>
      <c r="G58" s="476">
        <f t="shared" si="9"/>
        <v>0</v>
      </c>
      <c r="H58" s="475">
        <f>'[3]Table 5E_OJJ'!F58</f>
        <v>8835.250988892356</v>
      </c>
      <c r="I58" s="474">
        <f t="shared" si="10"/>
        <v>0</v>
      </c>
      <c r="J58" s="474">
        <f t="shared" si="11"/>
        <v>0</v>
      </c>
      <c r="K58" s="474">
        <f t="shared" si="12"/>
        <v>0</v>
      </c>
    </row>
    <row r="59" spans="1:11">
      <c r="A59" s="479">
        <v>53</v>
      </c>
      <c r="B59" s="478" t="s">
        <v>240</v>
      </c>
      <c r="C59" s="477">
        <f>'[7]Summary for MFP'!$E59</f>
        <v>8.5482180000000003</v>
      </c>
      <c r="D59" s="476">
        <f>'[8]Summary - 10.12.2012'!E59</f>
        <v>8.6082180000000008</v>
      </c>
      <c r="E59" s="476">
        <f t="shared" si="7"/>
        <v>6.0000000000000497E-2</v>
      </c>
      <c r="F59" s="476">
        <f t="shared" si="8"/>
        <v>6.0000000000000497E-2</v>
      </c>
      <c r="G59" s="476">
        <f t="shared" si="9"/>
        <v>0</v>
      </c>
      <c r="H59" s="475">
        <f>'[3]Table 5E_OJJ'!F59</f>
        <v>8697.0182592047659</v>
      </c>
      <c r="I59" s="474">
        <f t="shared" si="10"/>
        <v>521.82109555229033</v>
      </c>
      <c r="J59" s="474">
        <f t="shared" si="11"/>
        <v>521.82109555229033</v>
      </c>
      <c r="K59" s="474">
        <f t="shared" si="12"/>
        <v>0</v>
      </c>
    </row>
    <row r="60" spans="1:11">
      <c r="A60" s="479">
        <v>54</v>
      </c>
      <c r="B60" s="478" t="s">
        <v>239</v>
      </c>
      <c r="C60" s="477">
        <f>'[7]Summary for MFP'!$E60</f>
        <v>2.1395119999999999</v>
      </c>
      <c r="D60" s="476">
        <f>'[8]Summary - 10.12.2012'!E60</f>
        <v>2.1395119999999999</v>
      </c>
      <c r="E60" s="476">
        <f t="shared" si="7"/>
        <v>0</v>
      </c>
      <c r="F60" s="476">
        <f t="shared" si="8"/>
        <v>0</v>
      </c>
      <c r="G60" s="476">
        <f t="shared" si="9"/>
        <v>0</v>
      </c>
      <c r="H60" s="475">
        <f>'[3]Table 5E_OJJ'!F60</f>
        <v>10634.9523257605</v>
      </c>
      <c r="I60" s="474">
        <f t="shared" si="10"/>
        <v>0</v>
      </c>
      <c r="J60" s="474">
        <f t="shared" si="11"/>
        <v>0</v>
      </c>
      <c r="K60" s="474">
        <f t="shared" si="12"/>
        <v>0</v>
      </c>
    </row>
    <row r="61" spans="1:11">
      <c r="A61" s="491">
        <v>55</v>
      </c>
      <c r="B61" s="490" t="s">
        <v>238</v>
      </c>
      <c r="C61" s="489">
        <f>'[7]Summary for MFP'!$E61</f>
        <v>13.236518</v>
      </c>
      <c r="D61" s="488">
        <f>'[8]Summary - 10.12.2012'!E61</f>
        <v>13.236518</v>
      </c>
      <c r="E61" s="488">
        <f t="shared" si="7"/>
        <v>0</v>
      </c>
      <c r="F61" s="488">
        <f t="shared" si="8"/>
        <v>0</v>
      </c>
      <c r="G61" s="488">
        <f t="shared" si="9"/>
        <v>0</v>
      </c>
      <c r="H61" s="487">
        <f>'[3]Table 5E_OJJ'!F61</f>
        <v>7918.937733847355</v>
      </c>
      <c r="I61" s="486">
        <f t="shared" si="10"/>
        <v>0</v>
      </c>
      <c r="J61" s="486">
        <f t="shared" si="11"/>
        <v>0</v>
      </c>
      <c r="K61" s="486">
        <f t="shared" si="12"/>
        <v>0</v>
      </c>
    </row>
    <row r="62" spans="1:11">
      <c r="A62" s="485">
        <v>56</v>
      </c>
      <c r="B62" s="484" t="s">
        <v>237</v>
      </c>
      <c r="C62" s="483">
        <f>'[7]Summary for MFP'!$E62</f>
        <v>0</v>
      </c>
      <c r="D62" s="482">
        <f>'[8]Summary - 10.12.2012'!E62</f>
        <v>0</v>
      </c>
      <c r="E62" s="482">
        <f t="shared" si="7"/>
        <v>0</v>
      </c>
      <c r="F62" s="482">
        <f t="shared" si="8"/>
        <v>0</v>
      </c>
      <c r="G62" s="482">
        <f t="shared" si="9"/>
        <v>0</v>
      </c>
      <c r="H62" s="481">
        <f>'[3]Table 5E_OJJ'!F62</f>
        <v>8961.5591222364237</v>
      </c>
      <c r="I62" s="480">
        <f t="shared" si="10"/>
        <v>0</v>
      </c>
      <c r="J62" s="480">
        <f t="shared" si="11"/>
        <v>0</v>
      </c>
      <c r="K62" s="480">
        <f t="shared" si="12"/>
        <v>0</v>
      </c>
    </row>
    <row r="63" spans="1:11">
      <c r="A63" s="479">
        <v>57</v>
      </c>
      <c r="B63" s="478" t="s">
        <v>236</v>
      </c>
      <c r="C63" s="477">
        <f>'[7]Summary for MFP'!$E63</f>
        <v>2.748532</v>
      </c>
      <c r="D63" s="476">
        <f>'[8]Summary - 10.12.2012'!E63</f>
        <v>2.748532</v>
      </c>
      <c r="E63" s="476">
        <f t="shared" si="7"/>
        <v>0</v>
      </c>
      <c r="F63" s="476">
        <f t="shared" si="8"/>
        <v>0</v>
      </c>
      <c r="G63" s="476">
        <f t="shared" si="9"/>
        <v>0</v>
      </c>
      <c r="H63" s="475">
        <f>'[3]Table 5E_OJJ'!F63</f>
        <v>8280.5857865232156</v>
      </c>
      <c r="I63" s="474">
        <f t="shared" si="10"/>
        <v>0</v>
      </c>
      <c r="J63" s="474">
        <f t="shared" si="11"/>
        <v>0</v>
      </c>
      <c r="K63" s="474">
        <f t="shared" si="12"/>
        <v>0</v>
      </c>
    </row>
    <row r="64" spans="1:11">
      <c r="A64" s="479">
        <v>58</v>
      </c>
      <c r="B64" s="478" t="s">
        <v>235</v>
      </c>
      <c r="C64" s="477">
        <f>'[7]Summary for MFP'!$E64</f>
        <v>0.54800000000000004</v>
      </c>
      <c r="D64" s="476">
        <f>'[8]Summary - 10.12.2012'!E64</f>
        <v>0.54800000000000004</v>
      </c>
      <c r="E64" s="476">
        <f t="shared" si="7"/>
        <v>0</v>
      </c>
      <c r="F64" s="476">
        <f t="shared" si="8"/>
        <v>0</v>
      </c>
      <c r="G64" s="476">
        <f t="shared" si="9"/>
        <v>0</v>
      </c>
      <c r="H64" s="475">
        <f>'[3]Table 5E_OJJ'!F64</f>
        <v>9418.7901532084543</v>
      </c>
      <c r="I64" s="474">
        <f t="shared" si="10"/>
        <v>0</v>
      </c>
      <c r="J64" s="474">
        <f t="shared" si="11"/>
        <v>0</v>
      </c>
      <c r="K64" s="474">
        <f t="shared" si="12"/>
        <v>0</v>
      </c>
    </row>
    <row r="65" spans="1:11">
      <c r="A65" s="479">
        <v>59</v>
      </c>
      <c r="B65" s="478" t="s">
        <v>234</v>
      </c>
      <c r="C65" s="477">
        <f>'[7]Summary for MFP'!$E65</f>
        <v>3.8155779999999999</v>
      </c>
      <c r="D65" s="476">
        <f>'[8]Summary - 10.12.2012'!E65</f>
        <v>3.8155779999999999</v>
      </c>
      <c r="E65" s="476">
        <f t="shared" si="7"/>
        <v>0</v>
      </c>
      <c r="F65" s="476">
        <f t="shared" si="8"/>
        <v>0</v>
      </c>
      <c r="G65" s="476">
        <f t="shared" si="9"/>
        <v>0</v>
      </c>
      <c r="H65" s="475">
        <f>'[3]Table 5E_OJJ'!F65</f>
        <v>10726.454173044653</v>
      </c>
      <c r="I65" s="474">
        <f t="shared" si="10"/>
        <v>0</v>
      </c>
      <c r="J65" s="474">
        <f t="shared" si="11"/>
        <v>0</v>
      </c>
      <c r="K65" s="474">
        <f t="shared" si="12"/>
        <v>0</v>
      </c>
    </row>
    <row r="66" spans="1:11">
      <c r="A66" s="491">
        <v>60</v>
      </c>
      <c r="B66" s="490" t="s">
        <v>233</v>
      </c>
      <c r="C66" s="489">
        <f>'[7]Summary for MFP'!$E66</f>
        <v>3.513636</v>
      </c>
      <c r="D66" s="488">
        <f>'[8]Summary - 10.12.2012'!E66</f>
        <v>3.513636</v>
      </c>
      <c r="E66" s="488">
        <f t="shared" si="7"/>
        <v>0</v>
      </c>
      <c r="F66" s="488">
        <f t="shared" si="8"/>
        <v>0</v>
      </c>
      <c r="G66" s="488">
        <f t="shared" si="9"/>
        <v>0</v>
      </c>
      <c r="H66" s="487">
        <f>'[3]Table 5E_OJJ'!F66</f>
        <v>8618.9979404094629</v>
      </c>
      <c r="I66" s="486">
        <f t="shared" si="10"/>
        <v>0</v>
      </c>
      <c r="J66" s="486">
        <f t="shared" si="11"/>
        <v>0</v>
      </c>
      <c r="K66" s="486">
        <f t="shared" si="12"/>
        <v>0</v>
      </c>
    </row>
    <row r="67" spans="1:11">
      <c r="A67" s="485">
        <v>61</v>
      </c>
      <c r="B67" s="484" t="s">
        <v>232</v>
      </c>
      <c r="C67" s="483">
        <f>'[7]Summary for MFP'!$E67</f>
        <v>2.7744490000000002</v>
      </c>
      <c r="D67" s="482">
        <f>'[8]Summary - 10.12.2012'!E67</f>
        <v>2.7744490000000002</v>
      </c>
      <c r="E67" s="482">
        <f t="shared" si="7"/>
        <v>0</v>
      </c>
      <c r="F67" s="482">
        <f t="shared" si="8"/>
        <v>0</v>
      </c>
      <c r="G67" s="482">
        <f t="shared" si="9"/>
        <v>0</v>
      </c>
      <c r="H67" s="481">
        <f>'[3]Table 5E_OJJ'!F67</f>
        <v>6606.6919122015424</v>
      </c>
      <c r="I67" s="480">
        <f t="shared" si="10"/>
        <v>0</v>
      </c>
      <c r="J67" s="480">
        <f t="shared" si="11"/>
        <v>0</v>
      </c>
      <c r="K67" s="480">
        <f t="shared" si="12"/>
        <v>0</v>
      </c>
    </row>
    <row r="68" spans="1:11">
      <c r="A68" s="479">
        <v>62</v>
      </c>
      <c r="B68" s="478" t="s">
        <v>231</v>
      </c>
      <c r="C68" s="477">
        <f>'[7]Summary for MFP'!$E68</f>
        <v>0.346883</v>
      </c>
      <c r="D68" s="476">
        <f>'[8]Summary - 10.12.2012'!E68</f>
        <v>0.346883</v>
      </c>
      <c r="E68" s="476">
        <f t="shared" si="7"/>
        <v>0</v>
      </c>
      <c r="F68" s="476">
        <f t="shared" si="8"/>
        <v>0</v>
      </c>
      <c r="G68" s="476">
        <f t="shared" si="9"/>
        <v>0</v>
      </c>
      <c r="H68" s="475">
        <f>'[3]Table 5E_OJJ'!F68</f>
        <v>9491.1216032794218</v>
      </c>
      <c r="I68" s="474">
        <f t="shared" si="10"/>
        <v>0</v>
      </c>
      <c r="J68" s="474">
        <f t="shared" si="11"/>
        <v>0</v>
      </c>
      <c r="K68" s="474">
        <f t="shared" si="12"/>
        <v>0</v>
      </c>
    </row>
    <row r="69" spans="1:11">
      <c r="A69" s="479">
        <v>63</v>
      </c>
      <c r="B69" s="478" t="s">
        <v>230</v>
      </c>
      <c r="C69" s="477">
        <f>'[7]Summary for MFP'!$E69</f>
        <v>1.487805</v>
      </c>
      <c r="D69" s="476">
        <f>'[8]Summary - 10.12.2012'!E69</f>
        <v>1.487805</v>
      </c>
      <c r="E69" s="476">
        <f t="shared" si="7"/>
        <v>0</v>
      </c>
      <c r="F69" s="476">
        <f t="shared" si="8"/>
        <v>0</v>
      </c>
      <c r="G69" s="476">
        <f t="shared" si="9"/>
        <v>0</v>
      </c>
      <c r="H69" s="475">
        <f>'[3]Table 5E_OJJ'!F69</f>
        <v>8294.1861002075002</v>
      </c>
      <c r="I69" s="474">
        <f t="shared" si="10"/>
        <v>0</v>
      </c>
      <c r="J69" s="474">
        <f t="shared" si="11"/>
        <v>0</v>
      </c>
      <c r="K69" s="474">
        <f t="shared" si="12"/>
        <v>0</v>
      </c>
    </row>
    <row r="70" spans="1:11">
      <c r="A70" s="479">
        <v>64</v>
      </c>
      <c r="B70" s="478" t="s">
        <v>229</v>
      </c>
      <c r="C70" s="477">
        <f>'[7]Summary for MFP'!$E70</f>
        <v>0</v>
      </c>
      <c r="D70" s="476">
        <f>'[8]Summary - 10.12.2012'!E70</f>
        <v>0</v>
      </c>
      <c r="E70" s="476">
        <f t="shared" si="7"/>
        <v>0</v>
      </c>
      <c r="F70" s="476">
        <f t="shared" si="8"/>
        <v>0</v>
      </c>
      <c r="G70" s="476">
        <f t="shared" si="9"/>
        <v>0</v>
      </c>
      <c r="H70" s="475">
        <f>'[3]Table 5E_OJJ'!F70</f>
        <v>10001.911085316815</v>
      </c>
      <c r="I70" s="474">
        <f t="shared" si="10"/>
        <v>0</v>
      </c>
      <c r="J70" s="474">
        <f t="shared" si="11"/>
        <v>0</v>
      </c>
      <c r="K70" s="474">
        <f t="shared" si="12"/>
        <v>0</v>
      </c>
    </row>
    <row r="71" spans="1:11">
      <c r="A71" s="491">
        <v>65</v>
      </c>
      <c r="B71" s="490" t="s">
        <v>228</v>
      </c>
      <c r="C71" s="489">
        <f>'[7]Summary for MFP'!$E71</f>
        <v>1.232</v>
      </c>
      <c r="D71" s="488">
        <f>'[8]Summary - 10.12.2012'!E71</f>
        <v>1.22</v>
      </c>
      <c r="E71" s="488">
        <f t="shared" ref="E71:E75" si="13">D71-C71</f>
        <v>-1.2000000000000011E-2</v>
      </c>
      <c r="F71" s="488">
        <f t="shared" ref="F71:F75" si="14">IF(E71&gt;0,E71,0)</f>
        <v>0</v>
      </c>
      <c r="G71" s="488">
        <f t="shared" si="9"/>
        <v>-1.2000000000000011E-2</v>
      </c>
      <c r="H71" s="487">
        <f>'[3]Table 5E_OJJ'!F71</f>
        <v>8595.9505601178771</v>
      </c>
      <c r="I71" s="486">
        <f t="shared" ref="I71:I75" si="15">E71*H71</f>
        <v>-103.15140672141462</v>
      </c>
      <c r="J71" s="486">
        <f t="shared" ref="J71:J75" si="16">IF(I71&gt;0,I71,0)</f>
        <v>0</v>
      </c>
      <c r="K71" s="486">
        <f t="shared" si="12"/>
        <v>-103.15140672141462</v>
      </c>
    </row>
    <row r="72" spans="1:11">
      <c r="A72" s="485">
        <v>66</v>
      </c>
      <c r="B72" s="484" t="s">
        <v>227</v>
      </c>
      <c r="C72" s="483">
        <f>'[7]Summary for MFP'!$E72</f>
        <v>0</v>
      </c>
      <c r="D72" s="482">
        <f>'[8]Summary - 10.12.2012'!E72</f>
        <v>0</v>
      </c>
      <c r="E72" s="482">
        <f t="shared" si="13"/>
        <v>0</v>
      </c>
      <c r="F72" s="482">
        <f t="shared" si="14"/>
        <v>0</v>
      </c>
      <c r="G72" s="482">
        <f t="shared" si="9"/>
        <v>0</v>
      </c>
      <c r="H72" s="481">
        <f>'[3]Table 5E_OJJ'!F72</f>
        <v>10674.980836132887</v>
      </c>
      <c r="I72" s="480">
        <f t="shared" si="15"/>
        <v>0</v>
      </c>
      <c r="J72" s="480">
        <f t="shared" si="16"/>
        <v>0</v>
      </c>
      <c r="K72" s="480">
        <f t="shared" si="12"/>
        <v>0</v>
      </c>
    </row>
    <row r="73" spans="1:11">
      <c r="A73" s="479">
        <v>67</v>
      </c>
      <c r="B73" s="478" t="s">
        <v>226</v>
      </c>
      <c r="C73" s="477">
        <f>'[7]Summary for MFP'!$E73</f>
        <v>7.1999999999999995E-2</v>
      </c>
      <c r="D73" s="476">
        <f>'[8]Summary - 10.12.2012'!E73</f>
        <v>7.1999999999999995E-2</v>
      </c>
      <c r="E73" s="476">
        <f t="shared" si="13"/>
        <v>0</v>
      </c>
      <c r="F73" s="476">
        <f t="shared" si="14"/>
        <v>0</v>
      </c>
      <c r="G73" s="476">
        <f t="shared" si="9"/>
        <v>0</v>
      </c>
      <c r="H73" s="475">
        <f>'[3]Table 5E_OJJ'!F73</f>
        <v>9072.30556660191</v>
      </c>
      <c r="I73" s="474">
        <f t="shared" si="15"/>
        <v>0</v>
      </c>
      <c r="J73" s="474">
        <f t="shared" si="16"/>
        <v>0</v>
      </c>
      <c r="K73" s="474">
        <f t="shared" si="12"/>
        <v>0</v>
      </c>
    </row>
    <row r="74" spans="1:11">
      <c r="A74" s="479">
        <v>68</v>
      </c>
      <c r="B74" s="478" t="s">
        <v>225</v>
      </c>
      <c r="C74" s="477">
        <f>'[7]Summary for MFP'!$E74</f>
        <v>0</v>
      </c>
      <c r="D74" s="476">
        <f>'[8]Summary - 10.12.2012'!E74</f>
        <v>0</v>
      </c>
      <c r="E74" s="476">
        <f t="shared" si="13"/>
        <v>0</v>
      </c>
      <c r="F74" s="476">
        <f t="shared" si="14"/>
        <v>0</v>
      </c>
      <c r="G74" s="476">
        <f t="shared" si="9"/>
        <v>0</v>
      </c>
      <c r="H74" s="475">
        <f>'[3]Table 5E_OJJ'!F74</f>
        <v>10239.777059731283</v>
      </c>
      <c r="I74" s="474">
        <f t="shared" si="15"/>
        <v>0</v>
      </c>
      <c r="J74" s="474">
        <f t="shared" si="16"/>
        <v>0</v>
      </c>
      <c r="K74" s="474">
        <f t="shared" si="12"/>
        <v>0</v>
      </c>
    </row>
    <row r="75" spans="1:11">
      <c r="A75" s="473">
        <v>69</v>
      </c>
      <c r="B75" s="472" t="s">
        <v>224</v>
      </c>
      <c r="C75" s="471">
        <f>'[7]Summary for MFP'!$E75</f>
        <v>0</v>
      </c>
      <c r="D75" s="470">
        <f>'[8]Summary - 10.12.2012'!E75</f>
        <v>0</v>
      </c>
      <c r="E75" s="470">
        <f t="shared" si="13"/>
        <v>0</v>
      </c>
      <c r="F75" s="470">
        <f t="shared" si="14"/>
        <v>0</v>
      </c>
      <c r="G75" s="470">
        <f t="shared" si="9"/>
        <v>0</v>
      </c>
      <c r="H75" s="469">
        <f>'[3]Table 5E_OJJ'!F75</f>
        <v>9666.5068530673634</v>
      </c>
      <c r="I75" s="468">
        <f t="shared" si="15"/>
        <v>0</v>
      </c>
      <c r="J75" s="468">
        <f t="shared" si="16"/>
        <v>0</v>
      </c>
      <c r="K75" s="468">
        <f t="shared" si="12"/>
        <v>0</v>
      </c>
    </row>
    <row r="76" spans="1:11" s="460" customFormat="1" ht="13.5" thickBot="1">
      <c r="A76" s="467"/>
      <c r="B76" s="466" t="s">
        <v>223</v>
      </c>
      <c r="C76" s="465">
        <f>SUM(C7:C75)</f>
        <v>310.69909400000006</v>
      </c>
      <c r="D76" s="465">
        <f>SUM(D7:D75)</f>
        <v>310.39109400000001</v>
      </c>
      <c r="E76" s="464">
        <f>SUM(E7:E75)</f>
        <v>-0.30800000000000072</v>
      </c>
      <c r="F76" s="464">
        <f>SUM(F7:F75)</f>
        <v>0.57199999999999507</v>
      </c>
      <c r="G76" s="464">
        <f>SUM(G7:G75)</f>
        <v>-0.87999999999999579</v>
      </c>
      <c r="H76" s="463"/>
      <c r="I76" s="463">
        <f>SUM(I7:I75)</f>
        <v>-3282.5078118408192</v>
      </c>
      <c r="J76" s="463">
        <f>SUM(J7:J75)</f>
        <v>4484.8776221772059</v>
      </c>
      <c r="K76" s="463">
        <f>SUM(K7:K75)</f>
        <v>-7767.3854340180251</v>
      </c>
    </row>
    <row r="77" spans="1:11" s="460" customFormat="1" ht="13.5" thickTop="1">
      <c r="A77" s="462"/>
      <c r="B77" s="462"/>
      <c r="C77" s="461"/>
      <c r="D77" s="461"/>
      <c r="E77" s="461"/>
      <c r="F77" s="461"/>
      <c r="G77" s="461"/>
      <c r="H77" s="461"/>
    </row>
    <row r="78" spans="1:11" ht="16.5" customHeight="1">
      <c r="A78" s="459"/>
      <c r="C78" s="458"/>
    </row>
    <row r="79" spans="1:11" ht="12.75" customHeight="1">
      <c r="G79" s="442">
        <v>177</v>
      </c>
      <c r="H79" s="442"/>
    </row>
    <row r="80" spans="1:11">
      <c r="G80" s="457">
        <v>233</v>
      </c>
      <c r="H80" s="456"/>
    </row>
    <row r="81" spans="3:8">
      <c r="G81" s="442">
        <f>G80-G79</f>
        <v>56</v>
      </c>
      <c r="H81" s="442"/>
    </row>
    <row r="82" spans="3:8">
      <c r="G82" s="442"/>
      <c r="H82" s="442"/>
    </row>
    <row r="83" spans="3:8">
      <c r="G83" s="442">
        <f>G81/G79</f>
        <v>0.31638418079096048</v>
      </c>
      <c r="H83" s="442"/>
    </row>
    <row r="84" spans="3:8" ht="10.5" customHeight="1"/>
    <row r="86" spans="3:8">
      <c r="C86" s="454"/>
      <c r="D86" s="451"/>
      <c r="E86" s="451"/>
      <c r="F86" s="451"/>
    </row>
    <row r="87" spans="3:8">
      <c r="C87" s="454"/>
      <c r="D87" s="451"/>
      <c r="E87" s="451"/>
      <c r="F87" s="451"/>
    </row>
    <row r="88" spans="3:8">
      <c r="C88" s="455"/>
      <c r="D88" s="451"/>
      <c r="E88" s="451"/>
      <c r="F88" s="451"/>
    </row>
    <row r="89" spans="3:8">
      <c r="C89" s="454"/>
      <c r="D89" s="451"/>
      <c r="E89" s="451"/>
      <c r="F89" s="451"/>
    </row>
    <row r="90" spans="3:8">
      <c r="C90" s="454"/>
      <c r="D90" s="451"/>
      <c r="E90" s="451"/>
      <c r="F90" s="451"/>
    </row>
    <row r="91" spans="3:8">
      <c r="C91" s="454"/>
      <c r="D91" s="451"/>
      <c r="E91" s="451"/>
      <c r="F91" s="451"/>
    </row>
    <row r="92" spans="3:8">
      <c r="C92" s="455"/>
      <c r="D92" s="451"/>
      <c r="E92" s="451"/>
      <c r="F92" s="451"/>
    </row>
    <row r="93" spans="3:8">
      <c r="C93" s="454"/>
      <c r="D93" s="451"/>
      <c r="E93" s="451"/>
      <c r="F93" s="451"/>
    </row>
    <row r="94" spans="3:8">
      <c r="C94" s="453"/>
      <c r="D94" s="444"/>
      <c r="E94" s="444"/>
      <c r="F94" s="444"/>
    </row>
    <row r="95" spans="3:8">
      <c r="C95" s="452"/>
      <c r="D95" s="444"/>
      <c r="E95" s="444"/>
      <c r="F95" s="444"/>
    </row>
    <row r="96" spans="3:8">
      <c r="C96" s="447"/>
      <c r="D96" s="451"/>
      <c r="E96" s="451"/>
      <c r="F96" s="451"/>
    </row>
    <row r="97" spans="3:6" s="442" customFormat="1">
      <c r="C97" s="450"/>
      <c r="D97" s="444"/>
      <c r="E97" s="444"/>
      <c r="F97" s="444"/>
    </row>
    <row r="98" spans="3:6" s="442" customFormat="1">
      <c r="C98" s="447"/>
      <c r="D98" s="449"/>
      <c r="E98" s="449"/>
      <c r="F98" s="449"/>
    </row>
    <row r="99" spans="3:6" s="442" customFormat="1">
      <c r="C99" s="448"/>
      <c r="D99" s="444"/>
      <c r="E99" s="444"/>
      <c r="F99" s="444"/>
    </row>
    <row r="100" spans="3:6" s="442" customFormat="1">
      <c r="C100" s="447"/>
      <c r="D100" s="444"/>
      <c r="E100" s="444"/>
      <c r="F100" s="444"/>
    </row>
    <row r="101" spans="3:6" s="442" customFormat="1">
      <c r="C101" s="446"/>
      <c r="D101" s="444"/>
      <c r="E101" s="444"/>
      <c r="F101" s="444"/>
    </row>
    <row r="102" spans="3:6" s="442" customFormat="1">
      <c r="C102" s="445"/>
      <c r="D102" s="444"/>
      <c r="E102" s="444"/>
      <c r="F102" s="444"/>
    </row>
    <row r="103" spans="3:6" s="442" customFormat="1">
      <c r="C103" s="445"/>
      <c r="D103" s="444"/>
      <c r="E103" s="444"/>
      <c r="F103" s="444"/>
    </row>
    <row r="104" spans="3:6" s="442" customFormat="1">
      <c r="C104" s="445"/>
      <c r="D104" s="444"/>
      <c r="E104" s="444"/>
      <c r="F104" s="444"/>
    </row>
    <row r="105" spans="3:6" s="442" customFormat="1">
      <c r="C105" s="443"/>
      <c r="D105" s="444"/>
      <c r="E105" s="444"/>
      <c r="F105" s="444"/>
    </row>
  </sheetData>
  <mergeCells count="10">
    <mergeCell ref="A2:B4"/>
    <mergeCell ref="K2:K4"/>
    <mergeCell ref="H2:H4"/>
    <mergeCell ref="C2:C4"/>
    <mergeCell ref="D2:D4"/>
    <mergeCell ref="E2:E4"/>
    <mergeCell ref="F2:F4"/>
    <mergeCell ref="G2:G4"/>
    <mergeCell ref="I2:I4"/>
    <mergeCell ref="J2:J4"/>
  </mergeCells>
  <printOptions horizontalCentered="1"/>
  <pageMargins left="0.27" right="0.25" top="0.87" bottom="0.2" header="0.25" footer="0.2"/>
  <pageSetup paperSize="5" scale="63" firstPageNumber="90" fitToWidth="3" orientation="portrait" useFirstPageNumber="1" r:id="rId1"/>
  <headerFooter alignWithMargins="0">
    <oddHeader xml:space="preserve">&amp;L&amp;"Arial,Bold"&amp;16Revised FY2012-13 MFP Budget Letter: October 1 Mid-year Adjustment for Students&amp;R&amp;"Arial,Bold"&amp;12&amp;KFF0000
</oddHeader>
    <oddFooter>&amp;R&amp;9&amp;P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9"/>
  <sheetViews>
    <sheetView view="pageBreakPreview" zoomScale="90" zoomScaleNormal="100" zoomScaleSheetLayoutView="90" workbookViewId="0">
      <pane xSplit="2" ySplit="6" topLeftCell="C6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12.5703125" defaultRowHeight="12.75"/>
  <cols>
    <col min="1" max="1" width="3.85546875" style="370" customWidth="1"/>
    <col min="2" max="2" width="17.5703125" style="370" customWidth="1"/>
    <col min="3" max="7" width="13.5703125" style="371" customWidth="1"/>
    <col min="8" max="8" width="16.140625" style="371" customWidth="1"/>
    <col min="9" max="9" width="13.42578125" style="518" bestFit="1" customWidth="1"/>
    <col min="10" max="10" width="12.85546875" style="518" customWidth="1"/>
    <col min="11" max="11" width="15.5703125" style="370" bestFit="1" customWidth="1"/>
    <col min="12" max="12" width="10.85546875" style="370" bestFit="1" customWidth="1"/>
    <col min="13" max="13" width="11.85546875" style="370" bestFit="1" customWidth="1"/>
    <col min="14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9.75" customHeight="1">
      <c r="A2" s="820" t="s">
        <v>4</v>
      </c>
      <c r="B2" s="821"/>
      <c r="C2" s="852" t="s">
        <v>369</v>
      </c>
      <c r="D2" s="782" t="s">
        <v>219</v>
      </c>
      <c r="E2" s="793" t="s">
        <v>218</v>
      </c>
      <c r="F2" s="793" t="s">
        <v>217</v>
      </c>
      <c r="G2" s="793" t="s">
        <v>216</v>
      </c>
      <c r="H2" s="851" t="s">
        <v>688</v>
      </c>
      <c r="I2" s="849" t="s">
        <v>367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76.5" customHeight="1">
      <c r="A3" s="822"/>
      <c r="B3" s="823"/>
      <c r="C3" s="852"/>
      <c r="D3" s="796"/>
      <c r="E3" s="794"/>
      <c r="F3" s="794"/>
      <c r="G3" s="794"/>
      <c r="H3" s="852"/>
      <c r="I3" s="849"/>
      <c r="J3" s="792"/>
      <c r="K3" s="784"/>
      <c r="L3" s="784"/>
      <c r="M3" s="784"/>
    </row>
    <row r="4" spans="1:13" ht="48.75" customHeight="1">
      <c r="A4" s="824"/>
      <c r="B4" s="825"/>
      <c r="C4" s="853"/>
      <c r="D4" s="783"/>
      <c r="E4" s="795"/>
      <c r="F4" s="795"/>
      <c r="G4" s="795"/>
      <c r="H4" s="853"/>
      <c r="I4" s="850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5.75" customHeight="1">
      <c r="A6" s="421"/>
      <c r="B6" s="420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366</v>
      </c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299">
        <f>'[1]Table 8 2.1.12 MFP Funded'!AA4</f>
        <v>2</v>
      </c>
      <c r="D7" s="299">
        <f>'10.1.12 MFP Funded'!Y6</f>
        <v>5</v>
      </c>
      <c r="E7" s="330">
        <f t="shared" ref="E7:E38" si="1">D7-C7</f>
        <v>3</v>
      </c>
      <c r="F7" s="330">
        <f t="shared" ref="F7:F38" si="2">IF(E7&gt;0,E7,0)</f>
        <v>3</v>
      </c>
      <c r="G7" s="330">
        <f t="shared" ref="G7:G38" si="3">IF(E7&lt;0,E7,0)</f>
        <v>0</v>
      </c>
      <c r="H7" s="283">
        <f>'[1]Table 3 Levels 1&amp;2'!AL8</f>
        <v>4621.8175818834352</v>
      </c>
      <c r="I7" s="283">
        <f>'[1]Table 4 Level 3'!P6</f>
        <v>777.48</v>
      </c>
      <c r="J7" s="283">
        <f t="shared" ref="J7:J38" si="4">H7+I7</f>
        <v>5399.2975818834348</v>
      </c>
      <c r="K7" s="436">
        <f t="shared" ref="K7:K38" si="5">J7*E7</f>
        <v>16197.892745650304</v>
      </c>
      <c r="L7" s="436">
        <f t="shared" ref="L7:L38" si="6">IF(K7&gt;0,K7,0)</f>
        <v>16197.892745650304</v>
      </c>
      <c r="M7" s="436">
        <f t="shared" ref="M7:M38" si="7">IF(K7&lt;0,K7,0)</f>
        <v>0</v>
      </c>
    </row>
    <row r="8" spans="1:13">
      <c r="A8" s="264">
        <v>2</v>
      </c>
      <c r="B8" s="263" t="s">
        <v>291</v>
      </c>
      <c r="C8" s="417">
        <f>'[1]Table 8 2.1.12 MFP Funded'!AA5</f>
        <v>1</v>
      </c>
      <c r="D8" s="417">
        <f>'10.1.12 MFP Funded'!Y7</f>
        <v>1</v>
      </c>
      <c r="E8" s="332">
        <f t="shared" si="1"/>
        <v>0</v>
      </c>
      <c r="F8" s="332">
        <f t="shared" si="2"/>
        <v>0</v>
      </c>
      <c r="G8" s="332">
        <f t="shared" si="3"/>
        <v>0</v>
      </c>
      <c r="H8" s="295">
        <f>'[1]Table 3 Levels 1&amp;2'!AL9</f>
        <v>6131.8351665660375</v>
      </c>
      <c r="I8" s="295">
        <f>'[1]Table 4 Level 3'!P7</f>
        <v>842.32</v>
      </c>
      <c r="J8" s="295">
        <f t="shared" si="4"/>
        <v>6974.1551665660372</v>
      </c>
      <c r="K8" s="438">
        <f t="shared" si="5"/>
        <v>0</v>
      </c>
      <c r="L8" s="438">
        <f t="shared" si="6"/>
        <v>0</v>
      </c>
      <c r="M8" s="438">
        <f t="shared" si="7"/>
        <v>0</v>
      </c>
    </row>
    <row r="9" spans="1:13" ht="12.75" customHeight="1">
      <c r="A9" s="264">
        <v>3</v>
      </c>
      <c r="B9" s="263" t="s">
        <v>290</v>
      </c>
      <c r="C9" s="417">
        <f>'[1]Table 8 2.1.12 MFP Funded'!AA6</f>
        <v>6</v>
      </c>
      <c r="D9" s="417">
        <f>'10.1.12 MFP Funded'!Y8</f>
        <v>7</v>
      </c>
      <c r="E9" s="332">
        <f t="shared" si="1"/>
        <v>1</v>
      </c>
      <c r="F9" s="332">
        <f t="shared" si="2"/>
        <v>1</v>
      </c>
      <c r="G9" s="332">
        <f t="shared" si="3"/>
        <v>0</v>
      </c>
      <c r="H9" s="295">
        <f>'[1]Table 3 Levels 1&amp;2'!AL10</f>
        <v>4326.5384352059973</v>
      </c>
      <c r="I9" s="295">
        <f>'[1]Table 4 Level 3'!P8</f>
        <v>596.84</v>
      </c>
      <c r="J9" s="295">
        <f t="shared" si="4"/>
        <v>4923.3784352059974</v>
      </c>
      <c r="K9" s="438">
        <f t="shared" si="5"/>
        <v>4923.3784352059974</v>
      </c>
      <c r="L9" s="438">
        <f t="shared" si="6"/>
        <v>4923.3784352059974</v>
      </c>
      <c r="M9" s="438">
        <f t="shared" si="7"/>
        <v>0</v>
      </c>
    </row>
    <row r="10" spans="1:13" ht="12.75" customHeight="1">
      <c r="A10" s="264">
        <v>4</v>
      </c>
      <c r="B10" s="263" t="s">
        <v>289</v>
      </c>
      <c r="C10" s="417">
        <f>'[1]Table 8 2.1.12 MFP Funded'!AA7</f>
        <v>3</v>
      </c>
      <c r="D10" s="417">
        <f>'10.1.12 MFP Funded'!Y9</f>
        <v>0</v>
      </c>
      <c r="E10" s="332">
        <f t="shared" si="1"/>
        <v>-3</v>
      </c>
      <c r="F10" s="332">
        <f t="shared" si="2"/>
        <v>0</v>
      </c>
      <c r="G10" s="332">
        <f t="shared" si="3"/>
        <v>-3</v>
      </c>
      <c r="H10" s="295">
        <f>'[1]Table 3 Levels 1&amp;2'!AL11</f>
        <v>6066.2659652331004</v>
      </c>
      <c r="I10" s="295">
        <f>'[1]Table 4 Level 3'!P9</f>
        <v>585.76</v>
      </c>
      <c r="J10" s="295">
        <f t="shared" si="4"/>
        <v>6652.0259652331006</v>
      </c>
      <c r="K10" s="438">
        <f t="shared" si="5"/>
        <v>-19956.077895699302</v>
      </c>
      <c r="L10" s="438">
        <f t="shared" si="6"/>
        <v>0</v>
      </c>
      <c r="M10" s="438">
        <f t="shared" si="7"/>
        <v>-19956.077895699302</v>
      </c>
    </row>
    <row r="11" spans="1:13">
      <c r="A11" s="280">
        <v>5</v>
      </c>
      <c r="B11" s="279" t="s">
        <v>288</v>
      </c>
      <c r="C11" s="415">
        <f>'[1]Table 8 2.1.12 MFP Funded'!AA8</f>
        <v>4</v>
      </c>
      <c r="D11" s="415">
        <f>'10.1.12 MFP Funded'!Y10</f>
        <v>8</v>
      </c>
      <c r="E11" s="331">
        <f t="shared" si="1"/>
        <v>4</v>
      </c>
      <c r="F11" s="331">
        <f t="shared" si="2"/>
        <v>4</v>
      </c>
      <c r="G11" s="331">
        <f t="shared" si="3"/>
        <v>0</v>
      </c>
      <c r="H11" s="289">
        <f>'[1]Table 3 Levels 1&amp;2'!AL12</f>
        <v>4806.2126132223084</v>
      </c>
      <c r="I11" s="289">
        <f>'[1]Table 4 Level 3'!P10</f>
        <v>555.91</v>
      </c>
      <c r="J11" s="289">
        <f t="shared" si="4"/>
        <v>5362.1226132223082</v>
      </c>
      <c r="K11" s="437">
        <f t="shared" si="5"/>
        <v>21448.490452889233</v>
      </c>
      <c r="L11" s="437">
        <f t="shared" si="6"/>
        <v>21448.490452889233</v>
      </c>
      <c r="M11" s="437">
        <f t="shared" si="7"/>
        <v>0</v>
      </c>
    </row>
    <row r="12" spans="1:13" ht="12.75" customHeight="1">
      <c r="A12" s="272">
        <v>6</v>
      </c>
      <c r="B12" s="271" t="s">
        <v>287</v>
      </c>
      <c r="C12" s="299">
        <f>'[1]Table 8 2.1.12 MFP Funded'!AA9</f>
        <v>2</v>
      </c>
      <c r="D12" s="299">
        <f>'10.1.12 MFP Funded'!Y11</f>
        <v>4</v>
      </c>
      <c r="E12" s="330">
        <f t="shared" si="1"/>
        <v>2</v>
      </c>
      <c r="F12" s="330">
        <f t="shared" si="2"/>
        <v>2</v>
      </c>
      <c r="G12" s="330">
        <f t="shared" si="3"/>
        <v>0</v>
      </c>
      <c r="H12" s="283">
        <f>'[1]Table 3 Levels 1&amp;2'!AL13</f>
        <v>5538.0879878550813</v>
      </c>
      <c r="I12" s="283">
        <f>'[1]Table 4 Level 3'!P11</f>
        <v>545.4799999999999</v>
      </c>
      <c r="J12" s="283">
        <f t="shared" si="4"/>
        <v>6083.5679878550809</v>
      </c>
      <c r="K12" s="436">
        <f t="shared" si="5"/>
        <v>12167.135975710162</v>
      </c>
      <c r="L12" s="436">
        <f t="shared" si="6"/>
        <v>12167.135975710162</v>
      </c>
      <c r="M12" s="436">
        <f t="shared" si="7"/>
        <v>0</v>
      </c>
    </row>
    <row r="13" spans="1:13">
      <c r="A13" s="264">
        <v>7</v>
      </c>
      <c r="B13" s="263" t="s">
        <v>286</v>
      </c>
      <c r="C13" s="417">
        <f>'[1]Table 8 2.1.12 MFP Funded'!AA10</f>
        <v>0</v>
      </c>
      <c r="D13" s="417">
        <f>'10.1.12 MFP Funded'!Y12</f>
        <v>1</v>
      </c>
      <c r="E13" s="332">
        <f t="shared" si="1"/>
        <v>1</v>
      </c>
      <c r="F13" s="332">
        <f t="shared" si="2"/>
        <v>1</v>
      </c>
      <c r="G13" s="332">
        <f t="shared" si="3"/>
        <v>0</v>
      </c>
      <c r="H13" s="295">
        <f>'[1]Table 3 Levels 1&amp;2'!AL14</f>
        <v>1543.5712353471597</v>
      </c>
      <c r="I13" s="295">
        <f>'[1]Table 4 Level 3'!P12</f>
        <v>756.91999999999985</v>
      </c>
      <c r="J13" s="295">
        <f t="shared" si="4"/>
        <v>2300.4912353471595</v>
      </c>
      <c r="K13" s="438">
        <f t="shared" si="5"/>
        <v>2300.4912353471595</v>
      </c>
      <c r="L13" s="438">
        <f t="shared" si="6"/>
        <v>2300.4912353471595</v>
      </c>
      <c r="M13" s="438">
        <f t="shared" si="7"/>
        <v>0</v>
      </c>
    </row>
    <row r="14" spans="1:13">
      <c r="A14" s="264">
        <v>8</v>
      </c>
      <c r="B14" s="263" t="s">
        <v>285</v>
      </c>
      <c r="C14" s="417">
        <f>'[1]Table 8 2.1.12 MFP Funded'!AA11</f>
        <v>2</v>
      </c>
      <c r="D14" s="417">
        <f>'10.1.12 MFP Funded'!Y13</f>
        <v>10</v>
      </c>
      <c r="E14" s="332">
        <f t="shared" si="1"/>
        <v>8</v>
      </c>
      <c r="F14" s="332">
        <f t="shared" si="2"/>
        <v>8</v>
      </c>
      <c r="G14" s="332">
        <f t="shared" si="3"/>
        <v>0</v>
      </c>
      <c r="H14" s="295">
        <f>'[1]Table 3 Levels 1&amp;2'!AL15</f>
        <v>4033.4866571910334</v>
      </c>
      <c r="I14" s="295">
        <f>'[1]Table 4 Level 3'!P13</f>
        <v>725.76</v>
      </c>
      <c r="J14" s="295">
        <f t="shared" si="4"/>
        <v>4759.2466571910336</v>
      </c>
      <c r="K14" s="438">
        <f t="shared" si="5"/>
        <v>38073.973257528269</v>
      </c>
      <c r="L14" s="438">
        <f t="shared" si="6"/>
        <v>38073.973257528269</v>
      </c>
      <c r="M14" s="438">
        <f t="shared" si="7"/>
        <v>0</v>
      </c>
    </row>
    <row r="15" spans="1:13">
      <c r="A15" s="264">
        <v>9</v>
      </c>
      <c r="B15" s="263" t="s">
        <v>284</v>
      </c>
      <c r="C15" s="417">
        <f>'[1]Table 8 2.1.12 MFP Funded'!AA12</f>
        <v>7</v>
      </c>
      <c r="D15" s="417">
        <f>'10.1.12 MFP Funded'!Y14</f>
        <v>30</v>
      </c>
      <c r="E15" s="332">
        <f t="shared" si="1"/>
        <v>23</v>
      </c>
      <c r="F15" s="332">
        <f t="shared" si="2"/>
        <v>23</v>
      </c>
      <c r="G15" s="332">
        <f t="shared" si="3"/>
        <v>0</v>
      </c>
      <c r="H15" s="295">
        <f>'[1]Table 3 Levels 1&amp;2'!AL16</f>
        <v>4268.3217271902904</v>
      </c>
      <c r="I15" s="295">
        <f>'[1]Table 4 Level 3'!P14</f>
        <v>744.76</v>
      </c>
      <c r="J15" s="295">
        <f t="shared" si="4"/>
        <v>5013.0817271902906</v>
      </c>
      <c r="K15" s="438">
        <f t="shared" si="5"/>
        <v>115300.87972537668</v>
      </c>
      <c r="L15" s="438">
        <f t="shared" si="6"/>
        <v>115300.87972537668</v>
      </c>
      <c r="M15" s="438">
        <f t="shared" si="7"/>
        <v>0</v>
      </c>
    </row>
    <row r="16" spans="1:13">
      <c r="A16" s="280">
        <v>10</v>
      </c>
      <c r="B16" s="279" t="s">
        <v>283</v>
      </c>
      <c r="C16" s="415">
        <f>'[1]Table 8 2.1.12 MFP Funded'!AA13</f>
        <v>7</v>
      </c>
      <c r="D16" s="415">
        <f>'10.1.12 MFP Funded'!Y15</f>
        <v>3</v>
      </c>
      <c r="E16" s="331">
        <f t="shared" si="1"/>
        <v>-4</v>
      </c>
      <c r="F16" s="331">
        <f t="shared" si="2"/>
        <v>0</v>
      </c>
      <c r="G16" s="331">
        <f t="shared" si="3"/>
        <v>-4</v>
      </c>
      <c r="H16" s="289">
        <f>'[1]Table 3 Levels 1&amp;2'!AL17</f>
        <v>4300.0681374076885</v>
      </c>
      <c r="I16" s="289">
        <f>'[1]Table 4 Level 3'!P15</f>
        <v>608.04000000000008</v>
      </c>
      <c r="J16" s="289">
        <f t="shared" si="4"/>
        <v>4908.1081374076884</v>
      </c>
      <c r="K16" s="437">
        <f t="shared" si="5"/>
        <v>-19632.432549630754</v>
      </c>
      <c r="L16" s="437">
        <f t="shared" si="6"/>
        <v>0</v>
      </c>
      <c r="M16" s="437">
        <f t="shared" si="7"/>
        <v>-19632.432549630754</v>
      </c>
    </row>
    <row r="17" spans="1:13">
      <c r="A17" s="272">
        <v>11</v>
      </c>
      <c r="B17" s="271" t="s">
        <v>282</v>
      </c>
      <c r="C17" s="299">
        <f>'[1]Table 8 2.1.12 MFP Funded'!AA14</f>
        <v>0</v>
      </c>
      <c r="D17" s="299">
        <f>'10.1.12 MFP Funded'!Y16</f>
        <v>0</v>
      </c>
      <c r="E17" s="330">
        <f t="shared" si="1"/>
        <v>0</v>
      </c>
      <c r="F17" s="330">
        <f t="shared" si="2"/>
        <v>0</v>
      </c>
      <c r="G17" s="330">
        <f t="shared" si="3"/>
        <v>0</v>
      </c>
      <c r="H17" s="283">
        <f>'[1]Table 3 Levels 1&amp;2'!AL18</f>
        <v>6740.2393955908683</v>
      </c>
      <c r="I17" s="283">
        <f>'[1]Table 4 Level 3'!P16</f>
        <v>706.55</v>
      </c>
      <c r="J17" s="283">
        <f t="shared" si="4"/>
        <v>7446.7893955908685</v>
      </c>
      <c r="K17" s="436">
        <f t="shared" si="5"/>
        <v>0</v>
      </c>
      <c r="L17" s="436">
        <f t="shared" si="6"/>
        <v>0</v>
      </c>
      <c r="M17" s="436">
        <f t="shared" si="7"/>
        <v>0</v>
      </c>
    </row>
    <row r="18" spans="1:13">
      <c r="A18" s="264">
        <v>12</v>
      </c>
      <c r="B18" s="263" t="s">
        <v>281</v>
      </c>
      <c r="C18" s="417">
        <f>'[1]Table 8 2.1.12 MFP Funded'!AA15</f>
        <v>0</v>
      </c>
      <c r="D18" s="417">
        <f>'10.1.12 MFP Funded'!Y17</f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295">
        <f>'[1]Table 3 Levels 1&amp;2'!AL19</f>
        <v>1781.2877551020408</v>
      </c>
      <c r="I18" s="295">
        <f>'[1]Table 4 Level 3'!P17</f>
        <v>1063.31</v>
      </c>
      <c r="J18" s="295">
        <f t="shared" si="4"/>
        <v>2844.5977551020405</v>
      </c>
      <c r="K18" s="438">
        <f t="shared" si="5"/>
        <v>0</v>
      </c>
      <c r="L18" s="438">
        <f t="shared" si="6"/>
        <v>0</v>
      </c>
      <c r="M18" s="438">
        <f t="shared" si="7"/>
        <v>0</v>
      </c>
    </row>
    <row r="19" spans="1:13">
      <c r="A19" s="264">
        <v>13</v>
      </c>
      <c r="B19" s="263" t="s">
        <v>280</v>
      </c>
      <c r="C19" s="417">
        <f>'[1]Table 8 2.1.12 MFP Funded'!AA16</f>
        <v>0</v>
      </c>
      <c r="D19" s="417">
        <f>'10.1.12 MFP Funded'!Y18</f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295">
        <f>'[1]Table 3 Levels 1&amp;2'!AL20</f>
        <v>6125.5331903699798</v>
      </c>
      <c r="I19" s="295">
        <f>'[1]Table 4 Level 3'!P18</f>
        <v>749.43000000000006</v>
      </c>
      <c r="J19" s="295">
        <f t="shared" si="4"/>
        <v>6874.9631903699801</v>
      </c>
      <c r="K19" s="438">
        <f t="shared" si="5"/>
        <v>0</v>
      </c>
      <c r="L19" s="438">
        <f t="shared" si="6"/>
        <v>0</v>
      </c>
      <c r="M19" s="438">
        <f t="shared" si="7"/>
        <v>0</v>
      </c>
    </row>
    <row r="20" spans="1:13" ht="12.75" customHeight="1">
      <c r="A20" s="264">
        <v>14</v>
      </c>
      <c r="B20" s="263" t="s">
        <v>279</v>
      </c>
      <c r="C20" s="417">
        <f>'[1]Table 8 2.1.12 MFP Funded'!AA17</f>
        <v>0</v>
      </c>
      <c r="D20" s="417">
        <f>'10.1.12 MFP Funded'!Y19</f>
        <v>1</v>
      </c>
      <c r="E20" s="332">
        <f t="shared" si="1"/>
        <v>1</v>
      </c>
      <c r="F20" s="332">
        <f t="shared" si="2"/>
        <v>1</v>
      </c>
      <c r="G20" s="332">
        <f t="shared" si="3"/>
        <v>0</v>
      </c>
      <c r="H20" s="295">
        <f>'[1]Table 3 Levels 1&amp;2'!AL21</f>
        <v>5278.0936993421856</v>
      </c>
      <c r="I20" s="295">
        <f>'[1]Table 4 Level 3'!P19</f>
        <v>809.9799999999999</v>
      </c>
      <c r="J20" s="295">
        <f t="shared" si="4"/>
        <v>6088.0736993421851</v>
      </c>
      <c r="K20" s="438">
        <f t="shared" si="5"/>
        <v>6088.0736993421851</v>
      </c>
      <c r="L20" s="438">
        <f t="shared" si="6"/>
        <v>6088.0736993421851</v>
      </c>
      <c r="M20" s="438">
        <f t="shared" si="7"/>
        <v>0</v>
      </c>
    </row>
    <row r="21" spans="1:13">
      <c r="A21" s="280">
        <v>15</v>
      </c>
      <c r="B21" s="279" t="s">
        <v>278</v>
      </c>
      <c r="C21" s="415">
        <f>'[1]Table 8 2.1.12 MFP Funded'!AA18</f>
        <v>2</v>
      </c>
      <c r="D21" s="415">
        <f>'10.1.12 MFP Funded'!Y20</f>
        <v>0</v>
      </c>
      <c r="E21" s="331">
        <f t="shared" si="1"/>
        <v>-2</v>
      </c>
      <c r="F21" s="331">
        <f t="shared" si="2"/>
        <v>0</v>
      </c>
      <c r="G21" s="331">
        <f t="shared" si="3"/>
        <v>-2</v>
      </c>
      <c r="H21" s="289">
        <f>'[1]Table 3 Levels 1&amp;2'!AL22</f>
        <v>5428.9842692179664</v>
      </c>
      <c r="I21" s="289">
        <f>'[1]Table 4 Level 3'!P20</f>
        <v>553.79999999999995</v>
      </c>
      <c r="J21" s="289">
        <f t="shared" si="4"/>
        <v>5982.7842692179665</v>
      </c>
      <c r="K21" s="437">
        <f t="shared" si="5"/>
        <v>-11965.568538435933</v>
      </c>
      <c r="L21" s="437">
        <f t="shared" si="6"/>
        <v>0</v>
      </c>
      <c r="M21" s="437">
        <f t="shared" si="7"/>
        <v>-11965.568538435933</v>
      </c>
    </row>
    <row r="22" spans="1:13">
      <c r="A22" s="272">
        <v>16</v>
      </c>
      <c r="B22" s="271" t="s">
        <v>277</v>
      </c>
      <c r="C22" s="299">
        <f>'[1]Table 8 2.1.12 MFP Funded'!AA19</f>
        <v>0</v>
      </c>
      <c r="D22" s="299">
        <f>'10.1.12 MFP Funded'!Y21</f>
        <v>4</v>
      </c>
      <c r="E22" s="330">
        <f t="shared" si="1"/>
        <v>4</v>
      </c>
      <c r="F22" s="330">
        <f t="shared" si="2"/>
        <v>4</v>
      </c>
      <c r="G22" s="330">
        <f t="shared" si="3"/>
        <v>0</v>
      </c>
      <c r="H22" s="283">
        <f>'[1]Table 3 Levels 1&amp;2'!AL23</f>
        <v>1501.2470754125757</v>
      </c>
      <c r="I22" s="283">
        <f>'[1]Table 4 Level 3'!P21</f>
        <v>686.73</v>
      </c>
      <c r="J22" s="283">
        <f t="shared" si="4"/>
        <v>2187.9770754125757</v>
      </c>
      <c r="K22" s="436">
        <f t="shared" si="5"/>
        <v>8751.9083016503027</v>
      </c>
      <c r="L22" s="436">
        <f t="shared" si="6"/>
        <v>8751.9083016503027</v>
      </c>
      <c r="M22" s="436">
        <f t="shared" si="7"/>
        <v>0</v>
      </c>
    </row>
    <row r="23" spans="1:13">
      <c r="A23" s="264">
        <v>17</v>
      </c>
      <c r="B23" s="263" t="s">
        <v>276</v>
      </c>
      <c r="C23" s="417">
        <f>'[1]Table 8 2.1.12 MFP Funded'!AA20</f>
        <v>17</v>
      </c>
      <c r="D23" s="417">
        <f>'10.1.12 MFP Funded'!Y22</f>
        <v>17</v>
      </c>
      <c r="E23" s="332">
        <f t="shared" si="1"/>
        <v>0</v>
      </c>
      <c r="F23" s="332">
        <f t="shared" si="2"/>
        <v>0</v>
      </c>
      <c r="G23" s="332">
        <f t="shared" si="3"/>
        <v>0</v>
      </c>
      <c r="H23" s="295">
        <f>'[1]Table 3 Levels 1&amp;2'!AL24</f>
        <v>3386.5716964570697</v>
      </c>
      <c r="I23" s="295">
        <f>'[1]Table 5B2_RSD_LA'!F7</f>
        <v>801.47762416806802</v>
      </c>
      <c r="J23" s="295">
        <f t="shared" si="4"/>
        <v>4188.0493206251376</v>
      </c>
      <c r="K23" s="438">
        <f t="shared" si="5"/>
        <v>0</v>
      </c>
      <c r="L23" s="438">
        <f t="shared" si="6"/>
        <v>0</v>
      </c>
      <c r="M23" s="438">
        <f t="shared" si="7"/>
        <v>0</v>
      </c>
    </row>
    <row r="24" spans="1:13">
      <c r="A24" s="264">
        <v>18</v>
      </c>
      <c r="B24" s="263" t="s">
        <v>275</v>
      </c>
      <c r="C24" s="417">
        <f>'[1]Table 8 2.1.12 MFP Funded'!AA21</f>
        <v>0</v>
      </c>
      <c r="D24" s="417">
        <f>'10.1.12 MFP Funded'!Y23</f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295">
        <f>'[1]Table 3 Levels 1&amp;2'!AL25</f>
        <v>5798.0598063231446</v>
      </c>
      <c r="I24" s="295">
        <f>'[1]Table 4 Level 3'!P23</f>
        <v>845.94999999999993</v>
      </c>
      <c r="J24" s="295">
        <f t="shared" si="4"/>
        <v>6644.0098063231444</v>
      </c>
      <c r="K24" s="438">
        <f t="shared" si="5"/>
        <v>0</v>
      </c>
      <c r="L24" s="438">
        <f t="shared" si="6"/>
        <v>0</v>
      </c>
      <c r="M24" s="438">
        <f t="shared" si="7"/>
        <v>0</v>
      </c>
    </row>
    <row r="25" spans="1:13">
      <c r="A25" s="264">
        <v>19</v>
      </c>
      <c r="B25" s="263" t="s">
        <v>274</v>
      </c>
      <c r="C25" s="417">
        <f>'[1]Table 8 2.1.12 MFP Funded'!AA22</f>
        <v>14</v>
      </c>
      <c r="D25" s="417">
        <f>'10.1.12 MFP Funded'!Y24</f>
        <v>0</v>
      </c>
      <c r="E25" s="332">
        <f t="shared" si="1"/>
        <v>-14</v>
      </c>
      <c r="F25" s="332">
        <f t="shared" si="2"/>
        <v>0</v>
      </c>
      <c r="G25" s="332">
        <f t="shared" si="3"/>
        <v>-14</v>
      </c>
      <c r="H25" s="295">
        <f>'[1]Table 3 Levels 1&amp;2'!AL26</f>
        <v>5219.1012787873206</v>
      </c>
      <c r="I25" s="295">
        <f>'[1]Table 4 Level 3'!P24</f>
        <v>905.43</v>
      </c>
      <c r="J25" s="295">
        <f t="shared" si="4"/>
        <v>6124.5312787873208</v>
      </c>
      <c r="K25" s="438">
        <f t="shared" si="5"/>
        <v>-85743.437903022495</v>
      </c>
      <c r="L25" s="438">
        <f t="shared" si="6"/>
        <v>0</v>
      </c>
      <c r="M25" s="438">
        <f t="shared" si="7"/>
        <v>-85743.437903022495</v>
      </c>
    </row>
    <row r="26" spans="1:13">
      <c r="A26" s="280">
        <v>20</v>
      </c>
      <c r="B26" s="279" t="s">
        <v>273</v>
      </c>
      <c r="C26" s="415">
        <f>'[1]Table 8 2.1.12 MFP Funded'!AA23</f>
        <v>4</v>
      </c>
      <c r="D26" s="415">
        <f>'10.1.12 MFP Funded'!Y25</f>
        <v>2</v>
      </c>
      <c r="E26" s="331">
        <f t="shared" si="1"/>
        <v>-2</v>
      </c>
      <c r="F26" s="331">
        <f t="shared" si="2"/>
        <v>0</v>
      </c>
      <c r="G26" s="331">
        <f t="shared" si="3"/>
        <v>-2</v>
      </c>
      <c r="H26" s="289">
        <f>'[1]Table 3 Levels 1&amp;2'!AL27</f>
        <v>5441.7799844976798</v>
      </c>
      <c r="I26" s="289">
        <f>'[1]Table 4 Level 3'!P25</f>
        <v>586.16999999999996</v>
      </c>
      <c r="J26" s="289">
        <f t="shared" si="4"/>
        <v>6027.9499844976799</v>
      </c>
      <c r="K26" s="437">
        <f t="shared" si="5"/>
        <v>-12055.89996899536</v>
      </c>
      <c r="L26" s="437">
        <f t="shared" si="6"/>
        <v>0</v>
      </c>
      <c r="M26" s="437">
        <f t="shared" si="7"/>
        <v>-12055.89996899536</v>
      </c>
    </row>
    <row r="27" spans="1:13">
      <c r="A27" s="272">
        <v>21</v>
      </c>
      <c r="B27" s="271" t="s">
        <v>272</v>
      </c>
      <c r="C27" s="299">
        <f>'[1]Table 8 2.1.12 MFP Funded'!AA24</f>
        <v>1</v>
      </c>
      <c r="D27" s="299">
        <f>'10.1.12 MFP Funded'!Y26</f>
        <v>2</v>
      </c>
      <c r="E27" s="330">
        <f t="shared" si="1"/>
        <v>1</v>
      </c>
      <c r="F27" s="330">
        <f t="shared" si="2"/>
        <v>1</v>
      </c>
      <c r="G27" s="330">
        <f t="shared" si="3"/>
        <v>0</v>
      </c>
      <c r="H27" s="283">
        <f>'[1]Table 3 Levels 1&amp;2'!AL28</f>
        <v>5718.7800910915075</v>
      </c>
      <c r="I27" s="283">
        <f>'[1]Table 4 Level 3'!P26</f>
        <v>610.35</v>
      </c>
      <c r="J27" s="283">
        <f t="shared" si="4"/>
        <v>6329.1300910915079</v>
      </c>
      <c r="K27" s="436">
        <f t="shared" si="5"/>
        <v>6329.1300910915079</v>
      </c>
      <c r="L27" s="436">
        <f t="shared" si="6"/>
        <v>6329.1300910915079</v>
      </c>
      <c r="M27" s="436">
        <f t="shared" si="7"/>
        <v>0</v>
      </c>
    </row>
    <row r="28" spans="1:13">
      <c r="A28" s="264">
        <v>22</v>
      </c>
      <c r="B28" s="263" t="s">
        <v>271</v>
      </c>
      <c r="C28" s="417">
        <f>'[1]Table 8 2.1.12 MFP Funded'!AA25</f>
        <v>4</v>
      </c>
      <c r="D28" s="417">
        <f>'10.1.12 MFP Funded'!Y27</f>
        <v>2</v>
      </c>
      <c r="E28" s="332">
        <f t="shared" si="1"/>
        <v>-2</v>
      </c>
      <c r="F28" s="332">
        <f t="shared" si="2"/>
        <v>0</v>
      </c>
      <c r="G28" s="332">
        <f t="shared" si="3"/>
        <v>-2</v>
      </c>
      <c r="H28" s="295">
        <f>'[1]Table 3 Levels 1&amp;2'!AL29</f>
        <v>6198.830003500153</v>
      </c>
      <c r="I28" s="295">
        <f>'[1]Table 4 Level 3'!P27</f>
        <v>496.36</v>
      </c>
      <c r="J28" s="295">
        <f t="shared" si="4"/>
        <v>6695.1900035001527</v>
      </c>
      <c r="K28" s="438">
        <f t="shared" si="5"/>
        <v>-13390.380007000305</v>
      </c>
      <c r="L28" s="438">
        <f t="shared" si="6"/>
        <v>0</v>
      </c>
      <c r="M28" s="438">
        <f t="shared" si="7"/>
        <v>-13390.380007000305</v>
      </c>
    </row>
    <row r="29" spans="1:13">
      <c r="A29" s="264">
        <v>23</v>
      </c>
      <c r="B29" s="263" t="s">
        <v>270</v>
      </c>
      <c r="C29" s="417">
        <f>'[1]Table 8 2.1.12 MFP Funded'!AA26</f>
        <v>7</v>
      </c>
      <c r="D29" s="417">
        <f>'10.1.12 MFP Funded'!Y28</f>
        <v>5</v>
      </c>
      <c r="E29" s="332">
        <f t="shared" si="1"/>
        <v>-2</v>
      </c>
      <c r="F29" s="332">
        <f t="shared" si="2"/>
        <v>0</v>
      </c>
      <c r="G29" s="332">
        <f t="shared" si="3"/>
        <v>-2</v>
      </c>
      <c r="H29" s="295">
        <f>'[1]Table 3 Levels 1&amp;2'!AL30</f>
        <v>4809.0299298140199</v>
      </c>
      <c r="I29" s="295">
        <f>'[1]Table 4 Level 3'!P28</f>
        <v>688.58</v>
      </c>
      <c r="J29" s="295">
        <f t="shared" si="4"/>
        <v>5497.6099298140198</v>
      </c>
      <c r="K29" s="438">
        <f t="shared" si="5"/>
        <v>-10995.21985962804</v>
      </c>
      <c r="L29" s="438">
        <f t="shared" si="6"/>
        <v>0</v>
      </c>
      <c r="M29" s="438">
        <f t="shared" si="7"/>
        <v>-10995.21985962804</v>
      </c>
    </row>
    <row r="30" spans="1:13">
      <c r="A30" s="264">
        <v>24</v>
      </c>
      <c r="B30" s="263" t="s">
        <v>269</v>
      </c>
      <c r="C30" s="417">
        <f>'[1]Table 8 2.1.12 MFP Funded'!AA27</f>
        <v>1</v>
      </c>
      <c r="D30" s="417">
        <f>'10.1.12 MFP Funded'!Y29</f>
        <v>2</v>
      </c>
      <c r="E30" s="332">
        <f t="shared" si="1"/>
        <v>1</v>
      </c>
      <c r="F30" s="332">
        <f t="shared" si="2"/>
        <v>1</v>
      </c>
      <c r="G30" s="332">
        <f t="shared" si="3"/>
        <v>0</v>
      </c>
      <c r="H30" s="295">
        <f>'[1]Table 3 Levels 1&amp;2'!AL31</f>
        <v>2649.7787452556372</v>
      </c>
      <c r="I30" s="295">
        <f>'[1]Table 4 Level 3'!P29</f>
        <v>854.24999999999989</v>
      </c>
      <c r="J30" s="295">
        <f t="shared" si="4"/>
        <v>3504.0287452556372</v>
      </c>
      <c r="K30" s="438">
        <f t="shared" si="5"/>
        <v>3504.0287452556372</v>
      </c>
      <c r="L30" s="438">
        <f t="shared" si="6"/>
        <v>3504.0287452556372</v>
      </c>
      <c r="M30" s="438">
        <f t="shared" si="7"/>
        <v>0</v>
      </c>
    </row>
    <row r="31" spans="1:13">
      <c r="A31" s="280">
        <v>25</v>
      </c>
      <c r="B31" s="279" t="s">
        <v>268</v>
      </c>
      <c r="C31" s="415">
        <f>'[1]Table 8 2.1.12 MFP Funded'!AA28</f>
        <v>0</v>
      </c>
      <c r="D31" s="415">
        <f>'10.1.12 MFP Funded'!Y30</f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289">
        <f>'[1]Table 3 Levels 1&amp;2'!AL32</f>
        <v>3848.3923674564248</v>
      </c>
      <c r="I31" s="289">
        <f>'[1]Table 4 Level 3'!P30</f>
        <v>653.73</v>
      </c>
      <c r="J31" s="289">
        <f t="shared" si="4"/>
        <v>4502.1223674564244</v>
      </c>
      <c r="K31" s="437">
        <f t="shared" si="5"/>
        <v>0</v>
      </c>
      <c r="L31" s="437">
        <f t="shared" si="6"/>
        <v>0</v>
      </c>
      <c r="M31" s="437">
        <f t="shared" si="7"/>
        <v>0</v>
      </c>
    </row>
    <row r="32" spans="1:13">
      <c r="A32" s="272">
        <v>26</v>
      </c>
      <c r="B32" s="271" t="s">
        <v>267</v>
      </c>
      <c r="C32" s="299">
        <f>'[1]Table 8 2.1.12 MFP Funded'!AA29</f>
        <v>27</v>
      </c>
      <c r="D32" s="299">
        <f>'10.1.12 MFP Funded'!Y31</f>
        <v>30</v>
      </c>
      <c r="E32" s="330">
        <f t="shared" si="1"/>
        <v>3</v>
      </c>
      <c r="F32" s="330">
        <f t="shared" si="2"/>
        <v>3</v>
      </c>
      <c r="G32" s="330">
        <f t="shared" si="3"/>
        <v>0</v>
      </c>
      <c r="H32" s="283">
        <f>'[1]Table 3 Levels 1&amp;2'!AL33</f>
        <v>3145.9192082835102</v>
      </c>
      <c r="I32" s="283">
        <f>'[1]Table 4 Level 3'!P31</f>
        <v>836.83</v>
      </c>
      <c r="J32" s="283">
        <f t="shared" si="4"/>
        <v>3982.7492082835101</v>
      </c>
      <c r="K32" s="436">
        <f t="shared" si="5"/>
        <v>11948.24762485053</v>
      </c>
      <c r="L32" s="436">
        <f t="shared" si="6"/>
        <v>11948.24762485053</v>
      </c>
      <c r="M32" s="436">
        <f t="shared" si="7"/>
        <v>0</v>
      </c>
    </row>
    <row r="33" spans="1:13">
      <c r="A33" s="264">
        <v>27</v>
      </c>
      <c r="B33" s="263" t="s">
        <v>266</v>
      </c>
      <c r="C33" s="409">
        <f>'[1]Table 8 2.1.12 MFP Funded'!AA30</f>
        <v>1</v>
      </c>
      <c r="D33" s="409">
        <f>'10.1.12 MFP Funded'!Y32</f>
        <v>1</v>
      </c>
      <c r="E33" s="327">
        <f t="shared" si="1"/>
        <v>0</v>
      </c>
      <c r="F33" s="327">
        <f t="shared" si="2"/>
        <v>0</v>
      </c>
      <c r="G33" s="327">
        <f t="shared" si="3"/>
        <v>0</v>
      </c>
      <c r="H33" s="259">
        <f>'[1]Table 3 Levels 1&amp;2'!AL34</f>
        <v>5653.5502977926608</v>
      </c>
      <c r="I33" s="259">
        <f>'[1]Table 4 Level 3'!P32</f>
        <v>693.06</v>
      </c>
      <c r="J33" s="259">
        <f t="shared" si="4"/>
        <v>6346.6102977926603</v>
      </c>
      <c r="K33" s="430">
        <f t="shared" si="5"/>
        <v>0</v>
      </c>
      <c r="L33" s="430">
        <f t="shared" si="6"/>
        <v>0</v>
      </c>
      <c r="M33" s="430">
        <f t="shared" si="7"/>
        <v>0</v>
      </c>
    </row>
    <row r="34" spans="1:13">
      <c r="A34" s="264">
        <v>28</v>
      </c>
      <c r="B34" s="263" t="s">
        <v>265</v>
      </c>
      <c r="C34" s="409">
        <f>'[1]Table 8 2.1.12 MFP Funded'!AA31</f>
        <v>7</v>
      </c>
      <c r="D34" s="409">
        <f>'10.1.12 MFP Funded'!Y33</f>
        <v>10</v>
      </c>
      <c r="E34" s="327">
        <f t="shared" si="1"/>
        <v>3</v>
      </c>
      <c r="F34" s="327">
        <f t="shared" si="2"/>
        <v>3</v>
      </c>
      <c r="G34" s="327">
        <f t="shared" si="3"/>
        <v>0</v>
      </c>
      <c r="H34" s="259">
        <f>'[1]Table 3 Levels 1&amp;2'!AL35</f>
        <v>3200.5356505169011</v>
      </c>
      <c r="I34" s="259">
        <f>'[1]Table 4 Level 3'!P33</f>
        <v>694.4</v>
      </c>
      <c r="J34" s="259">
        <f t="shared" si="4"/>
        <v>3894.9356505169012</v>
      </c>
      <c r="K34" s="430">
        <f t="shared" si="5"/>
        <v>11684.806951550703</v>
      </c>
      <c r="L34" s="430">
        <f t="shared" si="6"/>
        <v>11684.806951550703</v>
      </c>
      <c r="M34" s="430">
        <f t="shared" si="7"/>
        <v>0</v>
      </c>
    </row>
    <row r="35" spans="1:13">
      <c r="A35" s="264">
        <v>29</v>
      </c>
      <c r="B35" s="263" t="s">
        <v>264</v>
      </c>
      <c r="C35" s="409">
        <f>'[1]Table 8 2.1.12 MFP Funded'!AA32</f>
        <v>3</v>
      </c>
      <c r="D35" s="409">
        <f>'10.1.12 MFP Funded'!Y34</f>
        <v>6</v>
      </c>
      <c r="E35" s="327">
        <f t="shared" si="1"/>
        <v>3</v>
      </c>
      <c r="F35" s="327">
        <f t="shared" si="2"/>
        <v>3</v>
      </c>
      <c r="G35" s="327">
        <f t="shared" si="3"/>
        <v>0</v>
      </c>
      <c r="H35" s="259">
        <f>'[1]Table 3 Levels 1&amp;2'!AL36</f>
        <v>3945.0399545376122</v>
      </c>
      <c r="I35" s="259">
        <f>'[1]Table 4 Level 3'!P34</f>
        <v>754.94999999999993</v>
      </c>
      <c r="J35" s="259">
        <f t="shared" si="4"/>
        <v>4699.989954537612</v>
      </c>
      <c r="K35" s="430">
        <f t="shared" si="5"/>
        <v>14099.969863612836</v>
      </c>
      <c r="L35" s="430">
        <f t="shared" si="6"/>
        <v>14099.969863612836</v>
      </c>
      <c r="M35" s="430">
        <f t="shared" si="7"/>
        <v>0</v>
      </c>
    </row>
    <row r="36" spans="1:13">
      <c r="A36" s="280">
        <v>30</v>
      </c>
      <c r="B36" s="279" t="s">
        <v>263</v>
      </c>
      <c r="C36" s="413">
        <f>'[1]Table 8 2.1.12 MFP Funded'!AA33</f>
        <v>1</v>
      </c>
      <c r="D36" s="413">
        <f>'10.1.12 MFP Funded'!Y35</f>
        <v>1</v>
      </c>
      <c r="E36" s="329">
        <f t="shared" si="1"/>
        <v>0</v>
      </c>
      <c r="F36" s="329">
        <f t="shared" si="2"/>
        <v>0</v>
      </c>
      <c r="G36" s="329">
        <f t="shared" si="3"/>
        <v>0</v>
      </c>
      <c r="H36" s="275">
        <f>'[1]Table 3 Levels 1&amp;2'!AL37</f>
        <v>5594.8916667625617</v>
      </c>
      <c r="I36" s="275">
        <f>'[1]Table 4 Level 3'!P35</f>
        <v>727.17</v>
      </c>
      <c r="J36" s="275">
        <f t="shared" si="4"/>
        <v>6322.0616667625618</v>
      </c>
      <c r="K36" s="435">
        <f t="shared" si="5"/>
        <v>0</v>
      </c>
      <c r="L36" s="435">
        <f t="shared" si="6"/>
        <v>0</v>
      </c>
      <c r="M36" s="435">
        <f t="shared" si="7"/>
        <v>0</v>
      </c>
    </row>
    <row r="37" spans="1:13">
      <c r="A37" s="272">
        <v>31</v>
      </c>
      <c r="B37" s="271" t="s">
        <v>262</v>
      </c>
      <c r="C37" s="411">
        <f>'[1]Table 8 2.1.12 MFP Funded'!AA34</f>
        <v>5</v>
      </c>
      <c r="D37" s="411">
        <f>'10.1.12 MFP Funded'!Y36</f>
        <v>4</v>
      </c>
      <c r="E37" s="328">
        <f t="shared" si="1"/>
        <v>-1</v>
      </c>
      <c r="F37" s="328">
        <f t="shared" si="2"/>
        <v>0</v>
      </c>
      <c r="G37" s="328">
        <f t="shared" si="3"/>
        <v>-1</v>
      </c>
      <c r="H37" s="267">
        <f>'[1]Table 3 Levels 1&amp;2'!AL38</f>
        <v>4159.5846806435638</v>
      </c>
      <c r="I37" s="267">
        <f>'[1]Table 4 Level 3'!P36</f>
        <v>620.83000000000004</v>
      </c>
      <c r="J37" s="267">
        <f t="shared" si="4"/>
        <v>4780.4146806435638</v>
      </c>
      <c r="K37" s="431">
        <f t="shared" si="5"/>
        <v>-4780.4146806435638</v>
      </c>
      <c r="L37" s="431">
        <f t="shared" si="6"/>
        <v>0</v>
      </c>
      <c r="M37" s="431">
        <f t="shared" si="7"/>
        <v>-4780.4146806435638</v>
      </c>
    </row>
    <row r="38" spans="1:13">
      <c r="A38" s="264">
        <v>32</v>
      </c>
      <c r="B38" s="263" t="s">
        <v>261</v>
      </c>
      <c r="C38" s="409">
        <f>'[1]Table 8 2.1.12 MFP Funded'!AA35</f>
        <v>13</v>
      </c>
      <c r="D38" s="409">
        <f>'10.1.12 MFP Funded'!Y37</f>
        <v>6</v>
      </c>
      <c r="E38" s="327">
        <f t="shared" si="1"/>
        <v>-7</v>
      </c>
      <c r="F38" s="327">
        <f t="shared" si="2"/>
        <v>0</v>
      </c>
      <c r="G38" s="327">
        <f t="shared" si="3"/>
        <v>-7</v>
      </c>
      <c r="H38" s="259">
        <f>'[1]Table 3 Levels 1&amp;2'!AL39</f>
        <v>5475.1436637248598</v>
      </c>
      <c r="I38" s="259">
        <f>'[1]Table 4 Level 3'!P37</f>
        <v>559.77</v>
      </c>
      <c r="J38" s="259">
        <f t="shared" si="4"/>
        <v>6034.9136637248594</v>
      </c>
      <c r="K38" s="430">
        <f t="shared" si="5"/>
        <v>-42244.395646074016</v>
      </c>
      <c r="L38" s="430">
        <f t="shared" si="6"/>
        <v>0</v>
      </c>
      <c r="M38" s="430">
        <f t="shared" si="7"/>
        <v>-42244.395646074016</v>
      </c>
    </row>
    <row r="39" spans="1:13">
      <c r="A39" s="264">
        <v>33</v>
      </c>
      <c r="B39" s="263" t="s">
        <v>260</v>
      </c>
      <c r="C39" s="409">
        <f>'[1]Table 8 2.1.12 MFP Funded'!AA36</f>
        <v>2</v>
      </c>
      <c r="D39" s="409">
        <f>'10.1.12 MFP Funded'!Y38</f>
        <v>1</v>
      </c>
      <c r="E39" s="327">
        <f t="shared" ref="E39:E70" si="8">D39-C39</f>
        <v>-1</v>
      </c>
      <c r="F39" s="327">
        <f t="shared" ref="F39:F70" si="9">IF(E39&gt;0,E39,0)</f>
        <v>0</v>
      </c>
      <c r="G39" s="327">
        <f t="shared" ref="G39:G70" si="10">IF(E39&lt;0,E39,0)</f>
        <v>-1</v>
      </c>
      <c r="H39" s="259">
        <f>'[1]Table 3 Levels 1&amp;2'!AL40</f>
        <v>5397.5678422891451</v>
      </c>
      <c r="I39" s="259">
        <f>'[1]Table 4 Level 3'!P38</f>
        <v>655.31000000000006</v>
      </c>
      <c r="J39" s="259">
        <f t="shared" ref="J39:J70" si="11">H39+I39</f>
        <v>6052.8778422891455</v>
      </c>
      <c r="K39" s="430">
        <f t="shared" ref="K39:K70" si="12">J39*E39</f>
        <v>-6052.8778422891455</v>
      </c>
      <c r="L39" s="430">
        <f t="shared" ref="L39:L70" si="13">IF(K39&gt;0,K39,0)</f>
        <v>0</v>
      </c>
      <c r="M39" s="430">
        <f t="shared" ref="M39:M70" si="14">IF(K39&lt;0,K39,0)</f>
        <v>-6052.8778422891455</v>
      </c>
    </row>
    <row r="40" spans="1:13">
      <c r="A40" s="264">
        <v>34</v>
      </c>
      <c r="B40" s="263" t="s">
        <v>259</v>
      </c>
      <c r="C40" s="409">
        <f>'[1]Table 8 2.1.12 MFP Funded'!AA37</f>
        <v>0</v>
      </c>
      <c r="D40" s="409">
        <f>'10.1.12 MFP Funded'!Y39</f>
        <v>1</v>
      </c>
      <c r="E40" s="327">
        <f t="shared" si="8"/>
        <v>1</v>
      </c>
      <c r="F40" s="327">
        <f t="shared" si="9"/>
        <v>1</v>
      </c>
      <c r="G40" s="327">
        <f t="shared" si="10"/>
        <v>0</v>
      </c>
      <c r="H40" s="259">
        <f>'[1]Table 3 Levels 1&amp;2'!AL41</f>
        <v>5843.9642210290731</v>
      </c>
      <c r="I40" s="259">
        <f>'[1]Table 4 Level 3'!P39</f>
        <v>644.11000000000013</v>
      </c>
      <c r="J40" s="259">
        <f t="shared" si="11"/>
        <v>6488.0742210290737</v>
      </c>
      <c r="K40" s="430">
        <f t="shared" si="12"/>
        <v>6488.0742210290737</v>
      </c>
      <c r="L40" s="430">
        <f t="shared" si="13"/>
        <v>6488.0742210290737</v>
      </c>
      <c r="M40" s="430">
        <f t="shared" si="14"/>
        <v>0</v>
      </c>
    </row>
    <row r="41" spans="1:13">
      <c r="A41" s="280">
        <v>35</v>
      </c>
      <c r="B41" s="279" t="s">
        <v>258</v>
      </c>
      <c r="C41" s="413">
        <f>'[1]Table 8 2.1.12 MFP Funded'!AA38</f>
        <v>1</v>
      </c>
      <c r="D41" s="413">
        <f>'10.1.12 MFP Funded'!Y40</f>
        <v>3</v>
      </c>
      <c r="E41" s="329">
        <f t="shared" si="8"/>
        <v>2</v>
      </c>
      <c r="F41" s="329">
        <f t="shared" si="9"/>
        <v>2</v>
      </c>
      <c r="G41" s="329">
        <f t="shared" si="10"/>
        <v>0</v>
      </c>
      <c r="H41" s="275">
        <f>'[1]Table 3 Levels 1&amp;2'!AL42</f>
        <v>4830.9633412658623</v>
      </c>
      <c r="I41" s="275">
        <f>'[1]Table 4 Level 3'!P40</f>
        <v>537.96</v>
      </c>
      <c r="J41" s="275">
        <f t="shared" si="11"/>
        <v>5368.9233412658623</v>
      </c>
      <c r="K41" s="435">
        <f t="shared" si="12"/>
        <v>10737.846682531725</v>
      </c>
      <c r="L41" s="435">
        <f t="shared" si="13"/>
        <v>10737.846682531725</v>
      </c>
      <c r="M41" s="435">
        <f t="shared" si="14"/>
        <v>0</v>
      </c>
    </row>
    <row r="42" spans="1:13">
      <c r="A42" s="272">
        <v>36</v>
      </c>
      <c r="B42" s="271" t="s">
        <v>257</v>
      </c>
      <c r="C42" s="411">
        <f>'[1]Table 8 2.1.12 MFP Funded'!AA39</f>
        <v>39</v>
      </c>
      <c r="D42" s="411">
        <f>'10.1.12 MFP Funded'!Y41</f>
        <v>28</v>
      </c>
      <c r="E42" s="328">
        <f t="shared" si="8"/>
        <v>-11</v>
      </c>
      <c r="F42" s="328">
        <f t="shared" si="9"/>
        <v>0</v>
      </c>
      <c r="G42" s="328">
        <f t="shared" si="10"/>
        <v>-11</v>
      </c>
      <c r="H42" s="267">
        <f>'[1]Table 3 Levels 1&amp;2'!AL43</f>
        <v>3493.4615493208294</v>
      </c>
      <c r="I42" s="267">
        <f>'[1]Table 5B1_RSD_Orleans'!F78</f>
        <v>746.0335616438357</v>
      </c>
      <c r="J42" s="267">
        <f t="shared" si="11"/>
        <v>4239.4951109646654</v>
      </c>
      <c r="K42" s="431">
        <f t="shared" si="12"/>
        <v>-46634.446220611317</v>
      </c>
      <c r="L42" s="431">
        <f t="shared" si="13"/>
        <v>0</v>
      </c>
      <c r="M42" s="431">
        <f t="shared" si="14"/>
        <v>-46634.446220611317</v>
      </c>
    </row>
    <row r="43" spans="1:13">
      <c r="A43" s="264">
        <v>37</v>
      </c>
      <c r="B43" s="263" t="s">
        <v>256</v>
      </c>
      <c r="C43" s="409">
        <f>'[1]Table 8 2.1.12 MFP Funded'!AA40</f>
        <v>7</v>
      </c>
      <c r="D43" s="409">
        <f>'10.1.12 MFP Funded'!Y42</f>
        <v>12</v>
      </c>
      <c r="E43" s="327">
        <f t="shared" si="8"/>
        <v>5</v>
      </c>
      <c r="F43" s="327">
        <f t="shared" si="9"/>
        <v>5</v>
      </c>
      <c r="G43" s="327">
        <f t="shared" si="10"/>
        <v>0</v>
      </c>
      <c r="H43" s="259">
        <f>'[1]Table 3 Levels 1&amp;2'!AL44</f>
        <v>5484.3026094077886</v>
      </c>
      <c r="I43" s="259">
        <f>'[1]Table 4 Level 3'!P42</f>
        <v>653.61</v>
      </c>
      <c r="J43" s="259">
        <f t="shared" si="11"/>
        <v>6137.9126094077883</v>
      </c>
      <c r="K43" s="430">
        <f t="shared" si="12"/>
        <v>30689.563047038941</v>
      </c>
      <c r="L43" s="430">
        <f t="shared" si="13"/>
        <v>30689.563047038941</v>
      </c>
      <c r="M43" s="430">
        <f t="shared" si="14"/>
        <v>0</v>
      </c>
    </row>
    <row r="44" spans="1:13">
      <c r="A44" s="264">
        <v>38</v>
      </c>
      <c r="B44" s="263" t="s">
        <v>255</v>
      </c>
      <c r="C44" s="409">
        <f>'[1]Table 8 2.1.12 MFP Funded'!AA41</f>
        <v>0</v>
      </c>
      <c r="D44" s="409">
        <f>'10.1.12 MFP Funded'!Y43</f>
        <v>0</v>
      </c>
      <c r="E44" s="327">
        <f t="shared" si="8"/>
        <v>0</v>
      </c>
      <c r="F44" s="327">
        <f t="shared" si="9"/>
        <v>0</v>
      </c>
      <c r="G44" s="327">
        <f t="shared" si="10"/>
        <v>0</v>
      </c>
      <c r="H44" s="259">
        <f>'[1]Table 3 Levels 1&amp;2'!AL45</f>
        <v>2191.7415364583335</v>
      </c>
      <c r="I44" s="259">
        <f>'[1]Table 4 Level 3'!P43</f>
        <v>829.92000000000007</v>
      </c>
      <c r="J44" s="259">
        <f t="shared" si="11"/>
        <v>3021.6615364583336</v>
      </c>
      <c r="K44" s="430">
        <f t="shared" si="12"/>
        <v>0</v>
      </c>
      <c r="L44" s="430">
        <f t="shared" si="13"/>
        <v>0</v>
      </c>
      <c r="M44" s="430">
        <f t="shared" si="14"/>
        <v>0</v>
      </c>
    </row>
    <row r="45" spans="1:13">
      <c r="A45" s="264">
        <v>39</v>
      </c>
      <c r="B45" s="263" t="s">
        <v>254</v>
      </c>
      <c r="C45" s="409">
        <f>'[1]Table 8 2.1.12 MFP Funded'!AA42</f>
        <v>1</v>
      </c>
      <c r="D45" s="409">
        <f>'10.1.12 MFP Funded'!Y44</f>
        <v>0</v>
      </c>
      <c r="E45" s="327">
        <f t="shared" si="8"/>
        <v>-1</v>
      </c>
      <c r="F45" s="327">
        <f t="shared" si="9"/>
        <v>0</v>
      </c>
      <c r="G45" s="327">
        <f t="shared" si="10"/>
        <v>-1</v>
      </c>
      <c r="H45" s="259">
        <f>'[1]Table 3 Levels 1&amp;2'!AL46</f>
        <v>3686.1886996918806</v>
      </c>
      <c r="I45" s="259">
        <f>'[1]Table 5B2_RSD_LA'!F21</f>
        <v>779.65573042776441</v>
      </c>
      <c r="J45" s="259">
        <f t="shared" si="11"/>
        <v>4465.844430119645</v>
      </c>
      <c r="K45" s="430">
        <f t="shared" si="12"/>
        <v>-4465.844430119645</v>
      </c>
      <c r="L45" s="430">
        <f t="shared" si="13"/>
        <v>0</v>
      </c>
      <c r="M45" s="430">
        <f t="shared" si="14"/>
        <v>-4465.844430119645</v>
      </c>
    </row>
    <row r="46" spans="1:13">
      <c r="A46" s="280">
        <v>40</v>
      </c>
      <c r="B46" s="279" t="s">
        <v>253</v>
      </c>
      <c r="C46" s="413">
        <f>'[1]Table 8 2.1.12 MFP Funded'!AA43</f>
        <v>24</v>
      </c>
      <c r="D46" s="413">
        <f>'10.1.12 MFP Funded'!Y45</f>
        <v>22</v>
      </c>
      <c r="E46" s="329">
        <f t="shared" si="8"/>
        <v>-2</v>
      </c>
      <c r="F46" s="329">
        <f t="shared" si="9"/>
        <v>0</v>
      </c>
      <c r="G46" s="329">
        <f t="shared" si="10"/>
        <v>-2</v>
      </c>
      <c r="H46" s="275">
        <f>'[1]Table 3 Levels 1&amp;2'!AL47</f>
        <v>4879.0185326187402</v>
      </c>
      <c r="I46" s="275">
        <f>'[1]Table 4 Level 3'!P45</f>
        <v>700.2700000000001</v>
      </c>
      <c r="J46" s="275">
        <f t="shared" si="11"/>
        <v>5579.2885326187406</v>
      </c>
      <c r="K46" s="435">
        <f t="shared" si="12"/>
        <v>-11158.577065237481</v>
      </c>
      <c r="L46" s="435">
        <f t="shared" si="13"/>
        <v>0</v>
      </c>
      <c r="M46" s="435">
        <f t="shared" si="14"/>
        <v>-11158.577065237481</v>
      </c>
    </row>
    <row r="47" spans="1:13">
      <c r="A47" s="272">
        <v>41</v>
      </c>
      <c r="B47" s="271" t="s">
        <v>252</v>
      </c>
      <c r="C47" s="411">
        <f>'[1]Table 8 2.1.12 MFP Funded'!AA44</f>
        <v>2</v>
      </c>
      <c r="D47" s="411">
        <f>'10.1.12 MFP Funded'!Y46</f>
        <v>0</v>
      </c>
      <c r="E47" s="328">
        <f t="shared" si="8"/>
        <v>-2</v>
      </c>
      <c r="F47" s="328">
        <f t="shared" si="9"/>
        <v>0</v>
      </c>
      <c r="G47" s="328">
        <f t="shared" si="10"/>
        <v>-2</v>
      </c>
      <c r="H47" s="267">
        <f>'[1]Table 3 Levels 1&amp;2'!AL48</f>
        <v>1608.4303482587065</v>
      </c>
      <c r="I47" s="267">
        <f>'[1]Table 4 Level 3'!P46</f>
        <v>886.22</v>
      </c>
      <c r="J47" s="267">
        <f t="shared" si="11"/>
        <v>2494.6503482587068</v>
      </c>
      <c r="K47" s="431">
        <f t="shared" si="12"/>
        <v>-4989.3006965174136</v>
      </c>
      <c r="L47" s="431">
        <f t="shared" si="13"/>
        <v>0</v>
      </c>
      <c r="M47" s="431">
        <f t="shared" si="14"/>
        <v>-4989.3006965174136</v>
      </c>
    </row>
    <row r="48" spans="1:13">
      <c r="A48" s="264">
        <v>42</v>
      </c>
      <c r="B48" s="263" t="s">
        <v>251</v>
      </c>
      <c r="C48" s="409">
        <f>'[1]Table 8 2.1.12 MFP Funded'!AA45</f>
        <v>1</v>
      </c>
      <c r="D48" s="409">
        <f>'10.1.12 MFP Funded'!Y47</f>
        <v>0</v>
      </c>
      <c r="E48" s="327">
        <f t="shared" si="8"/>
        <v>-1</v>
      </c>
      <c r="F48" s="327">
        <f t="shared" si="9"/>
        <v>0</v>
      </c>
      <c r="G48" s="327">
        <f t="shared" si="10"/>
        <v>-1</v>
      </c>
      <c r="H48" s="259">
        <f>'[1]Table 3 Levels 1&amp;2'!AL49</f>
        <v>5260.3047779801664</v>
      </c>
      <c r="I48" s="259">
        <f>'[1]Table 4 Level 3'!P47</f>
        <v>534.28</v>
      </c>
      <c r="J48" s="259">
        <f t="shared" si="11"/>
        <v>5794.5847779801661</v>
      </c>
      <c r="K48" s="430">
        <f t="shared" si="12"/>
        <v>-5794.5847779801661</v>
      </c>
      <c r="L48" s="430">
        <f t="shared" si="13"/>
        <v>0</v>
      </c>
      <c r="M48" s="430">
        <f t="shared" si="14"/>
        <v>-5794.5847779801661</v>
      </c>
    </row>
    <row r="49" spans="1:13">
      <c r="A49" s="264">
        <v>43</v>
      </c>
      <c r="B49" s="263" t="s">
        <v>250</v>
      </c>
      <c r="C49" s="409">
        <f>'[1]Table 8 2.1.12 MFP Funded'!AA46</f>
        <v>0</v>
      </c>
      <c r="D49" s="409">
        <f>'10.1.12 MFP Funded'!Y48</f>
        <v>5</v>
      </c>
      <c r="E49" s="327">
        <f t="shared" si="8"/>
        <v>5</v>
      </c>
      <c r="F49" s="327">
        <f t="shared" si="9"/>
        <v>5</v>
      </c>
      <c r="G49" s="327">
        <f t="shared" si="10"/>
        <v>0</v>
      </c>
      <c r="H49" s="259">
        <f>'[1]Table 3 Levels 1&amp;2'!AL50</f>
        <v>5587.3492327608728</v>
      </c>
      <c r="I49" s="259">
        <f>'[1]Table 4 Level 3'!P48</f>
        <v>574.6099999999999</v>
      </c>
      <c r="J49" s="259">
        <f t="shared" si="11"/>
        <v>6161.9592327608725</v>
      </c>
      <c r="K49" s="430">
        <f t="shared" si="12"/>
        <v>30809.796163804363</v>
      </c>
      <c r="L49" s="430">
        <f t="shared" si="13"/>
        <v>30809.796163804363</v>
      </c>
      <c r="M49" s="430">
        <f t="shared" si="14"/>
        <v>0</v>
      </c>
    </row>
    <row r="50" spans="1:13">
      <c r="A50" s="264">
        <v>44</v>
      </c>
      <c r="B50" s="263" t="s">
        <v>249</v>
      </c>
      <c r="C50" s="409">
        <f>'[1]Table 8 2.1.12 MFP Funded'!AA47</f>
        <v>2</v>
      </c>
      <c r="D50" s="409">
        <f>'10.1.12 MFP Funded'!Y49</f>
        <v>2</v>
      </c>
      <c r="E50" s="327">
        <f t="shared" si="8"/>
        <v>0</v>
      </c>
      <c r="F50" s="327">
        <f t="shared" si="9"/>
        <v>0</v>
      </c>
      <c r="G50" s="327">
        <f t="shared" si="10"/>
        <v>0</v>
      </c>
      <c r="H50" s="259">
        <f>'[1]Table 3 Levels 1&amp;2'!AL51</f>
        <v>4113.1787591918992</v>
      </c>
      <c r="I50" s="259">
        <f>'[1]Table 4 Level 3'!P49</f>
        <v>663.16000000000008</v>
      </c>
      <c r="J50" s="259">
        <f t="shared" si="11"/>
        <v>4776.338759191899</v>
      </c>
      <c r="K50" s="430">
        <f t="shared" si="12"/>
        <v>0</v>
      </c>
      <c r="L50" s="430">
        <f t="shared" si="13"/>
        <v>0</v>
      </c>
      <c r="M50" s="430">
        <f t="shared" si="14"/>
        <v>0</v>
      </c>
    </row>
    <row r="51" spans="1:13">
      <c r="A51" s="280">
        <v>45</v>
      </c>
      <c r="B51" s="279" t="s">
        <v>248</v>
      </c>
      <c r="C51" s="413">
        <f>'[1]Table 8 2.1.12 MFP Funded'!AA48</f>
        <v>4</v>
      </c>
      <c r="D51" s="413">
        <f>'10.1.12 MFP Funded'!Y50</f>
        <v>1</v>
      </c>
      <c r="E51" s="329">
        <f t="shared" si="8"/>
        <v>-3</v>
      </c>
      <c r="F51" s="329">
        <f t="shared" si="9"/>
        <v>0</v>
      </c>
      <c r="G51" s="329">
        <f t="shared" si="10"/>
        <v>-3</v>
      </c>
      <c r="H51" s="275">
        <f>'[1]Table 3 Levels 1&amp;2'!AL52</f>
        <v>2414.8479898164846</v>
      </c>
      <c r="I51" s="275">
        <f>'[1]Table 4 Level 3'!P50</f>
        <v>753.96000000000015</v>
      </c>
      <c r="J51" s="275">
        <f t="shared" si="11"/>
        <v>3168.8079898164847</v>
      </c>
      <c r="K51" s="435">
        <f t="shared" si="12"/>
        <v>-9506.4239694494536</v>
      </c>
      <c r="L51" s="435">
        <f t="shared" si="13"/>
        <v>0</v>
      </c>
      <c r="M51" s="435">
        <f t="shared" si="14"/>
        <v>-9506.4239694494536</v>
      </c>
    </row>
    <row r="52" spans="1:13">
      <c r="A52" s="272">
        <v>46</v>
      </c>
      <c r="B52" s="271" t="s">
        <v>247</v>
      </c>
      <c r="C52" s="411">
        <f>'[1]Table 8 2.1.12 MFP Funded'!AA49</f>
        <v>0</v>
      </c>
      <c r="D52" s="411">
        <f>'10.1.12 MFP Funded'!Y51</f>
        <v>0</v>
      </c>
      <c r="E52" s="328">
        <f t="shared" si="8"/>
        <v>0</v>
      </c>
      <c r="F52" s="328">
        <f t="shared" si="9"/>
        <v>0</v>
      </c>
      <c r="G52" s="328">
        <f t="shared" si="10"/>
        <v>0</v>
      </c>
      <c r="H52" s="267">
        <f>'[1]Table 3 Levels 1&amp;2'!AL53</f>
        <v>5765.0314518803261</v>
      </c>
      <c r="I52" s="267">
        <f>'[1]Table 4 Level 3'!P51</f>
        <v>728.06</v>
      </c>
      <c r="J52" s="267">
        <f t="shared" si="11"/>
        <v>6493.0914518803256</v>
      </c>
      <c r="K52" s="431">
        <f t="shared" si="12"/>
        <v>0</v>
      </c>
      <c r="L52" s="431">
        <f t="shared" si="13"/>
        <v>0</v>
      </c>
      <c r="M52" s="431">
        <f t="shared" si="14"/>
        <v>0</v>
      </c>
    </row>
    <row r="53" spans="1:13">
      <c r="A53" s="264">
        <v>47</v>
      </c>
      <c r="B53" s="263" t="s">
        <v>246</v>
      </c>
      <c r="C53" s="409">
        <f>'[1]Table 8 2.1.12 MFP Funded'!AA50</f>
        <v>0</v>
      </c>
      <c r="D53" s="409">
        <f>'10.1.12 MFP Funded'!Y52</f>
        <v>1</v>
      </c>
      <c r="E53" s="327">
        <f t="shared" si="8"/>
        <v>1</v>
      </c>
      <c r="F53" s="327">
        <f t="shared" si="9"/>
        <v>1</v>
      </c>
      <c r="G53" s="327">
        <f t="shared" si="10"/>
        <v>0</v>
      </c>
      <c r="H53" s="259">
        <f>'[1]Table 3 Levels 1&amp;2'!AL54</f>
        <v>3186.1712081166847</v>
      </c>
      <c r="I53" s="259">
        <f>'[1]Table 4 Level 3'!P52</f>
        <v>910.76</v>
      </c>
      <c r="J53" s="259">
        <f t="shared" si="11"/>
        <v>4096.9312081166845</v>
      </c>
      <c r="K53" s="430">
        <f t="shared" si="12"/>
        <v>4096.9312081166845</v>
      </c>
      <c r="L53" s="430">
        <f t="shared" si="13"/>
        <v>4096.9312081166845</v>
      </c>
      <c r="M53" s="430">
        <f t="shared" si="14"/>
        <v>0</v>
      </c>
    </row>
    <row r="54" spans="1:13">
      <c r="A54" s="264">
        <v>48</v>
      </c>
      <c r="B54" s="263" t="s">
        <v>245</v>
      </c>
      <c r="C54" s="409">
        <f>'[1]Table 8 2.1.12 MFP Funded'!AA51</f>
        <v>0</v>
      </c>
      <c r="D54" s="409">
        <f>'10.1.12 MFP Funded'!Y53</f>
        <v>3</v>
      </c>
      <c r="E54" s="327">
        <f t="shared" si="8"/>
        <v>3</v>
      </c>
      <c r="F54" s="327">
        <f t="shared" si="9"/>
        <v>3</v>
      </c>
      <c r="G54" s="327">
        <f t="shared" si="10"/>
        <v>0</v>
      </c>
      <c r="H54" s="259">
        <f>'[1]Table 3 Levels 1&amp;2'!AL55</f>
        <v>4260.4872196136057</v>
      </c>
      <c r="I54" s="259">
        <f>'[1]Table 4 Level 3'!P53</f>
        <v>871.07</v>
      </c>
      <c r="J54" s="259">
        <f t="shared" si="11"/>
        <v>5131.5572196136054</v>
      </c>
      <c r="K54" s="430">
        <f t="shared" si="12"/>
        <v>15394.671658840816</v>
      </c>
      <c r="L54" s="430">
        <f t="shared" si="13"/>
        <v>15394.671658840816</v>
      </c>
      <c r="M54" s="430">
        <f t="shared" si="14"/>
        <v>0</v>
      </c>
    </row>
    <row r="55" spans="1:13">
      <c r="A55" s="264">
        <v>49</v>
      </c>
      <c r="B55" s="263" t="s">
        <v>244</v>
      </c>
      <c r="C55" s="409">
        <f>'[1]Table 8 2.1.12 MFP Funded'!AA52</f>
        <v>2</v>
      </c>
      <c r="D55" s="409">
        <f>'10.1.12 MFP Funded'!Y54</f>
        <v>6</v>
      </c>
      <c r="E55" s="327">
        <f t="shared" si="8"/>
        <v>4</v>
      </c>
      <c r="F55" s="327">
        <f t="shared" si="9"/>
        <v>4</v>
      </c>
      <c r="G55" s="327">
        <f t="shared" si="10"/>
        <v>0</v>
      </c>
      <c r="H55" s="259">
        <f>'[1]Table 3 Levels 1&amp;2'!AL56</f>
        <v>4800.2172145077111</v>
      </c>
      <c r="I55" s="259">
        <f>'[1]Table 4 Level 3'!P54</f>
        <v>574.43999999999994</v>
      </c>
      <c r="J55" s="259">
        <f t="shared" si="11"/>
        <v>5374.6572145077107</v>
      </c>
      <c r="K55" s="430">
        <f t="shared" si="12"/>
        <v>21498.628858030843</v>
      </c>
      <c r="L55" s="430">
        <f t="shared" si="13"/>
        <v>21498.628858030843</v>
      </c>
      <c r="M55" s="430">
        <f t="shared" si="14"/>
        <v>0</v>
      </c>
    </row>
    <row r="56" spans="1:13">
      <c r="A56" s="280">
        <v>50</v>
      </c>
      <c r="B56" s="279" t="s">
        <v>243</v>
      </c>
      <c r="C56" s="413">
        <f>'[1]Table 8 2.1.12 MFP Funded'!AA53</f>
        <v>0</v>
      </c>
      <c r="D56" s="413">
        <f>'10.1.12 MFP Funded'!Y55</f>
        <v>0</v>
      </c>
      <c r="E56" s="329">
        <f t="shared" si="8"/>
        <v>0</v>
      </c>
      <c r="F56" s="329">
        <f t="shared" si="9"/>
        <v>0</v>
      </c>
      <c r="G56" s="329">
        <f t="shared" si="10"/>
        <v>0</v>
      </c>
      <c r="H56" s="275">
        <f>'[1]Table 3 Levels 1&amp;2'!AL57</f>
        <v>5059.523754419537</v>
      </c>
      <c r="I56" s="275">
        <f>'[1]Table 4 Level 3'!P55</f>
        <v>634.46</v>
      </c>
      <c r="J56" s="275">
        <f t="shared" si="11"/>
        <v>5693.983754419537</v>
      </c>
      <c r="K56" s="435">
        <f t="shared" si="12"/>
        <v>0</v>
      </c>
      <c r="L56" s="435">
        <f t="shared" si="13"/>
        <v>0</v>
      </c>
      <c r="M56" s="435">
        <f t="shared" si="14"/>
        <v>0</v>
      </c>
    </row>
    <row r="57" spans="1:13">
      <c r="A57" s="272">
        <v>51</v>
      </c>
      <c r="B57" s="271" t="s">
        <v>242</v>
      </c>
      <c r="C57" s="411">
        <f>'[1]Table 8 2.1.12 MFP Funded'!AA54</f>
        <v>5</v>
      </c>
      <c r="D57" s="411">
        <f>'10.1.12 MFP Funded'!Y56</f>
        <v>2</v>
      </c>
      <c r="E57" s="328">
        <f t="shared" si="8"/>
        <v>-3</v>
      </c>
      <c r="F57" s="328">
        <f t="shared" si="9"/>
        <v>0</v>
      </c>
      <c r="G57" s="328">
        <f t="shared" si="10"/>
        <v>-3</v>
      </c>
      <c r="H57" s="267">
        <f>'[1]Table 3 Levels 1&amp;2'!AL58</f>
        <v>4384.0477116019692</v>
      </c>
      <c r="I57" s="267">
        <f>'[1]Table 4 Level 3'!P56</f>
        <v>706.66</v>
      </c>
      <c r="J57" s="267">
        <f t="shared" si="11"/>
        <v>5090.7077116019691</v>
      </c>
      <c r="K57" s="431">
        <f t="shared" si="12"/>
        <v>-15272.123134805908</v>
      </c>
      <c r="L57" s="431">
        <f t="shared" si="13"/>
        <v>0</v>
      </c>
      <c r="M57" s="431">
        <f t="shared" si="14"/>
        <v>-15272.123134805908</v>
      </c>
    </row>
    <row r="58" spans="1:13">
      <c r="A58" s="264">
        <v>52</v>
      </c>
      <c r="B58" s="263" t="s">
        <v>241</v>
      </c>
      <c r="C58" s="409">
        <f>'[1]Table 8 2.1.12 MFP Funded'!AA55</f>
        <v>17</v>
      </c>
      <c r="D58" s="409">
        <f>'10.1.12 MFP Funded'!Y57</f>
        <v>11</v>
      </c>
      <c r="E58" s="327">
        <f t="shared" si="8"/>
        <v>-6</v>
      </c>
      <c r="F58" s="327">
        <f t="shared" si="9"/>
        <v>0</v>
      </c>
      <c r="G58" s="327">
        <f t="shared" si="10"/>
        <v>-6</v>
      </c>
      <c r="H58" s="259">
        <f>'[1]Table 3 Levels 1&amp;2'!AL59</f>
        <v>4920.0697942988754</v>
      </c>
      <c r="I58" s="259">
        <f>'[1]Table 4 Level 3'!P57</f>
        <v>658.37</v>
      </c>
      <c r="J58" s="259">
        <f t="shared" si="11"/>
        <v>5578.4397942988753</v>
      </c>
      <c r="K58" s="430">
        <f t="shared" si="12"/>
        <v>-33470.63876579325</v>
      </c>
      <c r="L58" s="430">
        <f t="shared" si="13"/>
        <v>0</v>
      </c>
      <c r="M58" s="430">
        <f t="shared" si="14"/>
        <v>-33470.63876579325</v>
      </c>
    </row>
    <row r="59" spans="1:13">
      <c r="A59" s="264">
        <v>53</v>
      </c>
      <c r="B59" s="263" t="s">
        <v>240</v>
      </c>
      <c r="C59" s="409">
        <f>'[1]Table 8 2.1.12 MFP Funded'!AA56</f>
        <v>7</v>
      </c>
      <c r="D59" s="409">
        <f>'10.1.12 MFP Funded'!Y58</f>
        <v>9</v>
      </c>
      <c r="E59" s="327">
        <f t="shared" si="8"/>
        <v>2</v>
      </c>
      <c r="F59" s="327">
        <f t="shared" si="9"/>
        <v>2</v>
      </c>
      <c r="G59" s="327">
        <f t="shared" si="10"/>
        <v>0</v>
      </c>
      <c r="H59" s="259">
        <f>'[1]Table 3 Levels 1&amp;2'!AL60</f>
        <v>4784.2719870767614</v>
      </c>
      <c r="I59" s="259">
        <f>'[1]Table 4 Level 3'!P58</f>
        <v>689.74</v>
      </c>
      <c r="J59" s="259">
        <f t="shared" si="11"/>
        <v>5474.0119870767612</v>
      </c>
      <c r="K59" s="430">
        <f t="shared" si="12"/>
        <v>10948.023974153522</v>
      </c>
      <c r="L59" s="430">
        <f t="shared" si="13"/>
        <v>10948.023974153522</v>
      </c>
      <c r="M59" s="430">
        <f t="shared" si="14"/>
        <v>0</v>
      </c>
    </row>
    <row r="60" spans="1:13">
      <c r="A60" s="264">
        <v>54</v>
      </c>
      <c r="B60" s="263" t="s">
        <v>239</v>
      </c>
      <c r="C60" s="409">
        <f>'[1]Table 8 2.1.12 MFP Funded'!AA57</f>
        <v>0</v>
      </c>
      <c r="D60" s="409">
        <f>'10.1.12 MFP Funded'!Y59</f>
        <v>0</v>
      </c>
      <c r="E60" s="327">
        <f t="shared" si="8"/>
        <v>0</v>
      </c>
      <c r="F60" s="327">
        <f t="shared" si="9"/>
        <v>0</v>
      </c>
      <c r="G60" s="327">
        <f t="shared" si="10"/>
        <v>0</v>
      </c>
      <c r="H60" s="259">
        <f>'[1]Table 3 Levels 1&amp;2'!AL61</f>
        <v>5982.5555386476462</v>
      </c>
      <c r="I60" s="259">
        <f>'[1]Table 4 Level 3'!P59</f>
        <v>951.45</v>
      </c>
      <c r="J60" s="259">
        <f t="shared" si="11"/>
        <v>6934.0055386476461</v>
      </c>
      <c r="K60" s="430">
        <f t="shared" si="12"/>
        <v>0</v>
      </c>
      <c r="L60" s="430">
        <f t="shared" si="13"/>
        <v>0</v>
      </c>
      <c r="M60" s="430">
        <f t="shared" si="14"/>
        <v>0</v>
      </c>
    </row>
    <row r="61" spans="1:13">
      <c r="A61" s="280">
        <v>55</v>
      </c>
      <c r="B61" s="279" t="s">
        <v>238</v>
      </c>
      <c r="C61" s="413">
        <f>'[1]Table 8 2.1.12 MFP Funded'!AA58</f>
        <v>7</v>
      </c>
      <c r="D61" s="413">
        <f>'10.1.12 MFP Funded'!Y60</f>
        <v>3</v>
      </c>
      <c r="E61" s="329">
        <f t="shared" si="8"/>
        <v>-4</v>
      </c>
      <c r="F61" s="329">
        <f t="shared" si="9"/>
        <v>0</v>
      </c>
      <c r="G61" s="329">
        <f t="shared" si="10"/>
        <v>-4</v>
      </c>
      <c r="H61" s="275">
        <f>'[1]Table 3 Levels 1&amp;2'!AL62</f>
        <v>4087.4017448818722</v>
      </c>
      <c r="I61" s="275">
        <f>'[1]Table 4 Level 3'!P60</f>
        <v>795.14</v>
      </c>
      <c r="J61" s="275">
        <f t="shared" si="11"/>
        <v>4882.5417448818725</v>
      </c>
      <c r="K61" s="435">
        <f t="shared" si="12"/>
        <v>-19530.16697952749</v>
      </c>
      <c r="L61" s="435">
        <f t="shared" si="13"/>
        <v>0</v>
      </c>
      <c r="M61" s="435">
        <f t="shared" si="14"/>
        <v>-19530.16697952749</v>
      </c>
    </row>
    <row r="62" spans="1:13">
      <c r="A62" s="272">
        <v>56</v>
      </c>
      <c r="B62" s="271" t="s">
        <v>237</v>
      </c>
      <c r="C62" s="411">
        <f>'[1]Table 8 2.1.12 MFP Funded'!AA59</f>
        <v>0</v>
      </c>
      <c r="D62" s="411">
        <f>'10.1.12 MFP Funded'!Y61</f>
        <v>0</v>
      </c>
      <c r="E62" s="328">
        <f t="shared" si="8"/>
        <v>0</v>
      </c>
      <c r="F62" s="328">
        <f t="shared" si="9"/>
        <v>0</v>
      </c>
      <c r="G62" s="328">
        <f t="shared" si="10"/>
        <v>0</v>
      </c>
      <c r="H62" s="267">
        <f>'[1]Table 3 Levels 1&amp;2'!AL63</f>
        <v>5052.2250942802684</v>
      </c>
      <c r="I62" s="267">
        <f>'[1]Table 4 Level 3'!P61</f>
        <v>614.66000000000008</v>
      </c>
      <c r="J62" s="267">
        <f t="shared" si="11"/>
        <v>5666.8850942802683</v>
      </c>
      <c r="K62" s="431">
        <f t="shared" si="12"/>
        <v>0</v>
      </c>
      <c r="L62" s="431">
        <f t="shared" si="13"/>
        <v>0</v>
      </c>
      <c r="M62" s="431">
        <f t="shared" si="14"/>
        <v>0</v>
      </c>
    </row>
    <row r="63" spans="1:13">
      <c r="A63" s="264">
        <v>57</v>
      </c>
      <c r="B63" s="263" t="s">
        <v>236</v>
      </c>
      <c r="C63" s="409">
        <f>'[1]Table 8 2.1.12 MFP Funded'!AA60</f>
        <v>2</v>
      </c>
      <c r="D63" s="409">
        <f>'10.1.12 MFP Funded'!Y62</f>
        <v>4</v>
      </c>
      <c r="E63" s="327">
        <f t="shared" si="8"/>
        <v>2</v>
      </c>
      <c r="F63" s="327">
        <f t="shared" si="9"/>
        <v>2</v>
      </c>
      <c r="G63" s="327">
        <f t="shared" si="10"/>
        <v>0</v>
      </c>
      <c r="H63" s="259">
        <f>'[1]Table 3 Levels 1&amp;2'!AL64</f>
        <v>4389.3863180380931</v>
      </c>
      <c r="I63" s="259">
        <f>'[1]Table 4 Level 3'!P62</f>
        <v>764.51</v>
      </c>
      <c r="J63" s="259">
        <f t="shared" si="11"/>
        <v>5153.8963180380933</v>
      </c>
      <c r="K63" s="430">
        <f t="shared" si="12"/>
        <v>10307.792636076187</v>
      </c>
      <c r="L63" s="430">
        <f t="shared" si="13"/>
        <v>10307.792636076187</v>
      </c>
      <c r="M63" s="430">
        <f t="shared" si="14"/>
        <v>0</v>
      </c>
    </row>
    <row r="64" spans="1:13">
      <c r="A64" s="264">
        <v>58</v>
      </c>
      <c r="B64" s="263" t="s">
        <v>235</v>
      </c>
      <c r="C64" s="409">
        <f>'[1]Table 8 2.1.12 MFP Funded'!AA61</f>
        <v>2</v>
      </c>
      <c r="D64" s="409">
        <f>'10.1.12 MFP Funded'!Y63</f>
        <v>3</v>
      </c>
      <c r="E64" s="327">
        <f t="shared" si="8"/>
        <v>1</v>
      </c>
      <c r="F64" s="327">
        <f t="shared" si="9"/>
        <v>1</v>
      </c>
      <c r="G64" s="327">
        <f t="shared" si="10"/>
        <v>0</v>
      </c>
      <c r="H64" s="259">
        <f>'[1]Table 3 Levels 1&amp;2'!AL65</f>
        <v>5325.8881107130073</v>
      </c>
      <c r="I64" s="259">
        <f>'[1]Table 4 Level 3'!P63</f>
        <v>697.04</v>
      </c>
      <c r="J64" s="259">
        <f t="shared" si="11"/>
        <v>6022.9281107130073</v>
      </c>
      <c r="K64" s="430">
        <f t="shared" si="12"/>
        <v>6022.9281107130073</v>
      </c>
      <c r="L64" s="430">
        <f t="shared" si="13"/>
        <v>6022.9281107130073</v>
      </c>
      <c r="M64" s="430">
        <f t="shared" si="14"/>
        <v>0</v>
      </c>
    </row>
    <row r="65" spans="1:13">
      <c r="A65" s="264">
        <v>59</v>
      </c>
      <c r="B65" s="263" t="s">
        <v>234</v>
      </c>
      <c r="C65" s="409">
        <f>'[1]Table 8 2.1.12 MFP Funded'!AA62</f>
        <v>7</v>
      </c>
      <c r="D65" s="409">
        <f>'10.1.12 MFP Funded'!Y64</f>
        <v>2</v>
      </c>
      <c r="E65" s="327">
        <f t="shared" si="8"/>
        <v>-5</v>
      </c>
      <c r="F65" s="327">
        <f t="shared" si="9"/>
        <v>0</v>
      </c>
      <c r="G65" s="327">
        <f t="shared" si="10"/>
        <v>-5</v>
      </c>
      <c r="H65" s="259">
        <f>'[1]Table 3 Levels 1&amp;2'!AL66</f>
        <v>6328.4963620482158</v>
      </c>
      <c r="I65" s="259">
        <f>'[1]Table 4 Level 3'!P64</f>
        <v>689.52</v>
      </c>
      <c r="J65" s="259">
        <f t="shared" si="11"/>
        <v>7018.0163620482163</v>
      </c>
      <c r="K65" s="430">
        <f t="shared" si="12"/>
        <v>-35090.081810241085</v>
      </c>
      <c r="L65" s="430">
        <f t="shared" si="13"/>
        <v>0</v>
      </c>
      <c r="M65" s="430">
        <f t="shared" si="14"/>
        <v>-35090.081810241085</v>
      </c>
    </row>
    <row r="66" spans="1:13">
      <c r="A66" s="280">
        <v>60</v>
      </c>
      <c r="B66" s="279" t="s">
        <v>233</v>
      </c>
      <c r="C66" s="413">
        <f>'[1]Table 8 2.1.12 MFP Funded'!AA63</f>
        <v>3</v>
      </c>
      <c r="D66" s="413">
        <f>'10.1.12 MFP Funded'!Y65</f>
        <v>6</v>
      </c>
      <c r="E66" s="329">
        <f t="shared" si="8"/>
        <v>3</v>
      </c>
      <c r="F66" s="329">
        <f t="shared" si="9"/>
        <v>3</v>
      </c>
      <c r="G66" s="329">
        <f t="shared" si="10"/>
        <v>0</v>
      </c>
      <c r="H66" s="275">
        <f>'[1]Table 3 Levels 1&amp;2'!AL67</f>
        <v>4825.1723230627122</v>
      </c>
      <c r="I66" s="275">
        <f>'[1]Table 4 Level 3'!P65</f>
        <v>594.04</v>
      </c>
      <c r="J66" s="275">
        <f t="shared" si="11"/>
        <v>5419.2123230627121</v>
      </c>
      <c r="K66" s="435">
        <f t="shared" si="12"/>
        <v>16257.636969188137</v>
      </c>
      <c r="L66" s="435">
        <f t="shared" si="13"/>
        <v>16257.636969188137</v>
      </c>
      <c r="M66" s="435">
        <f t="shared" si="14"/>
        <v>0</v>
      </c>
    </row>
    <row r="67" spans="1:13">
      <c r="A67" s="272">
        <v>61</v>
      </c>
      <c r="B67" s="271" t="s">
        <v>232</v>
      </c>
      <c r="C67" s="411">
        <f>'[1]Table 8 2.1.12 MFP Funded'!AA64</f>
        <v>3</v>
      </c>
      <c r="D67" s="411">
        <f>'10.1.12 MFP Funded'!Y66</f>
        <v>0</v>
      </c>
      <c r="E67" s="328">
        <f t="shared" si="8"/>
        <v>-3</v>
      </c>
      <c r="F67" s="328">
        <f t="shared" si="9"/>
        <v>0</v>
      </c>
      <c r="G67" s="328">
        <f t="shared" si="10"/>
        <v>-3</v>
      </c>
      <c r="H67" s="267">
        <f>'[1]Table 3 Levels 1&amp;2'!AL68</f>
        <v>3063.3110364585282</v>
      </c>
      <c r="I67" s="267">
        <f>'[1]Table 4 Level 3'!P66</f>
        <v>833.70999999999992</v>
      </c>
      <c r="J67" s="267">
        <f t="shared" si="11"/>
        <v>3897.0210364585282</v>
      </c>
      <c r="K67" s="431">
        <f t="shared" si="12"/>
        <v>-11691.063109375584</v>
      </c>
      <c r="L67" s="431">
        <f t="shared" si="13"/>
        <v>0</v>
      </c>
      <c r="M67" s="431">
        <f t="shared" si="14"/>
        <v>-11691.063109375584</v>
      </c>
    </row>
    <row r="68" spans="1:13">
      <c r="A68" s="264">
        <v>62</v>
      </c>
      <c r="B68" s="263" t="s">
        <v>231</v>
      </c>
      <c r="C68" s="409">
        <f>'[1]Table 8 2.1.12 MFP Funded'!AA65</f>
        <v>2</v>
      </c>
      <c r="D68" s="409">
        <f>'10.1.12 MFP Funded'!Y67</f>
        <v>0</v>
      </c>
      <c r="E68" s="327">
        <f t="shared" si="8"/>
        <v>-2</v>
      </c>
      <c r="F68" s="327">
        <f t="shared" si="9"/>
        <v>0</v>
      </c>
      <c r="G68" s="327">
        <f t="shared" si="10"/>
        <v>-2</v>
      </c>
      <c r="H68" s="259">
        <f>'[1]Table 3 Levels 1&amp;2'!AL69</f>
        <v>5564.645485869667</v>
      </c>
      <c r="I68" s="259">
        <f>'[1]Table 4 Level 3'!P67</f>
        <v>516.08000000000004</v>
      </c>
      <c r="J68" s="259">
        <f t="shared" si="11"/>
        <v>6080.725485869667</v>
      </c>
      <c r="K68" s="430">
        <f t="shared" si="12"/>
        <v>-12161.450971739334</v>
      </c>
      <c r="L68" s="430">
        <f t="shared" si="13"/>
        <v>0</v>
      </c>
      <c r="M68" s="430">
        <f t="shared" si="14"/>
        <v>-12161.450971739334</v>
      </c>
    </row>
    <row r="69" spans="1:13">
      <c r="A69" s="264">
        <v>63</v>
      </c>
      <c r="B69" s="263" t="s">
        <v>230</v>
      </c>
      <c r="C69" s="409">
        <f>'[1]Table 8 2.1.12 MFP Funded'!AA66</f>
        <v>1</v>
      </c>
      <c r="D69" s="409">
        <f>'10.1.12 MFP Funded'!Y68</f>
        <v>0</v>
      </c>
      <c r="E69" s="327">
        <f t="shared" si="8"/>
        <v>-1</v>
      </c>
      <c r="F69" s="327">
        <f t="shared" si="9"/>
        <v>0</v>
      </c>
      <c r="G69" s="327">
        <f t="shared" si="10"/>
        <v>-1</v>
      </c>
      <c r="H69" s="259">
        <f>'[1]Table 3 Levels 1&amp;2'!AL70</f>
        <v>4414.1775336636538</v>
      </c>
      <c r="I69" s="259">
        <f>'[1]Table 4 Level 3'!P68</f>
        <v>756.79</v>
      </c>
      <c r="J69" s="259">
        <f t="shared" si="11"/>
        <v>5170.9675336636537</v>
      </c>
      <c r="K69" s="430">
        <f t="shared" si="12"/>
        <v>-5170.9675336636537</v>
      </c>
      <c r="L69" s="430">
        <f t="shared" si="13"/>
        <v>0</v>
      </c>
      <c r="M69" s="430">
        <f t="shared" si="14"/>
        <v>-5170.9675336636537</v>
      </c>
    </row>
    <row r="70" spans="1:13">
      <c r="A70" s="264">
        <v>64</v>
      </c>
      <c r="B70" s="263" t="s">
        <v>229</v>
      </c>
      <c r="C70" s="409">
        <f>'[1]Table 8 2.1.12 MFP Funded'!AA67</f>
        <v>1</v>
      </c>
      <c r="D70" s="409">
        <f>'10.1.12 MFP Funded'!Y69</f>
        <v>0</v>
      </c>
      <c r="E70" s="327">
        <f t="shared" si="8"/>
        <v>-1</v>
      </c>
      <c r="F70" s="327">
        <f t="shared" si="9"/>
        <v>0</v>
      </c>
      <c r="G70" s="327">
        <f t="shared" si="10"/>
        <v>-1</v>
      </c>
      <c r="H70" s="259">
        <f>'[1]Table 3 Levels 1&amp;2'!AL71</f>
        <v>5871.0485811924027</v>
      </c>
      <c r="I70" s="259">
        <f>'[1]Table 4 Level 3'!P69</f>
        <v>592.66</v>
      </c>
      <c r="J70" s="259">
        <f t="shared" si="11"/>
        <v>6463.7085811924026</v>
      </c>
      <c r="K70" s="430">
        <f t="shared" si="12"/>
        <v>-6463.7085811924026</v>
      </c>
      <c r="L70" s="430">
        <f t="shared" si="13"/>
        <v>0</v>
      </c>
      <c r="M70" s="430">
        <f t="shared" si="14"/>
        <v>-6463.7085811924026</v>
      </c>
    </row>
    <row r="71" spans="1:13">
      <c r="A71" s="280">
        <v>65</v>
      </c>
      <c r="B71" s="279" t="s">
        <v>228</v>
      </c>
      <c r="C71" s="413">
        <f>'[1]Table 8 2.1.12 MFP Funded'!AA68</f>
        <v>0</v>
      </c>
      <c r="D71" s="413">
        <f>'10.1.12 MFP Funded'!Y70</f>
        <v>3</v>
      </c>
      <c r="E71" s="329">
        <f t="shared" ref="E71:E76" si="15">D71-C71</f>
        <v>3</v>
      </c>
      <c r="F71" s="329">
        <f t="shared" ref="F71:F76" si="16">IF(E71&gt;0,E71,0)</f>
        <v>3</v>
      </c>
      <c r="G71" s="329">
        <f t="shared" ref="G71:G76" si="17">IF(E71&lt;0,E71,0)</f>
        <v>0</v>
      </c>
      <c r="H71" s="275">
        <f>'[1]Table 3 Levels 1&amp;2'!AL72</f>
        <v>4602.2046951319899</v>
      </c>
      <c r="I71" s="275">
        <f>'[1]Table 4 Level 3'!P70</f>
        <v>829.12</v>
      </c>
      <c r="J71" s="275">
        <f t="shared" ref="J71:J76" si="18">H71+I71</f>
        <v>5431.3246951319898</v>
      </c>
      <c r="K71" s="435">
        <f t="shared" ref="K71:K76" si="19">J71*E71</f>
        <v>16293.97408539597</v>
      </c>
      <c r="L71" s="435">
        <f t="shared" ref="L71:L76" si="20">IF(K71&gt;0,K71,0)</f>
        <v>16293.97408539597</v>
      </c>
      <c r="M71" s="435">
        <f t="shared" ref="M71:M76" si="21">IF(K71&lt;0,K71,0)</f>
        <v>0</v>
      </c>
    </row>
    <row r="72" spans="1:13">
      <c r="A72" s="272">
        <v>66</v>
      </c>
      <c r="B72" s="271" t="s">
        <v>227</v>
      </c>
      <c r="C72" s="411">
        <f>'[1]Table 8 2.1.12 MFP Funded'!AA69</f>
        <v>0</v>
      </c>
      <c r="D72" s="411">
        <f>'10.1.12 MFP Funded'!Y71</f>
        <v>0</v>
      </c>
      <c r="E72" s="328">
        <f t="shared" si="15"/>
        <v>0</v>
      </c>
      <c r="F72" s="328">
        <f t="shared" si="16"/>
        <v>0</v>
      </c>
      <c r="G72" s="328">
        <f t="shared" si="17"/>
        <v>0</v>
      </c>
      <c r="H72" s="267">
        <f>'[1]Table 3 Levels 1&amp;2'!AL73</f>
        <v>6243.8912249150071</v>
      </c>
      <c r="I72" s="267">
        <f>'[1]Table 4 Level 3'!P71</f>
        <v>730.06</v>
      </c>
      <c r="J72" s="267">
        <f t="shared" si="18"/>
        <v>6973.9512249150066</v>
      </c>
      <c r="K72" s="431">
        <f t="shared" si="19"/>
        <v>0</v>
      </c>
      <c r="L72" s="431">
        <f t="shared" si="20"/>
        <v>0</v>
      </c>
      <c r="M72" s="431">
        <f t="shared" si="21"/>
        <v>0</v>
      </c>
    </row>
    <row r="73" spans="1:13">
      <c r="A73" s="264">
        <v>67</v>
      </c>
      <c r="B73" s="263" t="s">
        <v>226</v>
      </c>
      <c r="C73" s="409">
        <f>'[1]Table 8 2.1.12 MFP Funded'!AA70</f>
        <v>2</v>
      </c>
      <c r="D73" s="409">
        <f>'10.1.12 MFP Funded'!Y72</f>
        <v>1</v>
      </c>
      <c r="E73" s="327">
        <f t="shared" si="15"/>
        <v>-1</v>
      </c>
      <c r="F73" s="327">
        <f t="shared" si="16"/>
        <v>0</v>
      </c>
      <c r="G73" s="327">
        <f t="shared" si="17"/>
        <v>-1</v>
      </c>
      <c r="H73" s="259">
        <f>'[1]Table 3 Levels 1&amp;2'!AL74</f>
        <v>5049.6489898847567</v>
      </c>
      <c r="I73" s="259">
        <f>'[1]Table 4 Level 3'!P72</f>
        <v>715.61</v>
      </c>
      <c r="J73" s="259">
        <f t="shared" si="18"/>
        <v>5765.2589898847564</v>
      </c>
      <c r="K73" s="430">
        <f t="shared" si="19"/>
        <v>-5765.2589898847564</v>
      </c>
      <c r="L73" s="430">
        <f t="shared" si="20"/>
        <v>0</v>
      </c>
      <c r="M73" s="430">
        <f t="shared" si="21"/>
        <v>-5765.2589898847564</v>
      </c>
    </row>
    <row r="74" spans="1:13">
      <c r="A74" s="264">
        <v>68</v>
      </c>
      <c r="B74" s="263" t="s">
        <v>225</v>
      </c>
      <c r="C74" s="409">
        <f>'[1]Table 8 2.1.12 MFP Funded'!AA71</f>
        <v>0</v>
      </c>
      <c r="D74" s="409">
        <f>'10.1.12 MFP Funded'!Y73</f>
        <v>0</v>
      </c>
      <c r="E74" s="327">
        <f t="shared" si="15"/>
        <v>0</v>
      </c>
      <c r="F74" s="327">
        <f t="shared" si="16"/>
        <v>0</v>
      </c>
      <c r="G74" s="327">
        <f t="shared" si="17"/>
        <v>0</v>
      </c>
      <c r="H74" s="259">
        <f>'[1]Table 3 Levels 1&amp;2'!AL75</f>
        <v>5861.7500805575619</v>
      </c>
      <c r="I74" s="259">
        <f>'[1]Table 4 Level 3'!P73</f>
        <v>798.7</v>
      </c>
      <c r="J74" s="259">
        <f t="shared" si="18"/>
        <v>6660.4500805575617</v>
      </c>
      <c r="K74" s="430">
        <f t="shared" si="19"/>
        <v>0</v>
      </c>
      <c r="L74" s="430">
        <f t="shared" si="20"/>
        <v>0</v>
      </c>
      <c r="M74" s="430">
        <f t="shared" si="21"/>
        <v>0</v>
      </c>
    </row>
    <row r="75" spans="1:13">
      <c r="A75" s="256">
        <v>69</v>
      </c>
      <c r="B75" s="255" t="s">
        <v>224</v>
      </c>
      <c r="C75" s="407">
        <f>'[1]Table 8 2.1.12 MFP Funded'!AA72</f>
        <v>1</v>
      </c>
      <c r="D75" s="407">
        <f>'10.1.12 MFP Funded'!Y74</f>
        <v>0</v>
      </c>
      <c r="E75" s="326">
        <f t="shared" si="15"/>
        <v>-1</v>
      </c>
      <c r="F75" s="326">
        <f t="shared" si="16"/>
        <v>0</v>
      </c>
      <c r="G75" s="326">
        <f t="shared" si="17"/>
        <v>-1</v>
      </c>
      <c r="H75" s="251">
        <f>'[1]Table 3 Levels 1&amp;2'!AL76</f>
        <v>5508.3397285189958</v>
      </c>
      <c r="I75" s="251">
        <f>'[1]Table 4 Level 3'!P74</f>
        <v>705.67</v>
      </c>
      <c r="J75" s="251">
        <f t="shared" si="18"/>
        <v>6214.0097285189959</v>
      </c>
      <c r="K75" s="429">
        <f t="shared" si="19"/>
        <v>-6214.0097285189959</v>
      </c>
      <c r="L75" s="429">
        <f t="shared" si="20"/>
        <v>0</v>
      </c>
      <c r="M75" s="429">
        <f t="shared" si="21"/>
        <v>-6214.0097285189959</v>
      </c>
    </row>
    <row r="76" spans="1:13">
      <c r="A76" s="312"/>
      <c r="B76" s="311" t="s">
        <v>295</v>
      </c>
      <c r="C76" s="522">
        <v>0</v>
      </c>
      <c r="D76" s="407">
        <v>0</v>
      </c>
      <c r="E76" s="326">
        <f t="shared" si="15"/>
        <v>0</v>
      </c>
      <c r="F76" s="326">
        <f t="shared" si="16"/>
        <v>0</v>
      </c>
      <c r="G76" s="326">
        <f t="shared" si="17"/>
        <v>0</v>
      </c>
      <c r="H76" s="323">
        <v>4326</v>
      </c>
      <c r="I76" s="323">
        <v>704</v>
      </c>
      <c r="J76" s="251">
        <f t="shared" si="18"/>
        <v>5030</v>
      </c>
      <c r="K76" s="429">
        <f t="shared" si="19"/>
        <v>0</v>
      </c>
      <c r="L76" s="429">
        <f t="shared" si="20"/>
        <v>0</v>
      </c>
      <c r="M76" s="429">
        <f t="shared" si="21"/>
        <v>0</v>
      </c>
    </row>
    <row r="77" spans="1:13" s="391" customFormat="1" ht="13.5" thickBot="1">
      <c r="A77" s="248"/>
      <c r="B77" s="247" t="s">
        <v>223</v>
      </c>
      <c r="C77" s="246">
        <f>SUM(C7:C75)</f>
        <v>286</v>
      </c>
      <c r="D77" s="246">
        <f>SUM(D7:D76)</f>
        <v>291</v>
      </c>
      <c r="E77" s="246">
        <f>SUM(E7:E76)</f>
        <v>5</v>
      </c>
      <c r="F77" s="246">
        <f>SUM(F7:F76)</f>
        <v>90</v>
      </c>
      <c r="G77" s="394">
        <f>SUM(G7:G76)</f>
        <v>-85</v>
      </c>
      <c r="H77" s="244"/>
      <c r="I77" s="244"/>
      <c r="J77" s="244"/>
      <c r="K77" s="423">
        <f>SUM(K7:K76)</f>
        <v>-7831.0769360960958</v>
      </c>
      <c r="L77" s="423">
        <f>SUM(L7:L76)</f>
        <v>452364.27471998066</v>
      </c>
      <c r="M77" s="423">
        <f>SUM(M7:M76)</f>
        <v>-460195.35165607691</v>
      </c>
    </row>
    <row r="78" spans="1:13" s="391" customFormat="1" ht="13.5" thickTop="1">
      <c r="A78" s="393"/>
      <c r="B78" s="393"/>
      <c r="C78" s="392"/>
      <c r="D78" s="392"/>
      <c r="E78" s="392"/>
      <c r="F78" s="392"/>
      <c r="G78" s="392"/>
      <c r="H78" s="392"/>
      <c r="I78" s="521"/>
      <c r="J78" s="521"/>
    </row>
    <row r="79" spans="1:13" ht="27" customHeight="1">
      <c r="A79" s="390"/>
      <c r="B79" s="740" t="s">
        <v>678</v>
      </c>
      <c r="C79" s="741"/>
      <c r="D79" s="520"/>
      <c r="E79" s="520"/>
      <c r="F79" s="520"/>
      <c r="G79" s="520"/>
    </row>
    <row r="80" spans="1:13" ht="12.75" hidden="1" customHeight="1"/>
    <row r="81" spans="3:10" hidden="1"/>
    <row r="82" spans="3:10" hidden="1"/>
    <row r="83" spans="3:10" hidden="1"/>
    <row r="84" spans="3:10" hidden="1">
      <c r="I84" s="519"/>
      <c r="J84" s="519"/>
    </row>
    <row r="85" spans="3:10" ht="10.5" hidden="1" customHeight="1"/>
    <row r="86" spans="3:10" hidden="1"/>
    <row r="87" spans="3:10" hidden="1">
      <c r="C87" s="386"/>
      <c r="D87" s="386"/>
      <c r="E87" s="386"/>
      <c r="F87" s="386"/>
      <c r="G87" s="386"/>
      <c r="H87" s="382" t="s">
        <v>323</v>
      </c>
    </row>
    <row r="88" spans="3:10" hidden="1">
      <c r="C88" s="386"/>
      <c r="D88" s="386"/>
      <c r="E88" s="386"/>
      <c r="F88" s="386"/>
      <c r="G88" s="386"/>
      <c r="H88" s="382" t="s">
        <v>322</v>
      </c>
    </row>
    <row r="89" spans="3:10" hidden="1">
      <c r="C89" s="387"/>
      <c r="D89" s="387"/>
      <c r="E89" s="387"/>
      <c r="F89" s="387"/>
      <c r="G89" s="387"/>
      <c r="H89" s="382" t="s">
        <v>321</v>
      </c>
    </row>
    <row r="90" spans="3:10" hidden="1">
      <c r="C90" s="386"/>
      <c r="D90" s="386"/>
      <c r="E90" s="386"/>
      <c r="F90" s="386"/>
      <c r="G90" s="386"/>
      <c r="H90" s="382"/>
    </row>
    <row r="91" spans="3:10" hidden="1">
      <c r="C91" s="386"/>
      <c r="D91" s="386"/>
      <c r="E91" s="386"/>
      <c r="F91" s="386"/>
      <c r="G91" s="386"/>
      <c r="H91" s="382" t="s">
        <v>320</v>
      </c>
    </row>
    <row r="92" spans="3:10" hidden="1">
      <c r="C92" s="386"/>
      <c r="D92" s="386"/>
      <c r="E92" s="386"/>
      <c r="F92" s="386"/>
      <c r="G92" s="386"/>
      <c r="H92" s="382" t="s">
        <v>319</v>
      </c>
    </row>
    <row r="93" spans="3:10" hidden="1">
      <c r="C93" s="387"/>
      <c r="D93" s="387"/>
      <c r="E93" s="387"/>
      <c r="F93" s="387"/>
      <c r="G93" s="387"/>
      <c r="H93" s="382" t="s">
        <v>318</v>
      </c>
    </row>
    <row r="94" spans="3:10" hidden="1">
      <c r="C94" s="386"/>
      <c r="D94" s="386"/>
      <c r="E94" s="386"/>
      <c r="F94" s="386"/>
      <c r="G94" s="386"/>
      <c r="H94" s="382"/>
    </row>
    <row r="95" spans="3:10" hidden="1">
      <c r="C95" s="385"/>
      <c r="D95" s="385"/>
      <c r="E95" s="385"/>
      <c r="F95" s="385"/>
      <c r="G95" s="385"/>
      <c r="H95" s="372" t="s">
        <v>317</v>
      </c>
    </row>
    <row r="96" spans="3:10" hidden="1">
      <c r="C96" s="383"/>
      <c r="D96" s="383"/>
      <c r="E96" s="383"/>
      <c r="F96" s="383"/>
      <c r="G96" s="383"/>
      <c r="H96" s="372"/>
    </row>
    <row r="97" spans="3:8" s="370" customFormat="1" hidden="1">
      <c r="C97" s="376"/>
      <c r="D97" s="376"/>
      <c r="E97" s="376"/>
      <c r="F97" s="376"/>
      <c r="G97" s="376"/>
      <c r="H97" s="382" t="s">
        <v>316</v>
      </c>
    </row>
    <row r="98" spans="3:8" s="370" customFormat="1" hidden="1">
      <c r="C98" s="380"/>
      <c r="D98" s="380"/>
      <c r="E98" s="380"/>
      <c r="F98" s="380"/>
      <c r="G98" s="380"/>
      <c r="H98" s="372" t="s">
        <v>315</v>
      </c>
    </row>
    <row r="99" spans="3:8" s="370" customFormat="1" hidden="1">
      <c r="C99" s="376"/>
      <c r="D99" s="376"/>
      <c r="E99" s="376"/>
      <c r="F99" s="376"/>
      <c r="G99" s="376"/>
      <c r="H99" s="379" t="s">
        <v>314</v>
      </c>
    </row>
    <row r="100" spans="3:8" s="370" customFormat="1" hidden="1">
      <c r="C100" s="377"/>
      <c r="D100" s="377"/>
      <c r="E100" s="377"/>
      <c r="F100" s="377"/>
      <c r="G100" s="377"/>
      <c r="H100" s="372" t="s">
        <v>313</v>
      </c>
    </row>
    <row r="101" spans="3:8" s="370" customFormat="1" hidden="1">
      <c r="C101" s="376"/>
      <c r="D101" s="376"/>
      <c r="E101" s="376"/>
      <c r="F101" s="376"/>
      <c r="G101" s="376"/>
      <c r="H101" s="372" t="s">
        <v>312</v>
      </c>
    </row>
    <row r="102" spans="3:8" s="370" customFormat="1" hidden="1">
      <c r="C102" s="374"/>
      <c r="D102" s="374"/>
      <c r="E102" s="374"/>
      <c r="F102" s="374"/>
      <c r="G102" s="374"/>
      <c r="H102" s="372" t="s">
        <v>311</v>
      </c>
    </row>
    <row r="103" spans="3:8" s="370" customFormat="1" hidden="1">
      <c r="C103" s="373"/>
      <c r="D103" s="373"/>
      <c r="E103" s="373"/>
      <c r="F103" s="373"/>
      <c r="G103" s="373"/>
      <c r="H103" s="372" t="s">
        <v>310</v>
      </c>
    </row>
    <row r="104" spans="3:8" s="370" customFormat="1" hidden="1">
      <c r="C104" s="373"/>
      <c r="D104" s="373"/>
      <c r="E104" s="373"/>
      <c r="F104" s="373"/>
      <c r="G104" s="373"/>
      <c r="H104" s="372"/>
    </row>
    <row r="105" spans="3:8" s="370" customFormat="1" hidden="1">
      <c r="C105" s="373"/>
      <c r="D105" s="373"/>
      <c r="E105" s="373"/>
      <c r="F105" s="373"/>
      <c r="G105" s="373"/>
      <c r="H105" s="372"/>
    </row>
    <row r="106" spans="3:8" s="370" customFormat="1" hidden="1">
      <c r="C106" s="371"/>
      <c r="D106" s="371"/>
      <c r="E106" s="371"/>
      <c r="F106" s="371"/>
      <c r="G106" s="371"/>
      <c r="H106" s="372"/>
    </row>
    <row r="107" spans="3:8" s="370" customFormat="1" hidden="1">
      <c r="C107" s="371"/>
      <c r="D107" s="371"/>
      <c r="E107" s="371"/>
      <c r="F107" s="371"/>
      <c r="G107" s="371"/>
      <c r="H107" s="371"/>
    </row>
    <row r="108" spans="3:8">
      <c r="D108" s="676">
        <v>11</v>
      </c>
      <c r="E108" s="382" t="s">
        <v>592</v>
      </c>
    </row>
    <row r="109" spans="3:8">
      <c r="D109" s="677">
        <f>D77+D108</f>
        <v>302</v>
      </c>
    </row>
  </sheetData>
  <mergeCells count="12">
    <mergeCell ref="H2:H4"/>
    <mergeCell ref="A2:B4"/>
    <mergeCell ref="C2:C4"/>
    <mergeCell ref="D2:D4"/>
    <mergeCell ref="E2:E4"/>
    <mergeCell ref="F2:F4"/>
    <mergeCell ref="G2:G4"/>
    <mergeCell ref="I2:I4"/>
    <mergeCell ref="K2:K4"/>
    <mergeCell ref="L2:L4"/>
    <mergeCell ref="M2:M4"/>
    <mergeCell ref="J2:J4"/>
  </mergeCells>
  <printOptions horizontalCentered="1"/>
  <pageMargins left="0.27" right="0.25" top="0.87" bottom="0.2" header="0.25" footer="0.2"/>
  <pageSetup paperSize="5" scale="58" firstPageNumber="44" fitToWidth="3" orientation="portrait" useFirstPageNumber="1" r:id="rId1"/>
  <headerFooter alignWithMargins="0">
    <oddHeader xml:space="preserve">&amp;L&amp;"Arial,Bold"&amp;16Revised FY2012-13 MFP Budget Letter: October 1 Mid-year Adjustment for Students&amp;R&amp;"Arial,Bold"&amp;12&amp;KFF0000
</oddHeader>
    <oddFooter>&amp;R&amp;P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12.5703125" defaultRowHeight="12.75"/>
  <cols>
    <col min="1" max="1" width="3.85546875" style="370" customWidth="1"/>
    <col min="2" max="2" width="17.5703125" style="370" customWidth="1"/>
    <col min="3" max="7" width="13.5703125" style="371" customWidth="1"/>
    <col min="8" max="8" width="15.5703125" style="371" customWidth="1"/>
    <col min="9" max="10" width="12.85546875" style="518" customWidth="1"/>
    <col min="11" max="11" width="17.5703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9.75" customHeight="1">
      <c r="A2" s="820" t="s">
        <v>371</v>
      </c>
      <c r="B2" s="821"/>
      <c r="C2" s="852" t="s">
        <v>370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851" t="s">
        <v>688</v>
      </c>
      <c r="I2" s="851" t="s">
        <v>367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76.5" customHeight="1">
      <c r="A3" s="822"/>
      <c r="B3" s="823"/>
      <c r="C3" s="852"/>
      <c r="D3" s="796"/>
      <c r="E3" s="794"/>
      <c r="F3" s="794"/>
      <c r="G3" s="794"/>
      <c r="H3" s="852"/>
      <c r="I3" s="852"/>
      <c r="J3" s="792"/>
      <c r="K3" s="784"/>
      <c r="L3" s="784"/>
      <c r="M3" s="784"/>
    </row>
    <row r="4" spans="1:13" ht="48.75" customHeight="1">
      <c r="A4" s="824"/>
      <c r="B4" s="825"/>
      <c r="C4" s="853"/>
      <c r="D4" s="783"/>
      <c r="E4" s="795"/>
      <c r="F4" s="795"/>
      <c r="G4" s="795"/>
      <c r="H4" s="853"/>
      <c r="I4" s="853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1.25" customHeight="1">
      <c r="A6" s="421"/>
      <c r="B6" s="420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366</v>
      </c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299">
        <f>'[1]Table 8 2.1.12 MFP Funded'!AB4</f>
        <v>3</v>
      </c>
      <c r="D7" s="299">
        <f>'10.1.12 MFP Funded'!Z6</f>
        <v>2</v>
      </c>
      <c r="E7" s="330">
        <f t="shared" ref="E7:E38" si="1">D7-C7</f>
        <v>-1</v>
      </c>
      <c r="F7" s="330">
        <f t="shared" ref="F7:F38" si="2">IF(E7&gt;0,E7,0)</f>
        <v>0</v>
      </c>
      <c r="G7" s="330">
        <f t="shared" ref="G7:G38" si="3">IF(E7&lt;0,E7,0)</f>
        <v>-1</v>
      </c>
      <c r="H7" s="283">
        <f>'[1]Table 3 Levels 1&amp;2'!AL8</f>
        <v>4621.8175818834352</v>
      </c>
      <c r="I7" s="283">
        <f>'[1]Table 4 Level 3'!P6</f>
        <v>777.48</v>
      </c>
      <c r="J7" s="283">
        <f t="shared" ref="J7:J38" si="4">H7+I7</f>
        <v>5399.2975818834348</v>
      </c>
      <c r="K7" s="436">
        <f t="shared" ref="K7:K38" si="5">J7*E7</f>
        <v>-5399.2975818834348</v>
      </c>
      <c r="L7" s="436">
        <f t="shared" ref="L7:L38" si="6">IF(K7&gt;0,K7,0)</f>
        <v>0</v>
      </c>
      <c r="M7" s="436">
        <f t="shared" ref="M7:M38" si="7">IF(K7&lt;0,K7,0)</f>
        <v>-5399.2975818834348</v>
      </c>
    </row>
    <row r="8" spans="1:13">
      <c r="A8" s="264">
        <v>2</v>
      </c>
      <c r="B8" s="263" t="s">
        <v>291</v>
      </c>
      <c r="C8" s="417">
        <f>'[1]Table 8 2.1.12 MFP Funded'!AB5</f>
        <v>0</v>
      </c>
      <c r="D8" s="417">
        <v>0</v>
      </c>
      <c r="E8" s="332">
        <f t="shared" si="1"/>
        <v>0</v>
      </c>
      <c r="F8" s="332">
        <f t="shared" si="2"/>
        <v>0</v>
      </c>
      <c r="G8" s="332">
        <f t="shared" si="3"/>
        <v>0</v>
      </c>
      <c r="H8" s="295">
        <f>'[1]Table 3 Levels 1&amp;2'!AL9</f>
        <v>6131.8351665660375</v>
      </c>
      <c r="I8" s="295">
        <f>'[1]Table 4 Level 3'!P7</f>
        <v>842.32</v>
      </c>
      <c r="J8" s="295">
        <f t="shared" si="4"/>
        <v>6974.1551665660372</v>
      </c>
      <c r="K8" s="438">
        <f t="shared" si="5"/>
        <v>0</v>
      </c>
      <c r="L8" s="438">
        <f t="shared" si="6"/>
        <v>0</v>
      </c>
      <c r="M8" s="438">
        <f t="shared" si="7"/>
        <v>0</v>
      </c>
    </row>
    <row r="9" spans="1:13" ht="12.75" customHeight="1">
      <c r="A9" s="264">
        <v>3</v>
      </c>
      <c r="B9" s="263" t="s">
        <v>290</v>
      </c>
      <c r="C9" s="417">
        <f>'[1]Table 8 2.1.12 MFP Funded'!AB6</f>
        <v>10</v>
      </c>
      <c r="D9" s="417">
        <f>'10.1.12 MFP Funded'!Z8</f>
        <v>7</v>
      </c>
      <c r="E9" s="332">
        <f t="shared" si="1"/>
        <v>-3</v>
      </c>
      <c r="F9" s="332">
        <f t="shared" si="2"/>
        <v>0</v>
      </c>
      <c r="G9" s="332">
        <f t="shared" si="3"/>
        <v>-3</v>
      </c>
      <c r="H9" s="295">
        <f>'[1]Table 3 Levels 1&amp;2'!AL10</f>
        <v>4326.5384352059973</v>
      </c>
      <c r="I9" s="295">
        <f>'[1]Table 4 Level 3'!P8</f>
        <v>596.84</v>
      </c>
      <c r="J9" s="295">
        <f t="shared" si="4"/>
        <v>4923.3784352059974</v>
      </c>
      <c r="K9" s="438">
        <f t="shared" si="5"/>
        <v>-14770.135305617992</v>
      </c>
      <c r="L9" s="438">
        <f t="shared" si="6"/>
        <v>0</v>
      </c>
      <c r="M9" s="438">
        <f t="shared" si="7"/>
        <v>-14770.135305617992</v>
      </c>
    </row>
    <row r="10" spans="1:13" ht="12.75" customHeight="1">
      <c r="A10" s="264">
        <v>4</v>
      </c>
      <c r="B10" s="263" t="s">
        <v>289</v>
      </c>
      <c r="C10" s="417">
        <f>'[1]Table 8 2.1.12 MFP Funded'!AB7</f>
        <v>1</v>
      </c>
      <c r="D10" s="417">
        <f>'10.1.12 MFP Funded'!Z9</f>
        <v>1</v>
      </c>
      <c r="E10" s="332">
        <f t="shared" si="1"/>
        <v>0</v>
      </c>
      <c r="F10" s="332">
        <f t="shared" si="2"/>
        <v>0</v>
      </c>
      <c r="G10" s="332">
        <f t="shared" si="3"/>
        <v>0</v>
      </c>
      <c r="H10" s="295">
        <f>'[1]Table 3 Levels 1&amp;2'!AL11</f>
        <v>6066.2659652331004</v>
      </c>
      <c r="I10" s="295">
        <f>'[1]Table 4 Level 3'!P9</f>
        <v>585.76</v>
      </c>
      <c r="J10" s="295">
        <f t="shared" si="4"/>
        <v>6652.0259652331006</v>
      </c>
      <c r="K10" s="438">
        <f t="shared" si="5"/>
        <v>0</v>
      </c>
      <c r="L10" s="438">
        <f t="shared" si="6"/>
        <v>0</v>
      </c>
      <c r="M10" s="438">
        <f t="shared" si="7"/>
        <v>0</v>
      </c>
    </row>
    <row r="11" spans="1:13">
      <c r="A11" s="280">
        <v>5</v>
      </c>
      <c r="B11" s="279" t="s">
        <v>288</v>
      </c>
      <c r="C11" s="415">
        <f>'[1]Table 8 2.1.12 MFP Funded'!AB8</f>
        <v>4</v>
      </c>
      <c r="D11" s="415">
        <f>'10.1.12 MFP Funded'!Z10</f>
        <v>3</v>
      </c>
      <c r="E11" s="331">
        <f t="shared" si="1"/>
        <v>-1</v>
      </c>
      <c r="F11" s="331">
        <f t="shared" si="2"/>
        <v>0</v>
      </c>
      <c r="G11" s="331">
        <f t="shared" si="3"/>
        <v>-1</v>
      </c>
      <c r="H11" s="289">
        <f>'[1]Table 3 Levels 1&amp;2'!AL12</f>
        <v>4806.2126132223084</v>
      </c>
      <c r="I11" s="289">
        <f>'[1]Table 4 Level 3'!P10</f>
        <v>555.91</v>
      </c>
      <c r="J11" s="289">
        <f t="shared" si="4"/>
        <v>5362.1226132223082</v>
      </c>
      <c r="K11" s="437">
        <f t="shared" si="5"/>
        <v>-5362.1226132223082</v>
      </c>
      <c r="L11" s="437">
        <f t="shared" si="6"/>
        <v>0</v>
      </c>
      <c r="M11" s="437">
        <f t="shared" si="7"/>
        <v>-5362.1226132223082</v>
      </c>
    </row>
    <row r="12" spans="1:13" ht="12.75" customHeight="1">
      <c r="A12" s="272">
        <v>6</v>
      </c>
      <c r="B12" s="271" t="s">
        <v>287</v>
      </c>
      <c r="C12" s="299">
        <f>'[1]Table 8 2.1.12 MFP Funded'!AB9</f>
        <v>1</v>
      </c>
      <c r="D12" s="299">
        <v>0</v>
      </c>
      <c r="E12" s="330">
        <f t="shared" si="1"/>
        <v>-1</v>
      </c>
      <c r="F12" s="330">
        <f t="shared" si="2"/>
        <v>0</v>
      </c>
      <c r="G12" s="330">
        <f t="shared" si="3"/>
        <v>-1</v>
      </c>
      <c r="H12" s="283">
        <f>'[1]Table 3 Levels 1&amp;2'!AL13</f>
        <v>5538.0879878550813</v>
      </c>
      <c r="I12" s="283">
        <f>'[1]Table 4 Level 3'!P11</f>
        <v>545.4799999999999</v>
      </c>
      <c r="J12" s="283">
        <f t="shared" si="4"/>
        <v>6083.5679878550809</v>
      </c>
      <c r="K12" s="436">
        <f t="shared" si="5"/>
        <v>-6083.5679878550809</v>
      </c>
      <c r="L12" s="436">
        <f t="shared" si="6"/>
        <v>0</v>
      </c>
      <c r="M12" s="436">
        <f t="shared" si="7"/>
        <v>-6083.5679878550809</v>
      </c>
    </row>
    <row r="13" spans="1:13">
      <c r="A13" s="264">
        <v>7</v>
      </c>
      <c r="B13" s="263" t="s">
        <v>286</v>
      </c>
      <c r="C13" s="417">
        <f>'[1]Table 8 2.1.12 MFP Funded'!AB10</f>
        <v>0</v>
      </c>
      <c r="D13" s="417">
        <v>0</v>
      </c>
      <c r="E13" s="332">
        <f t="shared" si="1"/>
        <v>0</v>
      </c>
      <c r="F13" s="332">
        <f t="shared" si="2"/>
        <v>0</v>
      </c>
      <c r="G13" s="332">
        <f t="shared" si="3"/>
        <v>0</v>
      </c>
      <c r="H13" s="295">
        <f>'[1]Table 3 Levels 1&amp;2'!AL14</f>
        <v>1543.5712353471597</v>
      </c>
      <c r="I13" s="295">
        <f>'[1]Table 4 Level 3'!P12</f>
        <v>756.91999999999985</v>
      </c>
      <c r="J13" s="295">
        <f t="shared" si="4"/>
        <v>2300.4912353471595</v>
      </c>
      <c r="K13" s="438">
        <f t="shared" si="5"/>
        <v>0</v>
      </c>
      <c r="L13" s="438">
        <f t="shared" si="6"/>
        <v>0</v>
      </c>
      <c r="M13" s="438">
        <f t="shared" si="7"/>
        <v>0</v>
      </c>
    </row>
    <row r="14" spans="1:13">
      <c r="A14" s="264">
        <v>8</v>
      </c>
      <c r="B14" s="263" t="s">
        <v>285</v>
      </c>
      <c r="C14" s="417">
        <f>'[1]Table 8 2.1.12 MFP Funded'!AB11</f>
        <v>2</v>
      </c>
      <c r="D14" s="417">
        <f>'10.1.12 MFP Funded'!Z13</f>
        <v>1</v>
      </c>
      <c r="E14" s="332">
        <f t="shared" si="1"/>
        <v>-1</v>
      </c>
      <c r="F14" s="332">
        <f t="shared" si="2"/>
        <v>0</v>
      </c>
      <c r="G14" s="332">
        <f t="shared" si="3"/>
        <v>-1</v>
      </c>
      <c r="H14" s="295">
        <f>'[1]Table 3 Levels 1&amp;2'!AL15</f>
        <v>4033.4866571910334</v>
      </c>
      <c r="I14" s="295">
        <f>'[1]Table 4 Level 3'!P13</f>
        <v>725.76</v>
      </c>
      <c r="J14" s="295">
        <f t="shared" si="4"/>
        <v>4759.2466571910336</v>
      </c>
      <c r="K14" s="438">
        <f t="shared" si="5"/>
        <v>-4759.2466571910336</v>
      </c>
      <c r="L14" s="438">
        <f t="shared" si="6"/>
        <v>0</v>
      </c>
      <c r="M14" s="438">
        <f t="shared" si="7"/>
        <v>-4759.2466571910336</v>
      </c>
    </row>
    <row r="15" spans="1:13">
      <c r="A15" s="264">
        <v>9</v>
      </c>
      <c r="B15" s="263" t="s">
        <v>284</v>
      </c>
      <c r="C15" s="417">
        <f>'[1]Table 8 2.1.12 MFP Funded'!AB12</f>
        <v>8</v>
      </c>
      <c r="D15" s="417">
        <f>'10.1.12 MFP Funded'!Z14</f>
        <v>8</v>
      </c>
      <c r="E15" s="332">
        <f t="shared" si="1"/>
        <v>0</v>
      </c>
      <c r="F15" s="332">
        <f t="shared" si="2"/>
        <v>0</v>
      </c>
      <c r="G15" s="332">
        <f t="shared" si="3"/>
        <v>0</v>
      </c>
      <c r="H15" s="295">
        <f>'[1]Table 3 Levels 1&amp;2'!AL16</f>
        <v>4268.3217271902904</v>
      </c>
      <c r="I15" s="295">
        <f>'[1]Table 4 Level 3'!P14</f>
        <v>744.76</v>
      </c>
      <c r="J15" s="295">
        <f t="shared" si="4"/>
        <v>5013.0817271902906</v>
      </c>
      <c r="K15" s="438">
        <f t="shared" si="5"/>
        <v>0</v>
      </c>
      <c r="L15" s="438">
        <f t="shared" si="6"/>
        <v>0</v>
      </c>
      <c r="M15" s="438">
        <f t="shared" si="7"/>
        <v>0</v>
      </c>
    </row>
    <row r="16" spans="1:13">
      <c r="A16" s="280">
        <v>10</v>
      </c>
      <c r="B16" s="279" t="s">
        <v>283</v>
      </c>
      <c r="C16" s="415">
        <f>'[1]Table 8 2.1.12 MFP Funded'!AB13</f>
        <v>9</v>
      </c>
      <c r="D16" s="415">
        <f>'10.1.12 MFP Funded'!Z15</f>
        <v>11</v>
      </c>
      <c r="E16" s="331">
        <f t="shared" si="1"/>
        <v>2</v>
      </c>
      <c r="F16" s="331">
        <f t="shared" si="2"/>
        <v>2</v>
      </c>
      <c r="G16" s="331">
        <f t="shared" si="3"/>
        <v>0</v>
      </c>
      <c r="H16" s="289">
        <f>'[1]Table 3 Levels 1&amp;2'!AL17</f>
        <v>4300.0681374076885</v>
      </c>
      <c r="I16" s="289">
        <f>'[1]Table 4 Level 3'!P15</f>
        <v>608.04000000000008</v>
      </c>
      <c r="J16" s="289">
        <f t="shared" si="4"/>
        <v>4908.1081374076884</v>
      </c>
      <c r="K16" s="437">
        <f t="shared" si="5"/>
        <v>9816.2162748153769</v>
      </c>
      <c r="L16" s="437">
        <f t="shared" si="6"/>
        <v>9816.2162748153769</v>
      </c>
      <c r="M16" s="437">
        <f t="shared" si="7"/>
        <v>0</v>
      </c>
    </row>
    <row r="17" spans="1:13">
      <c r="A17" s="272">
        <v>11</v>
      </c>
      <c r="B17" s="271" t="s">
        <v>282</v>
      </c>
      <c r="C17" s="299">
        <f>'[1]Table 8 2.1.12 MFP Funded'!AB14</f>
        <v>0</v>
      </c>
      <c r="D17" s="299">
        <v>0</v>
      </c>
      <c r="E17" s="330">
        <f t="shared" si="1"/>
        <v>0</v>
      </c>
      <c r="F17" s="330">
        <f t="shared" si="2"/>
        <v>0</v>
      </c>
      <c r="G17" s="330">
        <f t="shared" si="3"/>
        <v>0</v>
      </c>
      <c r="H17" s="283">
        <f>'[1]Table 3 Levels 1&amp;2'!AL18</f>
        <v>6740.2393955908683</v>
      </c>
      <c r="I17" s="283">
        <f>'[1]Table 4 Level 3'!P16</f>
        <v>706.55</v>
      </c>
      <c r="J17" s="283">
        <f t="shared" si="4"/>
        <v>7446.7893955908685</v>
      </c>
      <c r="K17" s="436">
        <f t="shared" si="5"/>
        <v>0</v>
      </c>
      <c r="L17" s="436">
        <f t="shared" si="6"/>
        <v>0</v>
      </c>
      <c r="M17" s="436">
        <f t="shared" si="7"/>
        <v>0</v>
      </c>
    </row>
    <row r="18" spans="1:13">
      <c r="A18" s="264">
        <v>12</v>
      </c>
      <c r="B18" s="263" t="s">
        <v>281</v>
      </c>
      <c r="C18" s="417">
        <f>'[1]Table 8 2.1.12 MFP Funded'!AB15</f>
        <v>0</v>
      </c>
      <c r="D18" s="417">
        <v>0</v>
      </c>
      <c r="E18" s="332">
        <f t="shared" si="1"/>
        <v>0</v>
      </c>
      <c r="F18" s="332">
        <f t="shared" si="2"/>
        <v>0</v>
      </c>
      <c r="G18" s="332">
        <f t="shared" si="3"/>
        <v>0</v>
      </c>
      <c r="H18" s="295">
        <f>'[1]Table 3 Levels 1&amp;2'!AL19</f>
        <v>1781.2877551020408</v>
      </c>
      <c r="I18" s="295">
        <f>'[1]Table 4 Level 3'!P17</f>
        <v>1063.31</v>
      </c>
      <c r="J18" s="295">
        <f t="shared" si="4"/>
        <v>2844.5977551020405</v>
      </c>
      <c r="K18" s="438">
        <f t="shared" si="5"/>
        <v>0</v>
      </c>
      <c r="L18" s="438">
        <f t="shared" si="6"/>
        <v>0</v>
      </c>
      <c r="M18" s="438">
        <f t="shared" si="7"/>
        <v>0</v>
      </c>
    </row>
    <row r="19" spans="1:13">
      <c r="A19" s="264">
        <v>13</v>
      </c>
      <c r="B19" s="263" t="s">
        <v>280</v>
      </c>
      <c r="C19" s="417">
        <f>'[1]Table 8 2.1.12 MFP Funded'!AB16</f>
        <v>0</v>
      </c>
      <c r="D19" s="417">
        <v>0</v>
      </c>
      <c r="E19" s="332">
        <f t="shared" si="1"/>
        <v>0</v>
      </c>
      <c r="F19" s="332">
        <f t="shared" si="2"/>
        <v>0</v>
      </c>
      <c r="G19" s="332">
        <f t="shared" si="3"/>
        <v>0</v>
      </c>
      <c r="H19" s="295">
        <f>'[1]Table 3 Levels 1&amp;2'!AL20</f>
        <v>6125.5331903699798</v>
      </c>
      <c r="I19" s="295">
        <f>'[1]Table 4 Level 3'!P18</f>
        <v>749.43000000000006</v>
      </c>
      <c r="J19" s="295">
        <f t="shared" si="4"/>
        <v>6874.9631903699801</v>
      </c>
      <c r="K19" s="438">
        <f t="shared" si="5"/>
        <v>0</v>
      </c>
      <c r="L19" s="438">
        <f t="shared" si="6"/>
        <v>0</v>
      </c>
      <c r="M19" s="438">
        <f t="shared" si="7"/>
        <v>0</v>
      </c>
    </row>
    <row r="20" spans="1:13" ht="12.75" customHeight="1">
      <c r="A20" s="264">
        <v>14</v>
      </c>
      <c r="B20" s="263" t="s">
        <v>279</v>
      </c>
      <c r="C20" s="417">
        <f>'[1]Table 8 2.1.12 MFP Funded'!AB17</f>
        <v>0</v>
      </c>
      <c r="D20" s="417">
        <v>0</v>
      </c>
      <c r="E20" s="332">
        <f t="shared" si="1"/>
        <v>0</v>
      </c>
      <c r="F20" s="332">
        <f t="shared" si="2"/>
        <v>0</v>
      </c>
      <c r="G20" s="332">
        <f t="shared" si="3"/>
        <v>0</v>
      </c>
      <c r="H20" s="295">
        <f>'[1]Table 3 Levels 1&amp;2'!AL21</f>
        <v>5278.0936993421856</v>
      </c>
      <c r="I20" s="295">
        <f>'[1]Table 4 Level 3'!P19</f>
        <v>809.9799999999999</v>
      </c>
      <c r="J20" s="295">
        <f t="shared" si="4"/>
        <v>6088.0736993421851</v>
      </c>
      <c r="K20" s="438">
        <f t="shared" si="5"/>
        <v>0</v>
      </c>
      <c r="L20" s="438">
        <f t="shared" si="6"/>
        <v>0</v>
      </c>
      <c r="M20" s="438">
        <f t="shared" si="7"/>
        <v>0</v>
      </c>
    </row>
    <row r="21" spans="1:13">
      <c r="A21" s="280">
        <v>15</v>
      </c>
      <c r="B21" s="279" t="s">
        <v>278</v>
      </c>
      <c r="C21" s="415">
        <f>'[1]Table 8 2.1.12 MFP Funded'!AB18</f>
        <v>0</v>
      </c>
      <c r="D21" s="415">
        <v>0</v>
      </c>
      <c r="E21" s="331">
        <f t="shared" si="1"/>
        <v>0</v>
      </c>
      <c r="F21" s="331">
        <f t="shared" si="2"/>
        <v>0</v>
      </c>
      <c r="G21" s="331">
        <f t="shared" si="3"/>
        <v>0</v>
      </c>
      <c r="H21" s="289">
        <f>'[1]Table 3 Levels 1&amp;2'!AL22</f>
        <v>5428.9842692179664</v>
      </c>
      <c r="I21" s="289">
        <f>'[1]Table 4 Level 3'!P20</f>
        <v>553.79999999999995</v>
      </c>
      <c r="J21" s="289">
        <f t="shared" si="4"/>
        <v>5982.7842692179665</v>
      </c>
      <c r="K21" s="437">
        <f t="shared" si="5"/>
        <v>0</v>
      </c>
      <c r="L21" s="437">
        <f t="shared" si="6"/>
        <v>0</v>
      </c>
      <c r="M21" s="437">
        <f t="shared" si="7"/>
        <v>0</v>
      </c>
    </row>
    <row r="22" spans="1:13">
      <c r="A22" s="272">
        <v>16</v>
      </c>
      <c r="B22" s="271" t="s">
        <v>277</v>
      </c>
      <c r="C22" s="299">
        <f>'[1]Table 8 2.1.12 MFP Funded'!AB19</f>
        <v>0</v>
      </c>
      <c r="D22" s="299">
        <v>0</v>
      </c>
      <c r="E22" s="330">
        <f t="shared" si="1"/>
        <v>0</v>
      </c>
      <c r="F22" s="330">
        <f t="shared" si="2"/>
        <v>0</v>
      </c>
      <c r="G22" s="330">
        <f t="shared" si="3"/>
        <v>0</v>
      </c>
      <c r="H22" s="283">
        <f>'[1]Table 3 Levels 1&amp;2'!AL23</f>
        <v>1501.2470754125757</v>
      </c>
      <c r="I22" s="283">
        <f>'[1]Table 4 Level 3'!P21</f>
        <v>686.73</v>
      </c>
      <c r="J22" s="283">
        <f t="shared" si="4"/>
        <v>2187.9770754125757</v>
      </c>
      <c r="K22" s="436">
        <f t="shared" si="5"/>
        <v>0</v>
      </c>
      <c r="L22" s="436">
        <f t="shared" si="6"/>
        <v>0</v>
      </c>
      <c r="M22" s="436">
        <f t="shared" si="7"/>
        <v>0</v>
      </c>
    </row>
    <row r="23" spans="1:13">
      <c r="A23" s="264">
        <v>17</v>
      </c>
      <c r="B23" s="263" t="s">
        <v>276</v>
      </c>
      <c r="C23" s="417">
        <f>'[1]Table 8 2.1.12 MFP Funded'!AB20</f>
        <v>48</v>
      </c>
      <c r="D23" s="417">
        <f>'10.1.12 MFP Funded'!Z22</f>
        <v>53</v>
      </c>
      <c r="E23" s="332">
        <f t="shared" si="1"/>
        <v>5</v>
      </c>
      <c r="F23" s="332">
        <f t="shared" si="2"/>
        <v>5</v>
      </c>
      <c r="G23" s="332">
        <f t="shared" si="3"/>
        <v>0</v>
      </c>
      <c r="H23" s="295">
        <f>'[1]Table 3 Levels 1&amp;2'!AL24</f>
        <v>3386.5716964570697</v>
      </c>
      <c r="I23" s="295">
        <f>'[1]Table 5B2_RSD_LA'!F7</f>
        <v>801.47762416806802</v>
      </c>
      <c r="J23" s="295">
        <f t="shared" si="4"/>
        <v>4188.0493206251376</v>
      </c>
      <c r="K23" s="438">
        <f t="shared" si="5"/>
        <v>20940.246603125688</v>
      </c>
      <c r="L23" s="438">
        <f t="shared" si="6"/>
        <v>20940.246603125688</v>
      </c>
      <c r="M23" s="438">
        <f t="shared" si="7"/>
        <v>0</v>
      </c>
    </row>
    <row r="24" spans="1:13">
      <c r="A24" s="264">
        <v>18</v>
      </c>
      <c r="B24" s="263" t="s">
        <v>275</v>
      </c>
      <c r="C24" s="417">
        <f>'[1]Table 8 2.1.12 MFP Funded'!AB21</f>
        <v>0</v>
      </c>
      <c r="D24" s="417">
        <v>0</v>
      </c>
      <c r="E24" s="332">
        <f t="shared" si="1"/>
        <v>0</v>
      </c>
      <c r="F24" s="332">
        <f t="shared" si="2"/>
        <v>0</v>
      </c>
      <c r="G24" s="332">
        <f t="shared" si="3"/>
        <v>0</v>
      </c>
      <c r="H24" s="295">
        <f>'[1]Table 3 Levels 1&amp;2'!AL25</f>
        <v>5798.0598063231446</v>
      </c>
      <c r="I24" s="295">
        <f>'[1]Table 4 Level 3'!P23</f>
        <v>845.94999999999993</v>
      </c>
      <c r="J24" s="295">
        <f t="shared" si="4"/>
        <v>6644.0098063231444</v>
      </c>
      <c r="K24" s="438">
        <f t="shared" si="5"/>
        <v>0</v>
      </c>
      <c r="L24" s="438">
        <f t="shared" si="6"/>
        <v>0</v>
      </c>
      <c r="M24" s="438">
        <f t="shared" si="7"/>
        <v>0</v>
      </c>
    </row>
    <row r="25" spans="1:13">
      <c r="A25" s="264">
        <v>19</v>
      </c>
      <c r="B25" s="263" t="s">
        <v>274</v>
      </c>
      <c r="C25" s="417">
        <f>'[1]Table 8 2.1.12 MFP Funded'!AB22</f>
        <v>4</v>
      </c>
      <c r="D25" s="417">
        <f>'10.1.12 MFP Funded'!Z24</f>
        <v>4</v>
      </c>
      <c r="E25" s="332">
        <f t="shared" si="1"/>
        <v>0</v>
      </c>
      <c r="F25" s="332">
        <f t="shared" si="2"/>
        <v>0</v>
      </c>
      <c r="G25" s="332">
        <f t="shared" si="3"/>
        <v>0</v>
      </c>
      <c r="H25" s="295">
        <f>'[1]Table 3 Levels 1&amp;2'!AL26</f>
        <v>5219.1012787873206</v>
      </c>
      <c r="I25" s="295">
        <f>'[1]Table 4 Level 3'!P24</f>
        <v>905.43</v>
      </c>
      <c r="J25" s="295">
        <f t="shared" si="4"/>
        <v>6124.5312787873208</v>
      </c>
      <c r="K25" s="438">
        <f t="shared" si="5"/>
        <v>0</v>
      </c>
      <c r="L25" s="438">
        <f t="shared" si="6"/>
        <v>0</v>
      </c>
      <c r="M25" s="438">
        <f t="shared" si="7"/>
        <v>0</v>
      </c>
    </row>
    <row r="26" spans="1:13">
      <c r="A26" s="280">
        <v>20</v>
      </c>
      <c r="B26" s="279" t="s">
        <v>273</v>
      </c>
      <c r="C26" s="415">
        <f>'[1]Table 8 2.1.12 MFP Funded'!AB23</f>
        <v>4</v>
      </c>
      <c r="D26" s="415">
        <f>'10.1.12 MFP Funded'!Z25</f>
        <v>4</v>
      </c>
      <c r="E26" s="331">
        <f t="shared" si="1"/>
        <v>0</v>
      </c>
      <c r="F26" s="331">
        <f t="shared" si="2"/>
        <v>0</v>
      </c>
      <c r="G26" s="331">
        <f t="shared" si="3"/>
        <v>0</v>
      </c>
      <c r="H26" s="289">
        <f>'[1]Table 3 Levels 1&amp;2'!AL27</f>
        <v>5441.7799844976798</v>
      </c>
      <c r="I26" s="289">
        <f>'[1]Table 4 Level 3'!P25</f>
        <v>586.16999999999996</v>
      </c>
      <c r="J26" s="289">
        <f t="shared" si="4"/>
        <v>6027.9499844976799</v>
      </c>
      <c r="K26" s="437">
        <f t="shared" si="5"/>
        <v>0</v>
      </c>
      <c r="L26" s="437">
        <f t="shared" si="6"/>
        <v>0</v>
      </c>
      <c r="M26" s="437">
        <f t="shared" si="7"/>
        <v>0</v>
      </c>
    </row>
    <row r="27" spans="1:13">
      <c r="A27" s="272">
        <v>21</v>
      </c>
      <c r="B27" s="271" t="s">
        <v>272</v>
      </c>
      <c r="C27" s="299">
        <f>'[1]Table 8 2.1.12 MFP Funded'!AB24</f>
        <v>0</v>
      </c>
      <c r="D27" s="299">
        <v>0</v>
      </c>
      <c r="E27" s="330">
        <f t="shared" si="1"/>
        <v>0</v>
      </c>
      <c r="F27" s="330">
        <f t="shared" si="2"/>
        <v>0</v>
      </c>
      <c r="G27" s="330">
        <f t="shared" si="3"/>
        <v>0</v>
      </c>
      <c r="H27" s="283">
        <f>'[1]Table 3 Levels 1&amp;2'!AL28</f>
        <v>5718.7800910915075</v>
      </c>
      <c r="I27" s="283">
        <f>'[1]Table 4 Level 3'!P26</f>
        <v>610.35</v>
      </c>
      <c r="J27" s="283">
        <f t="shared" si="4"/>
        <v>6329.1300910915079</v>
      </c>
      <c r="K27" s="436">
        <f t="shared" si="5"/>
        <v>0</v>
      </c>
      <c r="L27" s="436">
        <f t="shared" si="6"/>
        <v>0</v>
      </c>
      <c r="M27" s="436">
        <f t="shared" si="7"/>
        <v>0</v>
      </c>
    </row>
    <row r="28" spans="1:13">
      <c r="A28" s="264">
        <v>22</v>
      </c>
      <c r="B28" s="263" t="s">
        <v>271</v>
      </c>
      <c r="C28" s="417">
        <f>'[1]Table 8 2.1.12 MFP Funded'!AB25</f>
        <v>0</v>
      </c>
      <c r="D28" s="417">
        <f>'10.1.12 MFP Funded'!Z27</f>
        <v>1</v>
      </c>
      <c r="E28" s="332">
        <f t="shared" si="1"/>
        <v>1</v>
      </c>
      <c r="F28" s="332">
        <f t="shared" si="2"/>
        <v>1</v>
      </c>
      <c r="G28" s="332">
        <f t="shared" si="3"/>
        <v>0</v>
      </c>
      <c r="H28" s="295">
        <f>'[1]Table 3 Levels 1&amp;2'!AL29</f>
        <v>6198.830003500153</v>
      </c>
      <c r="I28" s="295">
        <f>'[1]Table 4 Level 3'!P27</f>
        <v>496.36</v>
      </c>
      <c r="J28" s="295">
        <f t="shared" si="4"/>
        <v>6695.1900035001527</v>
      </c>
      <c r="K28" s="438">
        <f t="shared" si="5"/>
        <v>6695.1900035001527</v>
      </c>
      <c r="L28" s="438">
        <f t="shared" si="6"/>
        <v>6695.1900035001527</v>
      </c>
      <c r="M28" s="438">
        <f t="shared" si="7"/>
        <v>0</v>
      </c>
    </row>
    <row r="29" spans="1:13">
      <c r="A29" s="264">
        <v>23</v>
      </c>
      <c r="B29" s="263" t="s">
        <v>270</v>
      </c>
      <c r="C29" s="417">
        <f>'[1]Table 8 2.1.12 MFP Funded'!AB26</f>
        <v>2</v>
      </c>
      <c r="D29" s="417">
        <f>'10.1.12 MFP Funded'!Z28</f>
        <v>2</v>
      </c>
      <c r="E29" s="332">
        <f t="shared" si="1"/>
        <v>0</v>
      </c>
      <c r="F29" s="332">
        <f t="shared" si="2"/>
        <v>0</v>
      </c>
      <c r="G29" s="332">
        <f t="shared" si="3"/>
        <v>0</v>
      </c>
      <c r="H29" s="295">
        <f>'[1]Table 3 Levels 1&amp;2'!AL30</f>
        <v>4809.0299298140199</v>
      </c>
      <c r="I29" s="295">
        <f>'[1]Table 4 Level 3'!P28</f>
        <v>688.58</v>
      </c>
      <c r="J29" s="295">
        <f t="shared" si="4"/>
        <v>5497.6099298140198</v>
      </c>
      <c r="K29" s="438">
        <f t="shared" si="5"/>
        <v>0</v>
      </c>
      <c r="L29" s="438">
        <f t="shared" si="6"/>
        <v>0</v>
      </c>
      <c r="M29" s="438">
        <f t="shared" si="7"/>
        <v>0</v>
      </c>
    </row>
    <row r="30" spans="1:13">
      <c r="A30" s="264">
        <v>24</v>
      </c>
      <c r="B30" s="263" t="s">
        <v>269</v>
      </c>
      <c r="C30" s="417">
        <f>'[1]Table 8 2.1.12 MFP Funded'!AB27</f>
        <v>7</v>
      </c>
      <c r="D30" s="417">
        <f>'10.1.12 MFP Funded'!Z29</f>
        <v>4</v>
      </c>
      <c r="E30" s="332">
        <f t="shared" si="1"/>
        <v>-3</v>
      </c>
      <c r="F30" s="332">
        <f t="shared" si="2"/>
        <v>0</v>
      </c>
      <c r="G30" s="332">
        <f t="shared" si="3"/>
        <v>-3</v>
      </c>
      <c r="H30" s="295">
        <f>'[1]Table 3 Levels 1&amp;2'!AL31</f>
        <v>2649.7787452556372</v>
      </c>
      <c r="I30" s="295">
        <f>'[1]Table 4 Level 3'!P29</f>
        <v>854.24999999999989</v>
      </c>
      <c r="J30" s="295">
        <f t="shared" si="4"/>
        <v>3504.0287452556372</v>
      </c>
      <c r="K30" s="438">
        <f t="shared" si="5"/>
        <v>-10512.086235766912</v>
      </c>
      <c r="L30" s="438">
        <f t="shared" si="6"/>
        <v>0</v>
      </c>
      <c r="M30" s="438">
        <f t="shared" si="7"/>
        <v>-10512.086235766912</v>
      </c>
    </row>
    <row r="31" spans="1:13">
      <c r="A31" s="280">
        <v>25</v>
      </c>
      <c r="B31" s="279" t="s">
        <v>268</v>
      </c>
      <c r="C31" s="415">
        <f>'[1]Table 8 2.1.12 MFP Funded'!AB28</f>
        <v>0</v>
      </c>
      <c r="D31" s="415">
        <v>0</v>
      </c>
      <c r="E31" s="331">
        <f t="shared" si="1"/>
        <v>0</v>
      </c>
      <c r="F31" s="331">
        <f t="shared" si="2"/>
        <v>0</v>
      </c>
      <c r="G31" s="331">
        <f t="shared" si="3"/>
        <v>0</v>
      </c>
      <c r="H31" s="289">
        <f>'[1]Table 3 Levels 1&amp;2'!AL32</f>
        <v>3848.3923674564248</v>
      </c>
      <c r="I31" s="289">
        <f>'[1]Table 4 Level 3'!P30</f>
        <v>653.73</v>
      </c>
      <c r="J31" s="289">
        <f t="shared" si="4"/>
        <v>4502.1223674564244</v>
      </c>
      <c r="K31" s="437">
        <f t="shared" si="5"/>
        <v>0</v>
      </c>
      <c r="L31" s="437">
        <f t="shared" si="6"/>
        <v>0</v>
      </c>
      <c r="M31" s="437">
        <f t="shared" si="7"/>
        <v>0</v>
      </c>
    </row>
    <row r="32" spans="1:13">
      <c r="A32" s="272">
        <v>26</v>
      </c>
      <c r="B32" s="271" t="s">
        <v>267</v>
      </c>
      <c r="C32" s="299">
        <f>'[1]Table 8 2.1.12 MFP Funded'!AB29</f>
        <v>6</v>
      </c>
      <c r="D32" s="299">
        <f>'10.1.12 MFP Funded'!Z31</f>
        <v>6</v>
      </c>
      <c r="E32" s="330">
        <f t="shared" si="1"/>
        <v>0</v>
      </c>
      <c r="F32" s="330">
        <f t="shared" si="2"/>
        <v>0</v>
      </c>
      <c r="G32" s="330">
        <f t="shared" si="3"/>
        <v>0</v>
      </c>
      <c r="H32" s="283">
        <f>'[1]Table 3 Levels 1&amp;2'!AL33</f>
        <v>3145.9192082835102</v>
      </c>
      <c r="I32" s="283">
        <f>'[1]Table 4 Level 3'!P31</f>
        <v>836.83</v>
      </c>
      <c r="J32" s="283">
        <f t="shared" si="4"/>
        <v>3982.7492082835101</v>
      </c>
      <c r="K32" s="436">
        <f t="shared" si="5"/>
        <v>0</v>
      </c>
      <c r="L32" s="436">
        <f t="shared" si="6"/>
        <v>0</v>
      </c>
      <c r="M32" s="436">
        <f t="shared" si="7"/>
        <v>0</v>
      </c>
    </row>
    <row r="33" spans="1:13">
      <c r="A33" s="264">
        <v>27</v>
      </c>
      <c r="B33" s="263" t="s">
        <v>266</v>
      </c>
      <c r="C33" s="409">
        <f>'[1]Table 8 2.1.12 MFP Funded'!AB30</f>
        <v>1</v>
      </c>
      <c r="D33" s="409">
        <f>'10.1.12 MFP Funded'!Z32</f>
        <v>2</v>
      </c>
      <c r="E33" s="327">
        <f t="shared" si="1"/>
        <v>1</v>
      </c>
      <c r="F33" s="327">
        <f t="shared" si="2"/>
        <v>1</v>
      </c>
      <c r="G33" s="327">
        <f t="shared" si="3"/>
        <v>0</v>
      </c>
      <c r="H33" s="259">
        <f>'[1]Table 3 Levels 1&amp;2'!AL34</f>
        <v>5653.5502977926608</v>
      </c>
      <c r="I33" s="259">
        <f>'[1]Table 4 Level 3'!P32</f>
        <v>693.06</v>
      </c>
      <c r="J33" s="259">
        <f t="shared" si="4"/>
        <v>6346.6102977926603</v>
      </c>
      <c r="K33" s="430">
        <f t="shared" si="5"/>
        <v>6346.6102977926603</v>
      </c>
      <c r="L33" s="430">
        <f t="shared" si="6"/>
        <v>6346.6102977926603</v>
      </c>
      <c r="M33" s="430">
        <f t="shared" si="7"/>
        <v>0</v>
      </c>
    </row>
    <row r="34" spans="1:13">
      <c r="A34" s="264">
        <v>28</v>
      </c>
      <c r="B34" s="263" t="s">
        <v>265</v>
      </c>
      <c r="C34" s="409">
        <f>'[1]Table 8 2.1.12 MFP Funded'!AB31</f>
        <v>1</v>
      </c>
      <c r="D34" s="409">
        <f>'10.1.12 MFP Funded'!Z33</f>
        <v>1</v>
      </c>
      <c r="E34" s="327">
        <f t="shared" si="1"/>
        <v>0</v>
      </c>
      <c r="F34" s="327">
        <f t="shared" si="2"/>
        <v>0</v>
      </c>
      <c r="G34" s="327">
        <f t="shared" si="3"/>
        <v>0</v>
      </c>
      <c r="H34" s="259">
        <f>'[1]Table 3 Levels 1&amp;2'!AL35</f>
        <v>3200.5356505169011</v>
      </c>
      <c r="I34" s="259">
        <f>'[1]Table 4 Level 3'!P33</f>
        <v>694.4</v>
      </c>
      <c r="J34" s="259">
        <f t="shared" si="4"/>
        <v>3894.9356505169012</v>
      </c>
      <c r="K34" s="430">
        <f t="shared" si="5"/>
        <v>0</v>
      </c>
      <c r="L34" s="430">
        <f t="shared" si="6"/>
        <v>0</v>
      </c>
      <c r="M34" s="430">
        <f t="shared" si="7"/>
        <v>0</v>
      </c>
    </row>
    <row r="35" spans="1:13">
      <c r="A35" s="264">
        <v>29</v>
      </c>
      <c r="B35" s="263" t="s">
        <v>264</v>
      </c>
      <c r="C35" s="409">
        <f>'[1]Table 8 2.1.12 MFP Funded'!AB32</f>
        <v>0</v>
      </c>
      <c r="D35" s="409">
        <v>0</v>
      </c>
      <c r="E35" s="327">
        <f t="shared" si="1"/>
        <v>0</v>
      </c>
      <c r="F35" s="327">
        <f t="shared" si="2"/>
        <v>0</v>
      </c>
      <c r="G35" s="327">
        <f t="shared" si="3"/>
        <v>0</v>
      </c>
      <c r="H35" s="259">
        <f>'[1]Table 3 Levels 1&amp;2'!AL36</f>
        <v>3945.0399545376122</v>
      </c>
      <c r="I35" s="259">
        <f>'[1]Table 4 Level 3'!P34</f>
        <v>754.94999999999993</v>
      </c>
      <c r="J35" s="259">
        <f t="shared" si="4"/>
        <v>4699.989954537612</v>
      </c>
      <c r="K35" s="430">
        <f t="shared" si="5"/>
        <v>0</v>
      </c>
      <c r="L35" s="430">
        <f t="shared" si="6"/>
        <v>0</v>
      </c>
      <c r="M35" s="430">
        <f t="shared" si="7"/>
        <v>0</v>
      </c>
    </row>
    <row r="36" spans="1:13">
      <c r="A36" s="280">
        <v>30</v>
      </c>
      <c r="B36" s="279" t="s">
        <v>263</v>
      </c>
      <c r="C36" s="413">
        <f>'[1]Table 8 2.1.12 MFP Funded'!AB33</f>
        <v>0</v>
      </c>
      <c r="D36" s="413">
        <v>0</v>
      </c>
      <c r="E36" s="329">
        <f t="shared" si="1"/>
        <v>0</v>
      </c>
      <c r="F36" s="329">
        <f t="shared" si="2"/>
        <v>0</v>
      </c>
      <c r="G36" s="329">
        <f t="shared" si="3"/>
        <v>0</v>
      </c>
      <c r="H36" s="275">
        <f>'[1]Table 3 Levels 1&amp;2'!AL37</f>
        <v>5594.8916667625617</v>
      </c>
      <c r="I36" s="275">
        <f>'[1]Table 4 Level 3'!P35</f>
        <v>727.17</v>
      </c>
      <c r="J36" s="275">
        <f t="shared" si="4"/>
        <v>6322.0616667625618</v>
      </c>
      <c r="K36" s="435">
        <f t="shared" si="5"/>
        <v>0</v>
      </c>
      <c r="L36" s="435">
        <f t="shared" si="6"/>
        <v>0</v>
      </c>
      <c r="M36" s="435">
        <f t="shared" si="7"/>
        <v>0</v>
      </c>
    </row>
    <row r="37" spans="1:13">
      <c r="A37" s="272">
        <v>31</v>
      </c>
      <c r="B37" s="271" t="s">
        <v>262</v>
      </c>
      <c r="C37" s="411">
        <f>'[1]Table 8 2.1.12 MFP Funded'!AB34</f>
        <v>3</v>
      </c>
      <c r="D37" s="411">
        <f>'10.1.12 MFP Funded'!Z36</f>
        <v>3</v>
      </c>
      <c r="E37" s="328">
        <f t="shared" si="1"/>
        <v>0</v>
      </c>
      <c r="F37" s="328">
        <f t="shared" si="2"/>
        <v>0</v>
      </c>
      <c r="G37" s="328">
        <f t="shared" si="3"/>
        <v>0</v>
      </c>
      <c r="H37" s="267">
        <f>'[1]Table 3 Levels 1&amp;2'!AL38</f>
        <v>4159.5846806435638</v>
      </c>
      <c r="I37" s="267">
        <f>'[1]Table 4 Level 3'!P36</f>
        <v>620.83000000000004</v>
      </c>
      <c r="J37" s="267">
        <f t="shared" si="4"/>
        <v>4780.4146806435638</v>
      </c>
      <c r="K37" s="431">
        <f t="shared" si="5"/>
        <v>0</v>
      </c>
      <c r="L37" s="431">
        <f t="shared" si="6"/>
        <v>0</v>
      </c>
      <c r="M37" s="431">
        <f t="shared" si="7"/>
        <v>0</v>
      </c>
    </row>
    <row r="38" spans="1:13">
      <c r="A38" s="264">
        <v>32</v>
      </c>
      <c r="B38" s="263" t="s">
        <v>261</v>
      </c>
      <c r="C38" s="409">
        <f>'[1]Table 8 2.1.12 MFP Funded'!AB35</f>
        <v>16</v>
      </c>
      <c r="D38" s="409">
        <f>'10.1.12 MFP Funded'!Z37</f>
        <v>15</v>
      </c>
      <c r="E38" s="327">
        <f t="shared" si="1"/>
        <v>-1</v>
      </c>
      <c r="F38" s="327">
        <f t="shared" si="2"/>
        <v>0</v>
      </c>
      <c r="G38" s="327">
        <f t="shared" si="3"/>
        <v>-1</v>
      </c>
      <c r="H38" s="259">
        <f>'[1]Table 3 Levels 1&amp;2'!AL39</f>
        <v>5475.1436637248598</v>
      </c>
      <c r="I38" s="259">
        <f>'[1]Table 4 Level 3'!P37</f>
        <v>559.77</v>
      </c>
      <c r="J38" s="259">
        <f t="shared" si="4"/>
        <v>6034.9136637248594</v>
      </c>
      <c r="K38" s="430">
        <f t="shared" si="5"/>
        <v>-6034.9136637248594</v>
      </c>
      <c r="L38" s="430">
        <f t="shared" si="6"/>
        <v>0</v>
      </c>
      <c r="M38" s="430">
        <f t="shared" si="7"/>
        <v>-6034.9136637248594</v>
      </c>
    </row>
    <row r="39" spans="1:13">
      <c r="A39" s="264">
        <v>33</v>
      </c>
      <c r="B39" s="263" t="s">
        <v>260</v>
      </c>
      <c r="C39" s="409">
        <f>'[1]Table 8 2.1.12 MFP Funded'!AB36</f>
        <v>3</v>
      </c>
      <c r="D39" s="409">
        <f>'10.1.12 MFP Funded'!Z38</f>
        <v>3</v>
      </c>
      <c r="E39" s="327">
        <f t="shared" ref="E39:E70" si="8">D39-C39</f>
        <v>0</v>
      </c>
      <c r="F39" s="327">
        <f t="shared" ref="F39:F70" si="9">IF(E39&gt;0,E39,0)</f>
        <v>0</v>
      </c>
      <c r="G39" s="327">
        <f t="shared" ref="G39:G75" si="10">IF(E39&lt;0,E39,0)</f>
        <v>0</v>
      </c>
      <c r="H39" s="259">
        <f>'[1]Table 3 Levels 1&amp;2'!AL40</f>
        <v>5397.5678422891451</v>
      </c>
      <c r="I39" s="259">
        <f>'[1]Table 4 Level 3'!P38</f>
        <v>655.31000000000006</v>
      </c>
      <c r="J39" s="259">
        <f t="shared" ref="J39:J70" si="11">H39+I39</f>
        <v>6052.8778422891455</v>
      </c>
      <c r="K39" s="430">
        <f t="shared" ref="K39:K70" si="12">J39*E39</f>
        <v>0</v>
      </c>
      <c r="L39" s="430">
        <f t="shared" ref="L39:L70" si="13">IF(K39&gt;0,K39,0)</f>
        <v>0</v>
      </c>
      <c r="M39" s="430">
        <f t="shared" ref="M39:M75" si="14">IF(K39&lt;0,K39,0)</f>
        <v>0</v>
      </c>
    </row>
    <row r="40" spans="1:13">
      <c r="A40" s="264">
        <v>34</v>
      </c>
      <c r="B40" s="263" t="s">
        <v>259</v>
      </c>
      <c r="C40" s="409">
        <f>'[1]Table 8 2.1.12 MFP Funded'!AB37</f>
        <v>0</v>
      </c>
      <c r="D40" s="409">
        <v>0</v>
      </c>
      <c r="E40" s="327">
        <f t="shared" si="8"/>
        <v>0</v>
      </c>
      <c r="F40" s="327">
        <f t="shared" si="9"/>
        <v>0</v>
      </c>
      <c r="G40" s="327">
        <f t="shared" si="10"/>
        <v>0</v>
      </c>
      <c r="H40" s="259">
        <f>'[1]Table 3 Levels 1&amp;2'!AL41</f>
        <v>5843.9642210290731</v>
      </c>
      <c r="I40" s="259">
        <f>'[1]Table 4 Level 3'!P39</f>
        <v>644.11000000000013</v>
      </c>
      <c r="J40" s="259">
        <f t="shared" si="11"/>
        <v>6488.0742210290737</v>
      </c>
      <c r="K40" s="430">
        <f t="shared" si="12"/>
        <v>0</v>
      </c>
      <c r="L40" s="430">
        <f t="shared" si="13"/>
        <v>0</v>
      </c>
      <c r="M40" s="430">
        <f t="shared" si="14"/>
        <v>0</v>
      </c>
    </row>
    <row r="41" spans="1:13">
      <c r="A41" s="280">
        <v>35</v>
      </c>
      <c r="B41" s="279" t="s">
        <v>258</v>
      </c>
      <c r="C41" s="413">
        <f>'[1]Table 8 2.1.12 MFP Funded'!AB38</f>
        <v>3</v>
      </c>
      <c r="D41" s="413">
        <f>'10.1.12 MFP Funded'!Z40</f>
        <v>3</v>
      </c>
      <c r="E41" s="329">
        <f t="shared" si="8"/>
        <v>0</v>
      </c>
      <c r="F41" s="329">
        <f t="shared" si="9"/>
        <v>0</v>
      </c>
      <c r="G41" s="329">
        <f t="shared" si="10"/>
        <v>0</v>
      </c>
      <c r="H41" s="275">
        <f>'[1]Table 3 Levels 1&amp;2'!AL42</f>
        <v>4830.9633412658623</v>
      </c>
      <c r="I41" s="275">
        <f>'[1]Table 4 Level 3'!P40</f>
        <v>537.96</v>
      </c>
      <c r="J41" s="275">
        <f t="shared" si="11"/>
        <v>5368.9233412658623</v>
      </c>
      <c r="K41" s="435">
        <f t="shared" si="12"/>
        <v>0</v>
      </c>
      <c r="L41" s="435">
        <f t="shared" si="13"/>
        <v>0</v>
      </c>
      <c r="M41" s="435">
        <f t="shared" si="14"/>
        <v>0</v>
      </c>
    </row>
    <row r="42" spans="1:13">
      <c r="A42" s="272">
        <v>36</v>
      </c>
      <c r="B42" s="271" t="s">
        <v>257</v>
      </c>
      <c r="C42" s="411">
        <f>'[1]Table 8 2.1.12 MFP Funded'!AB39</f>
        <v>9</v>
      </c>
      <c r="D42" s="411">
        <f>'10.1.12 MFP Funded'!Z41</f>
        <v>11</v>
      </c>
      <c r="E42" s="328">
        <f t="shared" si="8"/>
        <v>2</v>
      </c>
      <c r="F42" s="328">
        <f t="shared" si="9"/>
        <v>2</v>
      </c>
      <c r="G42" s="328">
        <f t="shared" si="10"/>
        <v>0</v>
      </c>
      <c r="H42" s="267">
        <f>'[1]Table 3 Levels 1&amp;2'!AL43</f>
        <v>3493.4615493208294</v>
      </c>
      <c r="I42" s="267">
        <f>'[1]Table 5B1_RSD_Orleans'!F78</f>
        <v>746.0335616438357</v>
      </c>
      <c r="J42" s="267">
        <f t="shared" si="11"/>
        <v>4239.4951109646654</v>
      </c>
      <c r="K42" s="431">
        <f t="shared" si="12"/>
        <v>8478.9902219293308</v>
      </c>
      <c r="L42" s="431">
        <f t="shared" si="13"/>
        <v>8478.9902219293308</v>
      </c>
      <c r="M42" s="431">
        <f t="shared" si="14"/>
        <v>0</v>
      </c>
    </row>
    <row r="43" spans="1:13">
      <c r="A43" s="264">
        <v>37</v>
      </c>
      <c r="B43" s="263" t="s">
        <v>256</v>
      </c>
      <c r="C43" s="409">
        <f>'[1]Table 8 2.1.12 MFP Funded'!AB40</f>
        <v>3</v>
      </c>
      <c r="D43" s="409">
        <f>'10.1.12 MFP Funded'!Z42</f>
        <v>5</v>
      </c>
      <c r="E43" s="327">
        <f t="shared" si="8"/>
        <v>2</v>
      </c>
      <c r="F43" s="327">
        <f t="shared" si="9"/>
        <v>2</v>
      </c>
      <c r="G43" s="327">
        <f t="shared" si="10"/>
        <v>0</v>
      </c>
      <c r="H43" s="259">
        <f>'[1]Table 3 Levels 1&amp;2'!AL44</f>
        <v>5484.3026094077886</v>
      </c>
      <c r="I43" s="259">
        <f>'[1]Table 4 Level 3'!P42</f>
        <v>653.61</v>
      </c>
      <c r="J43" s="259">
        <f t="shared" si="11"/>
        <v>6137.9126094077883</v>
      </c>
      <c r="K43" s="430">
        <f t="shared" si="12"/>
        <v>12275.825218815577</v>
      </c>
      <c r="L43" s="430">
        <f t="shared" si="13"/>
        <v>12275.825218815577</v>
      </c>
      <c r="M43" s="430">
        <f t="shared" si="14"/>
        <v>0</v>
      </c>
    </row>
    <row r="44" spans="1:13">
      <c r="A44" s="264">
        <v>38</v>
      </c>
      <c r="B44" s="263" t="s">
        <v>255</v>
      </c>
      <c r="C44" s="409">
        <f>'[1]Table 8 2.1.12 MFP Funded'!AB41</f>
        <v>0</v>
      </c>
      <c r="D44" s="409">
        <v>0</v>
      </c>
      <c r="E44" s="327">
        <f t="shared" si="8"/>
        <v>0</v>
      </c>
      <c r="F44" s="327">
        <f t="shared" si="9"/>
        <v>0</v>
      </c>
      <c r="G44" s="327">
        <f t="shared" si="10"/>
        <v>0</v>
      </c>
      <c r="H44" s="259">
        <f>'[1]Table 3 Levels 1&amp;2'!AL45</f>
        <v>2191.7415364583335</v>
      </c>
      <c r="I44" s="259">
        <f>'[1]Table 4 Level 3'!P43</f>
        <v>829.92000000000007</v>
      </c>
      <c r="J44" s="259">
        <f t="shared" si="11"/>
        <v>3021.6615364583336</v>
      </c>
      <c r="K44" s="430">
        <f t="shared" si="12"/>
        <v>0</v>
      </c>
      <c r="L44" s="430">
        <f t="shared" si="13"/>
        <v>0</v>
      </c>
      <c r="M44" s="430">
        <f t="shared" si="14"/>
        <v>0</v>
      </c>
    </row>
    <row r="45" spans="1:13">
      <c r="A45" s="264">
        <v>39</v>
      </c>
      <c r="B45" s="263" t="s">
        <v>254</v>
      </c>
      <c r="C45" s="409">
        <f>'[1]Table 8 2.1.12 MFP Funded'!AB42</f>
        <v>7</v>
      </c>
      <c r="D45" s="409">
        <f>'10.1.12 MFP Funded'!Z44</f>
        <v>6</v>
      </c>
      <c r="E45" s="327">
        <f t="shared" si="8"/>
        <v>-1</v>
      </c>
      <c r="F45" s="327">
        <f t="shared" si="9"/>
        <v>0</v>
      </c>
      <c r="G45" s="327">
        <f t="shared" si="10"/>
        <v>-1</v>
      </c>
      <c r="H45" s="259">
        <f>'[1]Table 3 Levels 1&amp;2'!AL46</f>
        <v>3686.1886996918806</v>
      </c>
      <c r="I45" s="259">
        <f>'[1]Table 5B2_RSD_LA'!F21</f>
        <v>779.65573042776441</v>
      </c>
      <c r="J45" s="259">
        <f t="shared" si="11"/>
        <v>4465.844430119645</v>
      </c>
      <c r="K45" s="430">
        <f t="shared" si="12"/>
        <v>-4465.844430119645</v>
      </c>
      <c r="L45" s="430">
        <f t="shared" si="13"/>
        <v>0</v>
      </c>
      <c r="M45" s="430">
        <f t="shared" si="14"/>
        <v>-4465.844430119645</v>
      </c>
    </row>
    <row r="46" spans="1:13">
      <c r="A46" s="280">
        <v>40</v>
      </c>
      <c r="B46" s="279" t="s">
        <v>253</v>
      </c>
      <c r="C46" s="413">
        <f>'[1]Table 8 2.1.12 MFP Funded'!AB43</f>
        <v>4</v>
      </c>
      <c r="D46" s="413">
        <f>'10.1.12 MFP Funded'!Z45</f>
        <v>3</v>
      </c>
      <c r="E46" s="329">
        <f t="shared" si="8"/>
        <v>-1</v>
      </c>
      <c r="F46" s="329">
        <f t="shared" si="9"/>
        <v>0</v>
      </c>
      <c r="G46" s="329">
        <f t="shared" si="10"/>
        <v>-1</v>
      </c>
      <c r="H46" s="275">
        <f>'[1]Table 3 Levels 1&amp;2'!AL47</f>
        <v>4879.0185326187402</v>
      </c>
      <c r="I46" s="275">
        <f>'[1]Table 4 Level 3'!P45</f>
        <v>700.2700000000001</v>
      </c>
      <c r="J46" s="275">
        <f t="shared" si="11"/>
        <v>5579.2885326187406</v>
      </c>
      <c r="K46" s="435">
        <f t="shared" si="12"/>
        <v>-5579.2885326187406</v>
      </c>
      <c r="L46" s="435">
        <f t="shared" si="13"/>
        <v>0</v>
      </c>
      <c r="M46" s="435">
        <f t="shared" si="14"/>
        <v>-5579.2885326187406</v>
      </c>
    </row>
    <row r="47" spans="1:13">
      <c r="A47" s="272">
        <v>41</v>
      </c>
      <c r="B47" s="271" t="s">
        <v>252</v>
      </c>
      <c r="C47" s="411">
        <f>'[1]Table 8 2.1.12 MFP Funded'!AB44</f>
        <v>1</v>
      </c>
      <c r="D47" s="411">
        <v>0</v>
      </c>
      <c r="E47" s="328">
        <f t="shared" si="8"/>
        <v>-1</v>
      </c>
      <c r="F47" s="328">
        <f t="shared" si="9"/>
        <v>0</v>
      </c>
      <c r="G47" s="328">
        <f t="shared" si="10"/>
        <v>-1</v>
      </c>
      <c r="H47" s="267">
        <f>'[1]Table 3 Levels 1&amp;2'!AL48</f>
        <v>1608.4303482587065</v>
      </c>
      <c r="I47" s="267">
        <f>'[1]Table 4 Level 3'!P46</f>
        <v>886.22</v>
      </c>
      <c r="J47" s="267">
        <f t="shared" si="11"/>
        <v>2494.6503482587068</v>
      </c>
      <c r="K47" s="431">
        <f t="shared" si="12"/>
        <v>-2494.6503482587068</v>
      </c>
      <c r="L47" s="431">
        <f t="shared" si="13"/>
        <v>0</v>
      </c>
      <c r="M47" s="431">
        <f t="shared" si="14"/>
        <v>-2494.6503482587068</v>
      </c>
    </row>
    <row r="48" spans="1:13">
      <c r="A48" s="264">
        <v>42</v>
      </c>
      <c r="B48" s="263" t="s">
        <v>251</v>
      </c>
      <c r="C48" s="409">
        <f>'[1]Table 8 2.1.12 MFP Funded'!AB45</f>
        <v>0</v>
      </c>
      <c r="D48" s="409">
        <v>0</v>
      </c>
      <c r="E48" s="327">
        <f t="shared" si="8"/>
        <v>0</v>
      </c>
      <c r="F48" s="327">
        <f t="shared" si="9"/>
        <v>0</v>
      </c>
      <c r="G48" s="327">
        <f t="shared" si="10"/>
        <v>0</v>
      </c>
      <c r="H48" s="259">
        <f>'[1]Table 3 Levels 1&amp;2'!AL49</f>
        <v>5260.3047779801664</v>
      </c>
      <c r="I48" s="259">
        <f>'[1]Table 4 Level 3'!P47</f>
        <v>534.28</v>
      </c>
      <c r="J48" s="259">
        <f t="shared" si="11"/>
        <v>5794.5847779801661</v>
      </c>
      <c r="K48" s="430">
        <f t="shared" si="12"/>
        <v>0</v>
      </c>
      <c r="L48" s="430">
        <f t="shared" si="13"/>
        <v>0</v>
      </c>
      <c r="M48" s="430">
        <f t="shared" si="14"/>
        <v>0</v>
      </c>
    </row>
    <row r="49" spans="1:13">
      <c r="A49" s="264">
        <v>43</v>
      </c>
      <c r="B49" s="263" t="s">
        <v>250</v>
      </c>
      <c r="C49" s="409">
        <f>'[1]Table 8 2.1.12 MFP Funded'!AB46</f>
        <v>1</v>
      </c>
      <c r="D49" s="409">
        <v>0</v>
      </c>
      <c r="E49" s="327">
        <f t="shared" si="8"/>
        <v>-1</v>
      </c>
      <c r="F49" s="327">
        <f t="shared" si="9"/>
        <v>0</v>
      </c>
      <c r="G49" s="327">
        <f t="shared" si="10"/>
        <v>-1</v>
      </c>
      <c r="H49" s="259">
        <f>'[1]Table 3 Levels 1&amp;2'!AL50</f>
        <v>5587.3492327608728</v>
      </c>
      <c r="I49" s="259">
        <f>'[1]Table 4 Level 3'!P48</f>
        <v>574.6099999999999</v>
      </c>
      <c r="J49" s="259">
        <f t="shared" si="11"/>
        <v>6161.9592327608725</v>
      </c>
      <c r="K49" s="430">
        <f t="shared" si="12"/>
        <v>-6161.9592327608725</v>
      </c>
      <c r="L49" s="430">
        <f t="shared" si="13"/>
        <v>0</v>
      </c>
      <c r="M49" s="430">
        <f t="shared" si="14"/>
        <v>-6161.9592327608725</v>
      </c>
    </row>
    <row r="50" spans="1:13">
      <c r="A50" s="264">
        <v>44</v>
      </c>
      <c r="B50" s="263" t="s">
        <v>249</v>
      </c>
      <c r="C50" s="409">
        <f>'[1]Table 8 2.1.12 MFP Funded'!AB47</f>
        <v>5</v>
      </c>
      <c r="D50" s="409">
        <f>'10.1.12 MFP Funded'!Z49</f>
        <v>6</v>
      </c>
      <c r="E50" s="327">
        <f t="shared" si="8"/>
        <v>1</v>
      </c>
      <c r="F50" s="327">
        <f t="shared" si="9"/>
        <v>1</v>
      </c>
      <c r="G50" s="327">
        <f t="shared" si="10"/>
        <v>0</v>
      </c>
      <c r="H50" s="259">
        <f>'[1]Table 3 Levels 1&amp;2'!AL51</f>
        <v>4113.1787591918992</v>
      </c>
      <c r="I50" s="259">
        <f>'[1]Table 4 Level 3'!P49</f>
        <v>663.16000000000008</v>
      </c>
      <c r="J50" s="259">
        <f t="shared" si="11"/>
        <v>4776.338759191899</v>
      </c>
      <c r="K50" s="430">
        <f t="shared" si="12"/>
        <v>4776.338759191899</v>
      </c>
      <c r="L50" s="430">
        <f t="shared" si="13"/>
        <v>4776.338759191899</v>
      </c>
      <c r="M50" s="430">
        <f t="shared" si="14"/>
        <v>0</v>
      </c>
    </row>
    <row r="51" spans="1:13">
      <c r="A51" s="280">
        <v>45</v>
      </c>
      <c r="B51" s="279" t="s">
        <v>248</v>
      </c>
      <c r="C51" s="413">
        <f>'[1]Table 8 2.1.12 MFP Funded'!AB48</f>
        <v>0</v>
      </c>
      <c r="D51" s="413">
        <v>0</v>
      </c>
      <c r="E51" s="329">
        <f t="shared" si="8"/>
        <v>0</v>
      </c>
      <c r="F51" s="329">
        <f t="shared" si="9"/>
        <v>0</v>
      </c>
      <c r="G51" s="329">
        <f t="shared" si="10"/>
        <v>0</v>
      </c>
      <c r="H51" s="275">
        <f>'[1]Table 3 Levels 1&amp;2'!AL52</f>
        <v>2414.8479898164846</v>
      </c>
      <c r="I51" s="275">
        <f>'[1]Table 4 Level 3'!P50</f>
        <v>753.96000000000015</v>
      </c>
      <c r="J51" s="275">
        <f t="shared" si="11"/>
        <v>3168.8079898164847</v>
      </c>
      <c r="K51" s="435">
        <f t="shared" si="12"/>
        <v>0</v>
      </c>
      <c r="L51" s="435">
        <f t="shared" si="13"/>
        <v>0</v>
      </c>
      <c r="M51" s="435">
        <f t="shared" si="14"/>
        <v>0</v>
      </c>
    </row>
    <row r="52" spans="1:13">
      <c r="A52" s="272">
        <v>46</v>
      </c>
      <c r="B52" s="271" t="s">
        <v>247</v>
      </c>
      <c r="C52" s="411">
        <f>'[1]Table 8 2.1.12 MFP Funded'!AB49</f>
        <v>0</v>
      </c>
      <c r="D52" s="411">
        <v>0</v>
      </c>
      <c r="E52" s="328">
        <f t="shared" si="8"/>
        <v>0</v>
      </c>
      <c r="F52" s="328">
        <f t="shared" si="9"/>
        <v>0</v>
      </c>
      <c r="G52" s="328">
        <f t="shared" si="10"/>
        <v>0</v>
      </c>
      <c r="H52" s="267">
        <f>'[1]Table 3 Levels 1&amp;2'!AL53</f>
        <v>5765.0314518803261</v>
      </c>
      <c r="I52" s="267">
        <f>'[1]Table 4 Level 3'!P51</f>
        <v>728.06</v>
      </c>
      <c r="J52" s="267">
        <f t="shared" si="11"/>
        <v>6493.0914518803256</v>
      </c>
      <c r="K52" s="431">
        <f t="shared" si="12"/>
        <v>0</v>
      </c>
      <c r="L52" s="431">
        <f t="shared" si="13"/>
        <v>0</v>
      </c>
      <c r="M52" s="431">
        <f t="shared" si="14"/>
        <v>0</v>
      </c>
    </row>
    <row r="53" spans="1:13">
      <c r="A53" s="264">
        <v>47</v>
      </c>
      <c r="B53" s="263" t="s">
        <v>246</v>
      </c>
      <c r="C53" s="409">
        <f>'[1]Table 8 2.1.12 MFP Funded'!AB50</f>
        <v>1</v>
      </c>
      <c r="D53" s="409">
        <f>'10.1.12 MFP Funded'!Z52</f>
        <v>1</v>
      </c>
      <c r="E53" s="327">
        <f t="shared" si="8"/>
        <v>0</v>
      </c>
      <c r="F53" s="327">
        <f t="shared" si="9"/>
        <v>0</v>
      </c>
      <c r="G53" s="327">
        <f t="shared" si="10"/>
        <v>0</v>
      </c>
      <c r="H53" s="259">
        <f>'[1]Table 3 Levels 1&amp;2'!AL54</f>
        <v>3186.1712081166847</v>
      </c>
      <c r="I53" s="259">
        <f>'[1]Table 4 Level 3'!P52</f>
        <v>910.76</v>
      </c>
      <c r="J53" s="259">
        <f t="shared" si="11"/>
        <v>4096.9312081166845</v>
      </c>
      <c r="K53" s="430">
        <f t="shared" si="12"/>
        <v>0</v>
      </c>
      <c r="L53" s="430">
        <f t="shared" si="13"/>
        <v>0</v>
      </c>
      <c r="M53" s="430">
        <f t="shared" si="14"/>
        <v>0</v>
      </c>
    </row>
    <row r="54" spans="1:13">
      <c r="A54" s="264">
        <v>48</v>
      </c>
      <c r="B54" s="263" t="s">
        <v>245</v>
      </c>
      <c r="C54" s="409">
        <f>'[1]Table 8 2.1.12 MFP Funded'!AB51</f>
        <v>3</v>
      </c>
      <c r="D54" s="409">
        <f>'10.1.12 MFP Funded'!Z53</f>
        <v>2</v>
      </c>
      <c r="E54" s="327">
        <f t="shared" si="8"/>
        <v>-1</v>
      </c>
      <c r="F54" s="327">
        <f t="shared" si="9"/>
        <v>0</v>
      </c>
      <c r="G54" s="327">
        <f t="shared" si="10"/>
        <v>-1</v>
      </c>
      <c r="H54" s="259">
        <f>'[1]Table 3 Levels 1&amp;2'!AL55</f>
        <v>4260.4872196136057</v>
      </c>
      <c r="I54" s="259">
        <f>'[1]Table 4 Level 3'!P53</f>
        <v>871.07</v>
      </c>
      <c r="J54" s="259">
        <f t="shared" si="11"/>
        <v>5131.5572196136054</v>
      </c>
      <c r="K54" s="430">
        <f t="shared" si="12"/>
        <v>-5131.5572196136054</v>
      </c>
      <c r="L54" s="430">
        <f t="shared" si="13"/>
        <v>0</v>
      </c>
      <c r="M54" s="430">
        <f t="shared" si="14"/>
        <v>-5131.5572196136054</v>
      </c>
    </row>
    <row r="55" spans="1:13">
      <c r="A55" s="264">
        <v>49</v>
      </c>
      <c r="B55" s="263" t="s">
        <v>244</v>
      </c>
      <c r="C55" s="409">
        <f>'[1]Table 8 2.1.12 MFP Funded'!AB52</f>
        <v>3</v>
      </c>
      <c r="D55" s="409">
        <f>'10.1.12 MFP Funded'!Z54</f>
        <v>3</v>
      </c>
      <c r="E55" s="327">
        <f t="shared" si="8"/>
        <v>0</v>
      </c>
      <c r="F55" s="327">
        <f t="shared" si="9"/>
        <v>0</v>
      </c>
      <c r="G55" s="327">
        <f t="shared" si="10"/>
        <v>0</v>
      </c>
      <c r="H55" s="259">
        <f>'[1]Table 3 Levels 1&amp;2'!AL56</f>
        <v>4800.2172145077111</v>
      </c>
      <c r="I55" s="259">
        <f>'[1]Table 4 Level 3'!P54</f>
        <v>574.43999999999994</v>
      </c>
      <c r="J55" s="259">
        <f t="shared" si="11"/>
        <v>5374.6572145077107</v>
      </c>
      <c r="K55" s="430">
        <f t="shared" si="12"/>
        <v>0</v>
      </c>
      <c r="L55" s="430">
        <f t="shared" si="13"/>
        <v>0</v>
      </c>
      <c r="M55" s="430">
        <f t="shared" si="14"/>
        <v>0</v>
      </c>
    </row>
    <row r="56" spans="1:13">
      <c r="A56" s="280">
        <v>50</v>
      </c>
      <c r="B56" s="279" t="s">
        <v>243</v>
      </c>
      <c r="C56" s="413">
        <f>'[1]Table 8 2.1.12 MFP Funded'!AB53</f>
        <v>1</v>
      </c>
      <c r="D56" s="413">
        <f>'10.1.12 MFP Funded'!Z55</f>
        <v>2</v>
      </c>
      <c r="E56" s="329">
        <f t="shared" si="8"/>
        <v>1</v>
      </c>
      <c r="F56" s="329">
        <f t="shared" si="9"/>
        <v>1</v>
      </c>
      <c r="G56" s="329">
        <f t="shared" si="10"/>
        <v>0</v>
      </c>
      <c r="H56" s="275">
        <f>'[1]Table 3 Levels 1&amp;2'!AL57</f>
        <v>5059.523754419537</v>
      </c>
      <c r="I56" s="275">
        <f>'[1]Table 4 Level 3'!P55</f>
        <v>634.46</v>
      </c>
      <c r="J56" s="275">
        <f t="shared" si="11"/>
        <v>5693.983754419537</v>
      </c>
      <c r="K56" s="435">
        <f t="shared" si="12"/>
        <v>5693.983754419537</v>
      </c>
      <c r="L56" s="435">
        <f t="shared" si="13"/>
        <v>5693.983754419537</v>
      </c>
      <c r="M56" s="435">
        <f t="shared" si="14"/>
        <v>0</v>
      </c>
    </row>
    <row r="57" spans="1:13">
      <c r="A57" s="272">
        <v>51</v>
      </c>
      <c r="B57" s="271" t="s">
        <v>242</v>
      </c>
      <c r="C57" s="411">
        <f>'[1]Table 8 2.1.12 MFP Funded'!AB54</f>
        <v>2</v>
      </c>
      <c r="D57" s="411">
        <f>'10.1.12 MFP Funded'!Z56</f>
        <v>2</v>
      </c>
      <c r="E57" s="328">
        <f t="shared" si="8"/>
        <v>0</v>
      </c>
      <c r="F57" s="328">
        <f t="shared" si="9"/>
        <v>0</v>
      </c>
      <c r="G57" s="328">
        <f t="shared" si="10"/>
        <v>0</v>
      </c>
      <c r="H57" s="267">
        <f>'[1]Table 3 Levels 1&amp;2'!AL58</f>
        <v>4384.0477116019692</v>
      </c>
      <c r="I57" s="267">
        <f>'[1]Table 4 Level 3'!P56</f>
        <v>706.66</v>
      </c>
      <c r="J57" s="267">
        <f t="shared" si="11"/>
        <v>5090.7077116019691</v>
      </c>
      <c r="K57" s="431">
        <f t="shared" si="12"/>
        <v>0</v>
      </c>
      <c r="L57" s="431">
        <f t="shared" si="13"/>
        <v>0</v>
      </c>
      <c r="M57" s="431">
        <f t="shared" si="14"/>
        <v>0</v>
      </c>
    </row>
    <row r="58" spans="1:13">
      <c r="A58" s="264">
        <v>52</v>
      </c>
      <c r="B58" s="263" t="s">
        <v>241</v>
      </c>
      <c r="C58" s="409">
        <f>'[1]Table 8 2.1.12 MFP Funded'!AB55</f>
        <v>8</v>
      </c>
      <c r="D58" s="409">
        <f>'10.1.12 MFP Funded'!Z57</f>
        <v>7</v>
      </c>
      <c r="E58" s="327">
        <f t="shared" si="8"/>
        <v>-1</v>
      </c>
      <c r="F58" s="327">
        <f t="shared" si="9"/>
        <v>0</v>
      </c>
      <c r="G58" s="327">
        <f t="shared" si="10"/>
        <v>-1</v>
      </c>
      <c r="H58" s="259">
        <f>'[1]Table 3 Levels 1&amp;2'!AL59</f>
        <v>4920.0697942988754</v>
      </c>
      <c r="I58" s="259">
        <f>'[1]Table 4 Level 3'!P57</f>
        <v>658.37</v>
      </c>
      <c r="J58" s="259">
        <f t="shared" si="11"/>
        <v>5578.4397942988753</v>
      </c>
      <c r="K58" s="430">
        <f t="shared" si="12"/>
        <v>-5578.4397942988753</v>
      </c>
      <c r="L58" s="430">
        <f t="shared" si="13"/>
        <v>0</v>
      </c>
      <c r="M58" s="430">
        <f t="shared" si="14"/>
        <v>-5578.4397942988753</v>
      </c>
    </row>
    <row r="59" spans="1:13">
      <c r="A59" s="264">
        <v>53</v>
      </c>
      <c r="B59" s="263" t="s">
        <v>240</v>
      </c>
      <c r="C59" s="409">
        <f>'[1]Table 8 2.1.12 MFP Funded'!AB56</f>
        <v>4</v>
      </c>
      <c r="D59" s="409">
        <f>'10.1.12 MFP Funded'!Z58</f>
        <v>6</v>
      </c>
      <c r="E59" s="327">
        <f t="shared" si="8"/>
        <v>2</v>
      </c>
      <c r="F59" s="327">
        <f t="shared" si="9"/>
        <v>2</v>
      </c>
      <c r="G59" s="327">
        <f t="shared" si="10"/>
        <v>0</v>
      </c>
      <c r="H59" s="259">
        <f>'[1]Table 3 Levels 1&amp;2'!AL60</f>
        <v>4784.2719870767614</v>
      </c>
      <c r="I59" s="259">
        <f>'[1]Table 4 Level 3'!P58</f>
        <v>689.74</v>
      </c>
      <c r="J59" s="259">
        <f t="shared" si="11"/>
        <v>5474.0119870767612</v>
      </c>
      <c r="K59" s="430">
        <f t="shared" si="12"/>
        <v>10948.023974153522</v>
      </c>
      <c r="L59" s="430">
        <f t="shared" si="13"/>
        <v>10948.023974153522</v>
      </c>
      <c r="M59" s="430">
        <f t="shared" si="14"/>
        <v>0</v>
      </c>
    </row>
    <row r="60" spans="1:13">
      <c r="A60" s="264">
        <v>54</v>
      </c>
      <c r="B60" s="263" t="s">
        <v>239</v>
      </c>
      <c r="C60" s="409">
        <f>'[1]Table 8 2.1.12 MFP Funded'!AB57</f>
        <v>0</v>
      </c>
      <c r="D60" s="409">
        <v>0</v>
      </c>
      <c r="E60" s="327">
        <f t="shared" si="8"/>
        <v>0</v>
      </c>
      <c r="F60" s="327">
        <f t="shared" si="9"/>
        <v>0</v>
      </c>
      <c r="G60" s="327">
        <f t="shared" si="10"/>
        <v>0</v>
      </c>
      <c r="H60" s="259">
        <f>'[1]Table 3 Levels 1&amp;2'!AL61</f>
        <v>5982.5555386476462</v>
      </c>
      <c r="I60" s="259">
        <f>'[1]Table 4 Level 3'!P59</f>
        <v>951.45</v>
      </c>
      <c r="J60" s="259">
        <f t="shared" si="11"/>
        <v>6934.0055386476461</v>
      </c>
      <c r="K60" s="430">
        <f t="shared" si="12"/>
        <v>0</v>
      </c>
      <c r="L60" s="430">
        <f t="shared" si="13"/>
        <v>0</v>
      </c>
      <c r="M60" s="430">
        <f t="shared" si="14"/>
        <v>0</v>
      </c>
    </row>
    <row r="61" spans="1:13">
      <c r="A61" s="280">
        <v>55</v>
      </c>
      <c r="B61" s="279" t="s">
        <v>238</v>
      </c>
      <c r="C61" s="413">
        <f>'[1]Table 8 2.1.12 MFP Funded'!AB58</f>
        <v>4</v>
      </c>
      <c r="D61" s="413">
        <f>'10.1.12 MFP Funded'!Z60</f>
        <v>5</v>
      </c>
      <c r="E61" s="329">
        <f t="shared" si="8"/>
        <v>1</v>
      </c>
      <c r="F61" s="329">
        <f t="shared" si="9"/>
        <v>1</v>
      </c>
      <c r="G61" s="329">
        <f t="shared" si="10"/>
        <v>0</v>
      </c>
      <c r="H61" s="275">
        <f>'[1]Table 3 Levels 1&amp;2'!AL62</f>
        <v>4087.4017448818722</v>
      </c>
      <c r="I61" s="275">
        <f>'[1]Table 4 Level 3'!P60</f>
        <v>795.14</v>
      </c>
      <c r="J61" s="275">
        <f t="shared" si="11"/>
        <v>4882.5417448818725</v>
      </c>
      <c r="K61" s="435">
        <f t="shared" si="12"/>
        <v>4882.5417448818725</v>
      </c>
      <c r="L61" s="435">
        <f t="shared" si="13"/>
        <v>4882.5417448818725</v>
      </c>
      <c r="M61" s="435">
        <f t="shared" si="14"/>
        <v>0</v>
      </c>
    </row>
    <row r="62" spans="1:13">
      <c r="A62" s="272">
        <v>56</v>
      </c>
      <c r="B62" s="271" t="s">
        <v>237</v>
      </c>
      <c r="C62" s="411">
        <f>'[1]Table 8 2.1.12 MFP Funded'!AB59</f>
        <v>0</v>
      </c>
      <c r="D62" s="411">
        <v>0</v>
      </c>
      <c r="E62" s="328">
        <f t="shared" si="8"/>
        <v>0</v>
      </c>
      <c r="F62" s="328">
        <f t="shared" si="9"/>
        <v>0</v>
      </c>
      <c r="G62" s="328">
        <f t="shared" si="10"/>
        <v>0</v>
      </c>
      <c r="H62" s="267">
        <f>'[1]Table 3 Levels 1&amp;2'!AL63</f>
        <v>5052.2250942802684</v>
      </c>
      <c r="I62" s="267">
        <f>'[1]Table 4 Level 3'!P61</f>
        <v>614.66000000000008</v>
      </c>
      <c r="J62" s="267">
        <f t="shared" si="11"/>
        <v>5666.8850942802683</v>
      </c>
      <c r="K62" s="431">
        <f t="shared" si="12"/>
        <v>0</v>
      </c>
      <c r="L62" s="431">
        <f t="shared" si="13"/>
        <v>0</v>
      </c>
      <c r="M62" s="431">
        <f t="shared" si="14"/>
        <v>0</v>
      </c>
    </row>
    <row r="63" spans="1:13">
      <c r="A63" s="264">
        <v>57</v>
      </c>
      <c r="B63" s="263" t="s">
        <v>236</v>
      </c>
      <c r="C63" s="409">
        <f>'[1]Table 8 2.1.12 MFP Funded'!AB60</f>
        <v>0</v>
      </c>
      <c r="D63" s="409">
        <v>0</v>
      </c>
      <c r="E63" s="327">
        <f t="shared" si="8"/>
        <v>0</v>
      </c>
      <c r="F63" s="327">
        <f t="shared" si="9"/>
        <v>0</v>
      </c>
      <c r="G63" s="327">
        <f t="shared" si="10"/>
        <v>0</v>
      </c>
      <c r="H63" s="259">
        <f>'[1]Table 3 Levels 1&amp;2'!AL64</f>
        <v>4389.3863180380931</v>
      </c>
      <c r="I63" s="259">
        <f>'[1]Table 4 Level 3'!P62</f>
        <v>764.51</v>
      </c>
      <c r="J63" s="259">
        <f t="shared" si="11"/>
        <v>5153.8963180380933</v>
      </c>
      <c r="K63" s="430">
        <f t="shared" si="12"/>
        <v>0</v>
      </c>
      <c r="L63" s="430">
        <f t="shared" si="13"/>
        <v>0</v>
      </c>
      <c r="M63" s="430">
        <f t="shared" si="14"/>
        <v>0</v>
      </c>
    </row>
    <row r="64" spans="1:13">
      <c r="A64" s="264">
        <v>58</v>
      </c>
      <c r="B64" s="263" t="s">
        <v>235</v>
      </c>
      <c r="C64" s="409">
        <f>'[1]Table 8 2.1.12 MFP Funded'!AB61</f>
        <v>0</v>
      </c>
      <c r="D64" s="409">
        <f>'10.1.12 MFP Funded'!Z63</f>
        <v>1</v>
      </c>
      <c r="E64" s="327">
        <f t="shared" si="8"/>
        <v>1</v>
      </c>
      <c r="F64" s="327">
        <f t="shared" si="9"/>
        <v>1</v>
      </c>
      <c r="G64" s="327">
        <f t="shared" si="10"/>
        <v>0</v>
      </c>
      <c r="H64" s="259">
        <f>'[1]Table 3 Levels 1&amp;2'!AL65</f>
        <v>5325.8881107130073</v>
      </c>
      <c r="I64" s="259">
        <f>'[1]Table 4 Level 3'!P63</f>
        <v>697.04</v>
      </c>
      <c r="J64" s="259">
        <f t="shared" si="11"/>
        <v>6022.9281107130073</v>
      </c>
      <c r="K64" s="430">
        <f t="shared" si="12"/>
        <v>6022.9281107130073</v>
      </c>
      <c r="L64" s="430">
        <f t="shared" si="13"/>
        <v>6022.9281107130073</v>
      </c>
      <c r="M64" s="430">
        <f t="shared" si="14"/>
        <v>0</v>
      </c>
    </row>
    <row r="65" spans="1:13">
      <c r="A65" s="264">
        <v>59</v>
      </c>
      <c r="B65" s="263" t="s">
        <v>234</v>
      </c>
      <c r="C65" s="409">
        <f>'[1]Table 8 2.1.12 MFP Funded'!AB62</f>
        <v>1</v>
      </c>
      <c r="D65" s="409">
        <f>'10.1.12 MFP Funded'!Z64</f>
        <v>2</v>
      </c>
      <c r="E65" s="327">
        <f t="shared" si="8"/>
        <v>1</v>
      </c>
      <c r="F65" s="327">
        <f t="shared" si="9"/>
        <v>1</v>
      </c>
      <c r="G65" s="327">
        <f t="shared" si="10"/>
        <v>0</v>
      </c>
      <c r="H65" s="259">
        <f>'[1]Table 3 Levels 1&amp;2'!AL66</f>
        <v>6328.4963620482158</v>
      </c>
      <c r="I65" s="259">
        <f>'[1]Table 4 Level 3'!P64</f>
        <v>689.52</v>
      </c>
      <c r="J65" s="259">
        <f t="shared" si="11"/>
        <v>7018.0163620482163</v>
      </c>
      <c r="K65" s="430">
        <f t="shared" si="12"/>
        <v>7018.0163620482163</v>
      </c>
      <c r="L65" s="430">
        <f t="shared" si="13"/>
        <v>7018.0163620482163</v>
      </c>
      <c r="M65" s="430">
        <f t="shared" si="14"/>
        <v>0</v>
      </c>
    </row>
    <row r="66" spans="1:13">
      <c r="A66" s="280">
        <v>60</v>
      </c>
      <c r="B66" s="279" t="s">
        <v>233</v>
      </c>
      <c r="C66" s="413">
        <f>'[1]Table 8 2.1.12 MFP Funded'!AB63</f>
        <v>3</v>
      </c>
      <c r="D66" s="413">
        <f>'10.1.12 MFP Funded'!Z65</f>
        <v>3</v>
      </c>
      <c r="E66" s="329">
        <f t="shared" si="8"/>
        <v>0</v>
      </c>
      <c r="F66" s="329">
        <f t="shared" si="9"/>
        <v>0</v>
      </c>
      <c r="G66" s="329">
        <f t="shared" si="10"/>
        <v>0</v>
      </c>
      <c r="H66" s="275">
        <f>'[1]Table 3 Levels 1&amp;2'!AL67</f>
        <v>4825.1723230627122</v>
      </c>
      <c r="I66" s="275">
        <f>'[1]Table 4 Level 3'!P65</f>
        <v>594.04</v>
      </c>
      <c r="J66" s="275">
        <f t="shared" si="11"/>
        <v>5419.2123230627121</v>
      </c>
      <c r="K66" s="435">
        <f t="shared" si="12"/>
        <v>0</v>
      </c>
      <c r="L66" s="435">
        <f t="shared" si="13"/>
        <v>0</v>
      </c>
      <c r="M66" s="435">
        <f t="shared" si="14"/>
        <v>0</v>
      </c>
    </row>
    <row r="67" spans="1:13">
      <c r="A67" s="272">
        <v>61</v>
      </c>
      <c r="B67" s="271" t="s">
        <v>232</v>
      </c>
      <c r="C67" s="411">
        <f>'[1]Table 8 2.1.12 MFP Funded'!AB64</f>
        <v>7</v>
      </c>
      <c r="D67" s="411">
        <f>'10.1.12 MFP Funded'!Z66</f>
        <v>6</v>
      </c>
      <c r="E67" s="328">
        <f t="shared" si="8"/>
        <v>-1</v>
      </c>
      <c r="F67" s="328">
        <f t="shared" si="9"/>
        <v>0</v>
      </c>
      <c r="G67" s="328">
        <f t="shared" si="10"/>
        <v>-1</v>
      </c>
      <c r="H67" s="267">
        <f>'[1]Table 3 Levels 1&amp;2'!AL68</f>
        <v>3063.3110364585282</v>
      </c>
      <c r="I67" s="267">
        <f>'[1]Table 4 Level 3'!P66</f>
        <v>833.70999999999992</v>
      </c>
      <c r="J67" s="267">
        <f t="shared" si="11"/>
        <v>3897.0210364585282</v>
      </c>
      <c r="K67" s="431">
        <f t="shared" si="12"/>
        <v>-3897.0210364585282</v>
      </c>
      <c r="L67" s="431">
        <f t="shared" si="13"/>
        <v>0</v>
      </c>
      <c r="M67" s="431">
        <f t="shared" si="14"/>
        <v>-3897.0210364585282</v>
      </c>
    </row>
    <row r="68" spans="1:13">
      <c r="A68" s="264">
        <v>62</v>
      </c>
      <c r="B68" s="263" t="s">
        <v>231</v>
      </c>
      <c r="C68" s="409">
        <f>'[1]Table 8 2.1.12 MFP Funded'!AB65</f>
        <v>0</v>
      </c>
      <c r="D68" s="409">
        <f>'10.1.12 MFP Funded'!Z67</f>
        <v>2</v>
      </c>
      <c r="E68" s="327">
        <f t="shared" si="8"/>
        <v>2</v>
      </c>
      <c r="F68" s="327">
        <f t="shared" si="9"/>
        <v>2</v>
      </c>
      <c r="G68" s="327">
        <f t="shared" si="10"/>
        <v>0</v>
      </c>
      <c r="H68" s="259">
        <f>'[1]Table 3 Levels 1&amp;2'!AL69</f>
        <v>5564.645485869667</v>
      </c>
      <c r="I68" s="259">
        <f>'[1]Table 4 Level 3'!P67</f>
        <v>516.08000000000004</v>
      </c>
      <c r="J68" s="259">
        <f t="shared" si="11"/>
        <v>6080.725485869667</v>
      </c>
      <c r="K68" s="430">
        <f t="shared" si="12"/>
        <v>12161.450971739334</v>
      </c>
      <c r="L68" s="430">
        <f t="shared" si="13"/>
        <v>12161.450971739334</v>
      </c>
      <c r="M68" s="430">
        <f t="shared" si="14"/>
        <v>0</v>
      </c>
    </row>
    <row r="69" spans="1:13">
      <c r="A69" s="264">
        <v>63</v>
      </c>
      <c r="B69" s="263" t="s">
        <v>230</v>
      </c>
      <c r="C69" s="409">
        <f>'[1]Table 8 2.1.12 MFP Funded'!AB66</f>
        <v>1</v>
      </c>
      <c r="D69" s="409">
        <f>'10.1.12 MFP Funded'!Z68</f>
        <v>1</v>
      </c>
      <c r="E69" s="327">
        <f t="shared" si="8"/>
        <v>0</v>
      </c>
      <c r="F69" s="327">
        <f t="shared" si="9"/>
        <v>0</v>
      </c>
      <c r="G69" s="327">
        <f t="shared" si="10"/>
        <v>0</v>
      </c>
      <c r="H69" s="259">
        <f>'[1]Table 3 Levels 1&amp;2'!AL70</f>
        <v>4414.1775336636538</v>
      </c>
      <c r="I69" s="259">
        <f>'[1]Table 4 Level 3'!P68</f>
        <v>756.79</v>
      </c>
      <c r="J69" s="259">
        <f t="shared" si="11"/>
        <v>5170.9675336636537</v>
      </c>
      <c r="K69" s="430">
        <f t="shared" si="12"/>
        <v>0</v>
      </c>
      <c r="L69" s="430">
        <f t="shared" si="13"/>
        <v>0</v>
      </c>
      <c r="M69" s="430">
        <f t="shared" si="14"/>
        <v>0</v>
      </c>
    </row>
    <row r="70" spans="1:13">
      <c r="A70" s="264">
        <v>64</v>
      </c>
      <c r="B70" s="263" t="s">
        <v>229</v>
      </c>
      <c r="C70" s="409">
        <f>'[1]Table 8 2.1.12 MFP Funded'!AB67</f>
        <v>1</v>
      </c>
      <c r="D70" s="409">
        <f>'10.1.12 MFP Funded'!Z69</f>
        <v>1</v>
      </c>
      <c r="E70" s="327">
        <f t="shared" si="8"/>
        <v>0</v>
      </c>
      <c r="F70" s="327">
        <f t="shared" si="9"/>
        <v>0</v>
      </c>
      <c r="G70" s="327">
        <f t="shared" si="10"/>
        <v>0</v>
      </c>
      <c r="H70" s="259">
        <f>'[1]Table 3 Levels 1&amp;2'!AL71</f>
        <v>5871.0485811924027</v>
      </c>
      <c r="I70" s="259">
        <f>'[1]Table 4 Level 3'!P69</f>
        <v>592.66</v>
      </c>
      <c r="J70" s="259">
        <f t="shared" si="11"/>
        <v>6463.7085811924026</v>
      </c>
      <c r="K70" s="430">
        <f t="shared" si="12"/>
        <v>0</v>
      </c>
      <c r="L70" s="430">
        <f t="shared" si="13"/>
        <v>0</v>
      </c>
      <c r="M70" s="430">
        <f t="shared" si="14"/>
        <v>0</v>
      </c>
    </row>
    <row r="71" spans="1:13">
      <c r="A71" s="280">
        <v>65</v>
      </c>
      <c r="B71" s="279" t="s">
        <v>228</v>
      </c>
      <c r="C71" s="413">
        <f>'[1]Table 8 2.1.12 MFP Funded'!AB68</f>
        <v>3</v>
      </c>
      <c r="D71" s="413">
        <f>'10.1.12 MFP Funded'!Z70</f>
        <v>1</v>
      </c>
      <c r="E71" s="329">
        <f t="shared" ref="E71:E75" si="15">D71-C71</f>
        <v>-2</v>
      </c>
      <c r="F71" s="329">
        <f t="shared" ref="F71:F75" si="16">IF(E71&gt;0,E71,0)</f>
        <v>0</v>
      </c>
      <c r="G71" s="329">
        <f t="shared" si="10"/>
        <v>-2</v>
      </c>
      <c r="H71" s="275">
        <f>'[1]Table 3 Levels 1&amp;2'!AL72</f>
        <v>4602.2046951319899</v>
      </c>
      <c r="I71" s="275">
        <f>'[1]Table 4 Level 3'!P70</f>
        <v>829.12</v>
      </c>
      <c r="J71" s="275">
        <f t="shared" ref="J71:J75" si="17">H71+I71</f>
        <v>5431.3246951319898</v>
      </c>
      <c r="K71" s="435">
        <f t="shared" ref="K71:K75" si="18">J71*E71</f>
        <v>-10862.64939026398</v>
      </c>
      <c r="L71" s="435">
        <f t="shared" ref="L71:L75" si="19">IF(K71&gt;0,K71,0)</f>
        <v>0</v>
      </c>
      <c r="M71" s="435">
        <f t="shared" si="14"/>
        <v>-10862.64939026398</v>
      </c>
    </row>
    <row r="72" spans="1:13">
      <c r="A72" s="272">
        <v>66</v>
      </c>
      <c r="B72" s="271" t="s">
        <v>227</v>
      </c>
      <c r="C72" s="411">
        <f>'[1]Table 8 2.1.12 MFP Funded'!AB69</f>
        <v>2</v>
      </c>
      <c r="D72" s="411">
        <v>0</v>
      </c>
      <c r="E72" s="328">
        <f t="shared" si="15"/>
        <v>-2</v>
      </c>
      <c r="F72" s="328">
        <f t="shared" si="16"/>
        <v>0</v>
      </c>
      <c r="G72" s="328">
        <f t="shared" si="10"/>
        <v>-2</v>
      </c>
      <c r="H72" s="267">
        <f>'[1]Table 3 Levels 1&amp;2'!AL73</f>
        <v>6243.8912249150071</v>
      </c>
      <c r="I72" s="267">
        <f>'[1]Table 4 Level 3'!P71</f>
        <v>730.06</v>
      </c>
      <c r="J72" s="267">
        <f t="shared" si="17"/>
        <v>6973.9512249150066</v>
      </c>
      <c r="K72" s="431">
        <f t="shared" si="18"/>
        <v>-13947.902449830013</v>
      </c>
      <c r="L72" s="431">
        <f t="shared" si="19"/>
        <v>0</v>
      </c>
      <c r="M72" s="431">
        <f t="shared" si="14"/>
        <v>-13947.902449830013</v>
      </c>
    </row>
    <row r="73" spans="1:13">
      <c r="A73" s="264">
        <v>67</v>
      </c>
      <c r="B73" s="263" t="s">
        <v>226</v>
      </c>
      <c r="C73" s="409">
        <f>'[1]Table 8 2.1.12 MFP Funded'!AB70</f>
        <v>4</v>
      </c>
      <c r="D73" s="409">
        <f>'10.1.12 MFP Funded'!Z72</f>
        <v>3</v>
      </c>
      <c r="E73" s="327">
        <f t="shared" si="15"/>
        <v>-1</v>
      </c>
      <c r="F73" s="327">
        <f t="shared" si="16"/>
        <v>0</v>
      </c>
      <c r="G73" s="327">
        <f t="shared" si="10"/>
        <v>-1</v>
      </c>
      <c r="H73" s="259">
        <f>'[1]Table 3 Levels 1&amp;2'!AL74</f>
        <v>5049.6489898847567</v>
      </c>
      <c r="I73" s="259">
        <f>'[1]Table 4 Level 3'!P72</f>
        <v>715.61</v>
      </c>
      <c r="J73" s="259">
        <f t="shared" si="17"/>
        <v>5765.2589898847564</v>
      </c>
      <c r="K73" s="430">
        <f t="shared" si="18"/>
        <v>-5765.2589898847564</v>
      </c>
      <c r="L73" s="430">
        <f t="shared" si="19"/>
        <v>0</v>
      </c>
      <c r="M73" s="430">
        <f t="shared" si="14"/>
        <v>-5765.2589898847564</v>
      </c>
    </row>
    <row r="74" spans="1:13">
      <c r="A74" s="264">
        <v>68</v>
      </c>
      <c r="B74" s="263" t="s">
        <v>225</v>
      </c>
      <c r="C74" s="409">
        <f>'[1]Table 8 2.1.12 MFP Funded'!AB71</f>
        <v>5</v>
      </c>
      <c r="D74" s="409">
        <f>'10.1.12 MFP Funded'!Z73</f>
        <v>2</v>
      </c>
      <c r="E74" s="327">
        <f t="shared" si="15"/>
        <v>-3</v>
      </c>
      <c r="F74" s="327">
        <f t="shared" si="16"/>
        <v>0</v>
      </c>
      <c r="G74" s="327">
        <f t="shared" si="10"/>
        <v>-3</v>
      </c>
      <c r="H74" s="259">
        <f>'[1]Table 3 Levels 1&amp;2'!AL75</f>
        <v>5861.7500805575619</v>
      </c>
      <c r="I74" s="259">
        <f>'[1]Table 4 Level 3'!P73</f>
        <v>798.7</v>
      </c>
      <c r="J74" s="259">
        <f t="shared" si="17"/>
        <v>6660.4500805575617</v>
      </c>
      <c r="K74" s="430">
        <f t="shared" si="18"/>
        <v>-19981.350241672684</v>
      </c>
      <c r="L74" s="430">
        <f t="shared" si="19"/>
        <v>0</v>
      </c>
      <c r="M74" s="430">
        <f t="shared" si="14"/>
        <v>-19981.350241672684</v>
      </c>
    </row>
    <row r="75" spans="1:13">
      <c r="A75" s="256">
        <v>69</v>
      </c>
      <c r="B75" s="255" t="s">
        <v>224</v>
      </c>
      <c r="C75" s="407">
        <f>'[1]Table 8 2.1.12 MFP Funded'!AB72</f>
        <v>2</v>
      </c>
      <c r="D75" s="407">
        <f>'10.1.12 MFP Funded'!Z74</f>
        <v>2</v>
      </c>
      <c r="E75" s="326">
        <f t="shared" si="15"/>
        <v>0</v>
      </c>
      <c r="F75" s="326">
        <f t="shared" si="16"/>
        <v>0</v>
      </c>
      <c r="G75" s="326">
        <f t="shared" si="10"/>
        <v>0</v>
      </c>
      <c r="H75" s="251">
        <f>'[1]Table 3 Levels 1&amp;2'!AL76</f>
        <v>5508.3397285189958</v>
      </c>
      <c r="I75" s="251">
        <f>'[1]Table 4 Level 3'!P74</f>
        <v>705.67</v>
      </c>
      <c r="J75" s="251">
        <f t="shared" si="17"/>
        <v>6214.0097285189959</v>
      </c>
      <c r="K75" s="429">
        <f t="shared" si="18"/>
        <v>0</v>
      </c>
      <c r="L75" s="429">
        <f t="shared" si="19"/>
        <v>0</v>
      </c>
      <c r="M75" s="429">
        <f t="shared" si="14"/>
        <v>0</v>
      </c>
    </row>
    <row r="76" spans="1:13" s="391" customFormat="1" ht="13.5" thickBot="1">
      <c r="A76" s="248"/>
      <c r="B76" s="247" t="s">
        <v>223</v>
      </c>
      <c r="C76" s="246">
        <f>SUM(C7:C75)</f>
        <v>221</v>
      </c>
      <c r="D76" s="246">
        <f>SUM(D7:D75)</f>
        <v>217</v>
      </c>
      <c r="E76" s="394">
        <f>SUM(E7:E75)</f>
        <v>-4</v>
      </c>
      <c r="F76" s="394">
        <f>SUM(F7:F75)</f>
        <v>22</v>
      </c>
      <c r="G76" s="394">
        <f>SUM(G7:G75)</f>
        <v>-26</v>
      </c>
      <c r="H76" s="244"/>
      <c r="I76" s="244"/>
      <c r="J76" s="244"/>
      <c r="K76" s="423">
        <f>SUM(K7:K75)</f>
        <v>-20730.929413915852</v>
      </c>
      <c r="L76" s="423">
        <f>SUM(L7:L75)</f>
        <v>116056.36229712618</v>
      </c>
      <c r="M76" s="423">
        <f>SUM(M7:M75)</f>
        <v>-136787.29171104199</v>
      </c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  <c r="I77" s="521"/>
      <c r="J77" s="521"/>
    </row>
    <row r="78" spans="1:13" ht="27" customHeight="1">
      <c r="A78" s="390"/>
      <c r="B78" s="740" t="s">
        <v>678</v>
      </c>
      <c r="C78" s="741"/>
      <c r="D78" s="520"/>
      <c r="E78" s="520"/>
      <c r="F78" s="520"/>
      <c r="G78" s="520"/>
    </row>
    <row r="79" spans="1:13" ht="12.75" hidden="1" customHeight="1"/>
    <row r="80" spans="1:13" hidden="1"/>
    <row r="81" spans="3:10" hidden="1"/>
    <row r="82" spans="3:10" hidden="1"/>
    <row r="83" spans="3:10" hidden="1">
      <c r="I83" s="519"/>
      <c r="J83" s="519"/>
    </row>
    <row r="84" spans="3:10" ht="10.5" hidden="1" customHeight="1"/>
    <row r="85" spans="3:10" hidden="1"/>
    <row r="86" spans="3:10" hidden="1">
      <c r="C86" s="386"/>
      <c r="D86" s="386"/>
      <c r="E86" s="386"/>
      <c r="F86" s="386"/>
      <c r="G86" s="386"/>
      <c r="H86" s="382" t="s">
        <v>323</v>
      </c>
    </row>
    <row r="87" spans="3:10" hidden="1">
      <c r="C87" s="386"/>
      <c r="D87" s="386"/>
      <c r="E87" s="386"/>
      <c r="F87" s="386"/>
      <c r="G87" s="386"/>
      <c r="H87" s="382" t="s">
        <v>322</v>
      </c>
    </row>
    <row r="88" spans="3:10" hidden="1">
      <c r="C88" s="387"/>
      <c r="D88" s="387"/>
      <c r="E88" s="387"/>
      <c r="F88" s="387"/>
      <c r="G88" s="387"/>
      <c r="H88" s="382" t="s">
        <v>321</v>
      </c>
    </row>
    <row r="89" spans="3:10" hidden="1">
      <c r="C89" s="386"/>
      <c r="D89" s="386"/>
      <c r="E89" s="386"/>
      <c r="F89" s="386"/>
      <c r="G89" s="386"/>
      <c r="H89" s="382"/>
    </row>
    <row r="90" spans="3:10" hidden="1">
      <c r="C90" s="386"/>
      <c r="D90" s="386"/>
      <c r="E90" s="386"/>
      <c r="F90" s="386"/>
      <c r="G90" s="386"/>
      <c r="H90" s="382" t="s">
        <v>320</v>
      </c>
    </row>
    <row r="91" spans="3:10" hidden="1">
      <c r="C91" s="386"/>
      <c r="D91" s="386"/>
      <c r="E91" s="386"/>
      <c r="F91" s="386"/>
      <c r="G91" s="386"/>
      <c r="H91" s="382" t="s">
        <v>319</v>
      </c>
    </row>
    <row r="92" spans="3:10" hidden="1">
      <c r="C92" s="387"/>
      <c r="D92" s="387"/>
      <c r="E92" s="387"/>
      <c r="F92" s="387"/>
      <c r="G92" s="387"/>
      <c r="H92" s="382" t="s">
        <v>318</v>
      </c>
    </row>
    <row r="93" spans="3:10" hidden="1">
      <c r="C93" s="386"/>
      <c r="D93" s="386"/>
      <c r="E93" s="386"/>
      <c r="F93" s="386"/>
      <c r="G93" s="386"/>
      <c r="H93" s="382"/>
    </row>
    <row r="94" spans="3:10" hidden="1">
      <c r="C94" s="385"/>
      <c r="D94" s="385"/>
      <c r="E94" s="385"/>
      <c r="F94" s="385"/>
      <c r="G94" s="385"/>
      <c r="H94" s="372" t="s">
        <v>317</v>
      </c>
    </row>
    <row r="95" spans="3:10" hidden="1">
      <c r="C95" s="383"/>
      <c r="D95" s="383"/>
      <c r="E95" s="383"/>
      <c r="F95" s="383"/>
      <c r="G95" s="383"/>
      <c r="H95" s="372"/>
    </row>
    <row r="96" spans="3:10" hidden="1">
      <c r="C96" s="376"/>
      <c r="D96" s="376"/>
      <c r="E96" s="376"/>
      <c r="F96" s="376"/>
      <c r="G96" s="376"/>
      <c r="H96" s="382" t="s">
        <v>316</v>
      </c>
    </row>
    <row r="97" spans="3:8" s="370" customFormat="1" hidden="1">
      <c r="C97" s="380"/>
      <c r="D97" s="380"/>
      <c r="E97" s="380"/>
      <c r="F97" s="380"/>
      <c r="G97" s="380"/>
      <c r="H97" s="372" t="s">
        <v>315</v>
      </c>
    </row>
    <row r="98" spans="3:8" s="370" customFormat="1" hidden="1">
      <c r="C98" s="376"/>
      <c r="D98" s="376"/>
      <c r="E98" s="376"/>
      <c r="F98" s="376"/>
      <c r="G98" s="376"/>
      <c r="H98" s="379" t="s">
        <v>314</v>
      </c>
    </row>
    <row r="99" spans="3:8" s="370" customFormat="1" hidden="1">
      <c r="C99" s="377"/>
      <c r="D99" s="377"/>
      <c r="E99" s="377"/>
      <c r="F99" s="377"/>
      <c r="G99" s="377"/>
      <c r="H99" s="372" t="s">
        <v>313</v>
      </c>
    </row>
    <row r="100" spans="3:8" s="370" customFormat="1" hidden="1">
      <c r="C100" s="376"/>
      <c r="D100" s="376"/>
      <c r="E100" s="376"/>
      <c r="F100" s="376"/>
      <c r="G100" s="376"/>
      <c r="H100" s="372" t="s">
        <v>312</v>
      </c>
    </row>
    <row r="101" spans="3:8" s="370" customFormat="1" hidden="1">
      <c r="C101" s="374"/>
      <c r="D101" s="374"/>
      <c r="E101" s="374"/>
      <c r="F101" s="374"/>
      <c r="G101" s="374"/>
      <c r="H101" s="372" t="s">
        <v>311</v>
      </c>
    </row>
    <row r="102" spans="3:8" s="370" customFormat="1" hidden="1">
      <c r="C102" s="373"/>
      <c r="D102" s="373"/>
      <c r="E102" s="373"/>
      <c r="F102" s="373"/>
      <c r="G102" s="373"/>
      <c r="H102" s="372" t="s">
        <v>310</v>
      </c>
    </row>
    <row r="103" spans="3:8" s="370" customFormat="1" hidden="1">
      <c r="C103" s="373"/>
      <c r="D103" s="373"/>
      <c r="E103" s="373"/>
      <c r="F103" s="373"/>
      <c r="G103" s="373"/>
      <c r="H103" s="372"/>
    </row>
    <row r="104" spans="3:8" s="370" customFormat="1" hidden="1">
      <c r="C104" s="373"/>
      <c r="D104" s="373"/>
      <c r="E104" s="373"/>
      <c r="F104" s="373"/>
      <c r="G104" s="373"/>
      <c r="H104" s="372"/>
    </row>
    <row r="105" spans="3:8" s="370" customFormat="1" hidden="1">
      <c r="C105" s="371"/>
      <c r="D105" s="371"/>
      <c r="E105" s="371"/>
      <c r="F105" s="371"/>
      <c r="G105" s="371"/>
      <c r="H105" s="372"/>
    </row>
    <row r="106" spans="3:8" s="370" customFormat="1" hidden="1">
      <c r="C106" s="371"/>
      <c r="D106" s="371"/>
      <c r="E106" s="371"/>
      <c r="F106" s="371"/>
      <c r="G106" s="371"/>
      <c r="H106" s="371"/>
    </row>
  </sheetData>
  <mergeCells count="12">
    <mergeCell ref="K2:K4"/>
    <mergeCell ref="L2:L4"/>
    <mergeCell ref="A2:B4"/>
    <mergeCell ref="M2:M4"/>
    <mergeCell ref="J2:J4"/>
    <mergeCell ref="D2:D4"/>
    <mergeCell ref="E2:E4"/>
    <mergeCell ref="F2:F4"/>
    <mergeCell ref="G2:G4"/>
    <mergeCell ref="C2:C4"/>
    <mergeCell ref="H2:H4"/>
    <mergeCell ref="I2:I4"/>
  </mergeCells>
  <printOptions horizontalCentered="1"/>
  <pageMargins left="0.27" right="0.25" top="0.87" bottom="0.2" header="0.25" footer="0.2"/>
  <pageSetup paperSize="5" scale="58" firstPageNumber="42" fitToWidth="3" orientation="portrait" useFirstPageNumber="1" r:id="rId1"/>
  <headerFooter alignWithMargins="0">
    <oddHeader xml:space="preserve">&amp;L&amp;"Arial,Bold"&amp;16Revised FY2012-13 MFP Budget Letter: October 1 Mid-year Adjustment for Students&amp;R&amp;"Arial,Bold"&amp;12&amp;KFF0000
</oddHeader>
    <oddFooter>&amp;R&amp;P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108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ColWidth="12.5703125" defaultRowHeight="12.75"/>
  <cols>
    <col min="1" max="1" width="3.85546875" style="370" customWidth="1"/>
    <col min="2" max="2" width="17.85546875" style="370" bestFit="1" customWidth="1"/>
    <col min="3" max="3" width="11" style="371" customWidth="1"/>
    <col min="4" max="4" width="12.5703125" style="371" customWidth="1"/>
    <col min="5" max="5" width="13.5703125" style="371" customWidth="1"/>
    <col min="6" max="6" width="12.5703125" style="371" customWidth="1"/>
    <col min="7" max="7" width="12" style="371" customWidth="1"/>
    <col min="8" max="9" width="15.5703125" style="371" bestFit="1" customWidth="1"/>
    <col min="10" max="10" width="12.28515625" style="371" bestFit="1" customWidth="1"/>
    <col min="11" max="11" width="13.5703125" style="370" bestFit="1" customWidth="1"/>
    <col min="12" max="16384" width="12.5703125" style="370"/>
  </cols>
  <sheetData>
    <row r="1" spans="1:11" ht="9" customHeight="1">
      <c r="B1" s="406"/>
      <c r="C1" s="405"/>
      <c r="D1" s="405"/>
    </row>
    <row r="2" spans="1:11" s="404" customFormat="1" ht="39.75" customHeight="1">
      <c r="A2" s="820" t="s">
        <v>375</v>
      </c>
      <c r="B2" s="821"/>
      <c r="C2" s="852" t="s">
        <v>370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80" t="s">
        <v>689</v>
      </c>
      <c r="I2" s="771" t="s">
        <v>212</v>
      </c>
      <c r="J2" s="771" t="s">
        <v>211</v>
      </c>
      <c r="K2" s="771" t="s">
        <v>210</v>
      </c>
    </row>
    <row r="3" spans="1:11" ht="67.5" customHeight="1">
      <c r="A3" s="822"/>
      <c r="B3" s="823"/>
      <c r="C3" s="852"/>
      <c r="D3" s="796"/>
      <c r="E3" s="794"/>
      <c r="F3" s="794"/>
      <c r="G3" s="794"/>
      <c r="H3" s="792"/>
      <c r="I3" s="784"/>
      <c r="J3" s="784"/>
      <c r="K3" s="784"/>
    </row>
    <row r="4" spans="1:11" ht="68.25" customHeight="1">
      <c r="A4" s="824"/>
      <c r="B4" s="825"/>
      <c r="C4" s="853"/>
      <c r="D4" s="783"/>
      <c r="E4" s="795"/>
      <c r="F4" s="795"/>
      <c r="G4" s="795"/>
      <c r="H4" s="781"/>
      <c r="I4" s="772"/>
      <c r="J4" s="772"/>
      <c r="K4" s="772"/>
    </row>
    <row r="5" spans="1:11" s="403" customFormat="1" ht="14.25" customHeight="1">
      <c r="A5" s="305"/>
      <c r="B5" s="304"/>
      <c r="C5" s="303">
        <v>1</v>
      </c>
      <c r="D5" s="303">
        <f t="shared" ref="D5:K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</row>
    <row r="6" spans="1:11" s="402" customFormat="1" ht="32.25" customHeight="1">
      <c r="A6" s="302"/>
      <c r="B6" s="301"/>
      <c r="C6" s="537" t="s">
        <v>365</v>
      </c>
      <c r="D6" s="537" t="s">
        <v>365</v>
      </c>
      <c r="E6" s="236" t="s">
        <v>207</v>
      </c>
      <c r="F6" s="232" t="s">
        <v>206</v>
      </c>
      <c r="G6" s="232" t="s">
        <v>205</v>
      </c>
      <c r="H6" s="536"/>
      <c r="I6" s="535" t="s">
        <v>374</v>
      </c>
      <c r="J6" s="232" t="s">
        <v>362</v>
      </c>
      <c r="K6" s="232" t="s">
        <v>361</v>
      </c>
    </row>
    <row r="7" spans="1:11">
      <c r="A7" s="272">
        <v>1</v>
      </c>
      <c r="B7" s="271" t="s">
        <v>292</v>
      </c>
      <c r="C7" s="300">
        <v>4</v>
      </c>
      <c r="D7" s="299">
        <f>'10.1.12 MFP Funded'!AD6</f>
        <v>5</v>
      </c>
      <c r="E7" s="532">
        <f t="shared" ref="E7:E38" si="1">D7-C7</f>
        <v>1</v>
      </c>
      <c r="F7" s="532">
        <f t="shared" ref="F7:F38" si="2">IF(E7&gt;0,E7,0)</f>
        <v>1</v>
      </c>
      <c r="G7" s="532">
        <f t="shared" ref="G7:G38" si="3">IF(E7&lt;0,E7,0)</f>
        <v>0</v>
      </c>
      <c r="H7" s="283">
        <f>'[3]Table 5A2 LSMSA'!G7</f>
        <v>3884.0495231402415</v>
      </c>
      <c r="I7" s="436">
        <f t="shared" ref="I7:I38" si="4">H7*E7</f>
        <v>3884.0495231402415</v>
      </c>
      <c r="J7" s="436">
        <f t="shared" ref="J7:J38" si="5">IF(I7&gt;0,I7,0)</f>
        <v>3884.0495231402415</v>
      </c>
      <c r="K7" s="436">
        <f t="shared" ref="K7:K38" si="6">IF(I7&lt;0,I7,0)</f>
        <v>0</v>
      </c>
    </row>
    <row r="8" spans="1:11">
      <c r="A8" s="264">
        <v>2</v>
      </c>
      <c r="B8" s="263" t="s">
        <v>291</v>
      </c>
      <c r="C8" s="418">
        <v>3</v>
      </c>
      <c r="D8" s="417">
        <f>'10.1.12 MFP Funded'!AD7</f>
        <v>0</v>
      </c>
      <c r="E8" s="534">
        <f t="shared" si="1"/>
        <v>-3</v>
      </c>
      <c r="F8" s="534">
        <f t="shared" si="2"/>
        <v>0</v>
      </c>
      <c r="G8" s="534">
        <f t="shared" si="3"/>
        <v>-3</v>
      </c>
      <c r="H8" s="295">
        <f>'[3]Table 5A2 LSMSA'!G8</f>
        <v>4290.402575535235</v>
      </c>
      <c r="I8" s="438">
        <f t="shared" si="4"/>
        <v>-12871.207726605706</v>
      </c>
      <c r="J8" s="438">
        <f t="shared" si="5"/>
        <v>0</v>
      </c>
      <c r="K8" s="438">
        <f t="shared" si="6"/>
        <v>-12871.207726605706</v>
      </c>
    </row>
    <row r="9" spans="1:11" ht="12.75" customHeight="1">
      <c r="A9" s="264">
        <v>3</v>
      </c>
      <c r="B9" s="263" t="s">
        <v>290</v>
      </c>
      <c r="C9" s="418">
        <v>18</v>
      </c>
      <c r="D9" s="417">
        <f>'10.1.12 MFP Funded'!AD8</f>
        <v>20</v>
      </c>
      <c r="E9" s="534">
        <f t="shared" si="1"/>
        <v>2</v>
      </c>
      <c r="F9" s="534">
        <f t="shared" si="2"/>
        <v>2</v>
      </c>
      <c r="G9" s="534">
        <f t="shared" si="3"/>
        <v>0</v>
      </c>
      <c r="H9" s="295">
        <f>'[3]Table 5A2 LSMSA'!G9</f>
        <v>3418.2055772184372</v>
      </c>
      <c r="I9" s="438">
        <f t="shared" si="4"/>
        <v>6836.4111544368743</v>
      </c>
      <c r="J9" s="438">
        <f t="shared" si="5"/>
        <v>6836.4111544368743</v>
      </c>
      <c r="K9" s="438">
        <f t="shared" si="6"/>
        <v>0</v>
      </c>
    </row>
    <row r="10" spans="1:11" ht="12.75" customHeight="1">
      <c r="A10" s="264">
        <v>4</v>
      </c>
      <c r="B10" s="263" t="s">
        <v>289</v>
      </c>
      <c r="C10" s="418">
        <v>0</v>
      </c>
      <c r="D10" s="417">
        <f>'10.1.12 MFP Funded'!AD9</f>
        <v>0</v>
      </c>
      <c r="E10" s="534">
        <f t="shared" si="1"/>
        <v>0</v>
      </c>
      <c r="F10" s="534">
        <f t="shared" si="2"/>
        <v>0</v>
      </c>
      <c r="G10" s="534">
        <f t="shared" si="3"/>
        <v>0</v>
      </c>
      <c r="H10" s="295">
        <f>'[3]Table 5A2 LSMSA'!G10</f>
        <v>4031.2642766133658</v>
      </c>
      <c r="I10" s="438">
        <f t="shared" si="4"/>
        <v>0</v>
      </c>
      <c r="J10" s="438">
        <f t="shared" si="5"/>
        <v>0</v>
      </c>
      <c r="K10" s="438">
        <f t="shared" si="6"/>
        <v>0</v>
      </c>
    </row>
    <row r="11" spans="1:11">
      <c r="A11" s="280">
        <v>5</v>
      </c>
      <c r="B11" s="279" t="s">
        <v>288</v>
      </c>
      <c r="C11" s="416">
        <v>0</v>
      </c>
      <c r="D11" s="415">
        <f>'10.1.12 MFP Funded'!AD10</f>
        <v>2</v>
      </c>
      <c r="E11" s="533">
        <f t="shared" si="1"/>
        <v>2</v>
      </c>
      <c r="F11" s="533">
        <f t="shared" si="2"/>
        <v>2</v>
      </c>
      <c r="G11" s="533">
        <f t="shared" si="3"/>
        <v>0</v>
      </c>
      <c r="H11" s="289">
        <f>'[3]Table 5A2 LSMSA'!G11</f>
        <v>4169.4041480230781</v>
      </c>
      <c r="I11" s="437">
        <f t="shared" si="4"/>
        <v>8338.8082960461561</v>
      </c>
      <c r="J11" s="437">
        <f t="shared" si="5"/>
        <v>8338.8082960461561</v>
      </c>
      <c r="K11" s="437">
        <f t="shared" si="6"/>
        <v>0</v>
      </c>
    </row>
    <row r="12" spans="1:11" ht="12.75" customHeight="1">
      <c r="A12" s="272">
        <v>6</v>
      </c>
      <c r="B12" s="271" t="s">
        <v>287</v>
      </c>
      <c r="C12" s="300">
        <v>6</v>
      </c>
      <c r="D12" s="299">
        <f>'10.1.12 MFP Funded'!AD11</f>
        <v>6</v>
      </c>
      <c r="E12" s="532">
        <f t="shared" si="1"/>
        <v>0</v>
      </c>
      <c r="F12" s="532">
        <f t="shared" si="2"/>
        <v>0</v>
      </c>
      <c r="G12" s="532">
        <f t="shared" si="3"/>
        <v>0</v>
      </c>
      <c r="H12" s="283">
        <f>'[3]Table 5A2 LSMSA'!G12</f>
        <v>3922.3656918524248</v>
      </c>
      <c r="I12" s="436">
        <f t="shared" si="4"/>
        <v>0</v>
      </c>
      <c r="J12" s="436">
        <f t="shared" si="5"/>
        <v>0</v>
      </c>
      <c r="K12" s="436">
        <f t="shared" si="6"/>
        <v>0</v>
      </c>
    </row>
    <row r="13" spans="1:11">
      <c r="A13" s="264">
        <v>7</v>
      </c>
      <c r="B13" s="263" t="s">
        <v>286</v>
      </c>
      <c r="C13" s="418">
        <v>1</v>
      </c>
      <c r="D13" s="417">
        <f>'10.1.12 MFP Funded'!AD12</f>
        <v>1</v>
      </c>
      <c r="E13" s="534">
        <f t="shared" si="1"/>
        <v>0</v>
      </c>
      <c r="F13" s="534">
        <f t="shared" si="2"/>
        <v>0</v>
      </c>
      <c r="G13" s="534">
        <f t="shared" si="3"/>
        <v>0</v>
      </c>
      <c r="H13" s="295">
        <f>'[3]Table 5A2 LSMSA'!G13</f>
        <v>1260.4002865849693</v>
      </c>
      <c r="I13" s="438">
        <f t="shared" si="4"/>
        <v>0</v>
      </c>
      <c r="J13" s="438">
        <f t="shared" si="5"/>
        <v>0</v>
      </c>
      <c r="K13" s="438">
        <f t="shared" si="6"/>
        <v>0</v>
      </c>
    </row>
    <row r="14" spans="1:11">
      <c r="A14" s="264">
        <v>8</v>
      </c>
      <c r="B14" s="263" t="s">
        <v>285</v>
      </c>
      <c r="C14" s="418">
        <v>6</v>
      </c>
      <c r="D14" s="417">
        <f>'10.1.12 MFP Funded'!AD13</f>
        <v>12</v>
      </c>
      <c r="E14" s="534">
        <f t="shared" si="1"/>
        <v>6</v>
      </c>
      <c r="F14" s="534">
        <f t="shared" si="2"/>
        <v>6</v>
      </c>
      <c r="G14" s="534">
        <f t="shared" si="3"/>
        <v>0</v>
      </c>
      <c r="H14" s="295">
        <f>'[3]Table 5A2 LSMSA'!G14</f>
        <v>3234.6912954916652</v>
      </c>
      <c r="I14" s="438">
        <f t="shared" si="4"/>
        <v>19408.147772949989</v>
      </c>
      <c r="J14" s="438">
        <f t="shared" si="5"/>
        <v>19408.147772949989</v>
      </c>
      <c r="K14" s="438">
        <f t="shared" si="6"/>
        <v>0</v>
      </c>
    </row>
    <row r="15" spans="1:11">
      <c r="A15" s="264">
        <v>9</v>
      </c>
      <c r="B15" s="263" t="s">
        <v>284</v>
      </c>
      <c r="C15" s="418">
        <v>8</v>
      </c>
      <c r="D15" s="417">
        <f>'10.1.12 MFP Funded'!AD14</f>
        <v>4</v>
      </c>
      <c r="E15" s="534">
        <f t="shared" si="1"/>
        <v>-4</v>
      </c>
      <c r="F15" s="534">
        <f t="shared" si="2"/>
        <v>0</v>
      </c>
      <c r="G15" s="534">
        <f t="shared" si="3"/>
        <v>-4</v>
      </c>
      <c r="H15" s="295">
        <f>'[3]Table 5A2 LSMSA'!G15</f>
        <v>3330.9858773867568</v>
      </c>
      <c r="I15" s="438">
        <f t="shared" si="4"/>
        <v>-13323.943509547027</v>
      </c>
      <c r="J15" s="438">
        <f t="shared" si="5"/>
        <v>0</v>
      </c>
      <c r="K15" s="438">
        <f t="shared" si="6"/>
        <v>-13323.943509547027</v>
      </c>
    </row>
    <row r="16" spans="1:11">
      <c r="A16" s="280">
        <v>10</v>
      </c>
      <c r="B16" s="279" t="s">
        <v>283</v>
      </c>
      <c r="C16" s="416">
        <v>18</v>
      </c>
      <c r="D16" s="415">
        <f>'10.1.12 MFP Funded'!AD15</f>
        <v>12</v>
      </c>
      <c r="E16" s="533">
        <f t="shared" si="1"/>
        <v>-6</v>
      </c>
      <c r="F16" s="533">
        <f t="shared" si="2"/>
        <v>0</v>
      </c>
      <c r="G16" s="533">
        <f t="shared" si="3"/>
        <v>-6</v>
      </c>
      <c r="H16" s="289">
        <f>'[3]Table 5A2 LSMSA'!G16</f>
        <v>3225.6164134282535</v>
      </c>
      <c r="I16" s="437">
        <f t="shared" si="4"/>
        <v>-19353.698480569521</v>
      </c>
      <c r="J16" s="437">
        <f t="shared" si="5"/>
        <v>0</v>
      </c>
      <c r="K16" s="437">
        <f t="shared" si="6"/>
        <v>-19353.698480569521</v>
      </c>
    </row>
    <row r="17" spans="1:11">
      <c r="A17" s="272">
        <v>11</v>
      </c>
      <c r="B17" s="271" t="s">
        <v>282</v>
      </c>
      <c r="C17" s="300">
        <v>1</v>
      </c>
      <c r="D17" s="299">
        <f>'10.1.12 MFP Funded'!AD16</f>
        <v>2</v>
      </c>
      <c r="E17" s="532">
        <f t="shared" si="1"/>
        <v>1</v>
      </c>
      <c r="F17" s="532">
        <f t="shared" si="2"/>
        <v>1</v>
      </c>
      <c r="G17" s="532">
        <f t="shared" si="3"/>
        <v>0</v>
      </c>
      <c r="H17" s="283">
        <f>'[3]Table 5A2 LSMSA'!G17</f>
        <v>4154.2793445840589</v>
      </c>
      <c r="I17" s="436">
        <f t="shared" si="4"/>
        <v>4154.2793445840589</v>
      </c>
      <c r="J17" s="436">
        <f t="shared" si="5"/>
        <v>4154.2793445840589</v>
      </c>
      <c r="K17" s="436">
        <f t="shared" si="6"/>
        <v>0</v>
      </c>
    </row>
    <row r="18" spans="1:11">
      <c r="A18" s="264">
        <v>12</v>
      </c>
      <c r="B18" s="263" t="s">
        <v>281</v>
      </c>
      <c r="C18" s="418">
        <f>'[9]Summary by Parish'!E18</f>
        <v>0</v>
      </c>
      <c r="D18" s="417">
        <f>'10.1.12 MFP Funded'!AD17</f>
        <v>0</v>
      </c>
      <c r="E18" s="534">
        <f t="shared" si="1"/>
        <v>0</v>
      </c>
      <c r="F18" s="534">
        <f t="shared" si="2"/>
        <v>0</v>
      </c>
      <c r="G18" s="534">
        <f t="shared" si="3"/>
        <v>0</v>
      </c>
      <c r="H18" s="295">
        <f>'[3]Table 5A2 LSMSA'!G18</f>
        <v>1426.7731244141851</v>
      </c>
      <c r="I18" s="438">
        <f t="shared" si="4"/>
        <v>0</v>
      </c>
      <c r="J18" s="438">
        <f t="shared" si="5"/>
        <v>0</v>
      </c>
      <c r="K18" s="438">
        <f t="shared" si="6"/>
        <v>0</v>
      </c>
    </row>
    <row r="19" spans="1:11">
      <c r="A19" s="264">
        <v>13</v>
      </c>
      <c r="B19" s="263" t="s">
        <v>280</v>
      </c>
      <c r="C19" s="418">
        <f>'[9]Summary by Parish'!E19</f>
        <v>0</v>
      </c>
      <c r="D19" s="417">
        <f>'10.1.12 MFP Funded'!AD18</f>
        <v>0</v>
      </c>
      <c r="E19" s="534">
        <f t="shared" si="1"/>
        <v>0</v>
      </c>
      <c r="F19" s="534">
        <f t="shared" si="2"/>
        <v>0</v>
      </c>
      <c r="G19" s="534">
        <f t="shared" si="3"/>
        <v>0</v>
      </c>
      <c r="H19" s="295">
        <f>'[3]Table 5A2 LSMSA'!G19</f>
        <v>4214.7785583401374</v>
      </c>
      <c r="I19" s="438">
        <f t="shared" si="4"/>
        <v>0</v>
      </c>
      <c r="J19" s="438">
        <f t="shared" si="5"/>
        <v>0</v>
      </c>
      <c r="K19" s="438">
        <f t="shared" si="6"/>
        <v>0</v>
      </c>
    </row>
    <row r="20" spans="1:11" ht="12.75" customHeight="1">
      <c r="A20" s="264">
        <v>14</v>
      </c>
      <c r="B20" s="263" t="s">
        <v>279</v>
      </c>
      <c r="C20" s="418">
        <v>1</v>
      </c>
      <c r="D20" s="417">
        <f>'10.1.12 MFP Funded'!AD19</f>
        <v>1</v>
      </c>
      <c r="E20" s="534">
        <f t="shared" si="1"/>
        <v>0</v>
      </c>
      <c r="F20" s="534">
        <f t="shared" si="2"/>
        <v>0</v>
      </c>
      <c r="G20" s="534">
        <f t="shared" si="3"/>
        <v>0</v>
      </c>
      <c r="H20" s="295">
        <f>'[3]Table 5A2 LSMSA'!G20</f>
        <v>3519.0376001452341</v>
      </c>
      <c r="I20" s="438">
        <f t="shared" si="4"/>
        <v>0</v>
      </c>
      <c r="J20" s="438">
        <f t="shared" si="5"/>
        <v>0</v>
      </c>
      <c r="K20" s="438">
        <f t="shared" si="6"/>
        <v>0</v>
      </c>
    </row>
    <row r="21" spans="1:11">
      <c r="A21" s="280">
        <v>15</v>
      </c>
      <c r="B21" s="279" t="s">
        <v>278</v>
      </c>
      <c r="C21" s="416">
        <v>0</v>
      </c>
      <c r="D21" s="415">
        <f>'10.1.12 MFP Funded'!AD20</f>
        <v>1</v>
      </c>
      <c r="E21" s="533">
        <f t="shared" si="1"/>
        <v>1</v>
      </c>
      <c r="F21" s="533">
        <f t="shared" si="2"/>
        <v>1</v>
      </c>
      <c r="G21" s="533">
        <f t="shared" si="3"/>
        <v>0</v>
      </c>
      <c r="H21" s="289">
        <f>'[3]Table 5A2 LSMSA'!G21</f>
        <v>3960.6818605646072</v>
      </c>
      <c r="I21" s="437">
        <f t="shared" si="4"/>
        <v>3960.6818605646072</v>
      </c>
      <c r="J21" s="437">
        <f t="shared" si="5"/>
        <v>3960.6818605646072</v>
      </c>
      <c r="K21" s="437">
        <f t="shared" si="6"/>
        <v>0</v>
      </c>
    </row>
    <row r="22" spans="1:11">
      <c r="A22" s="272">
        <v>16</v>
      </c>
      <c r="B22" s="271" t="s">
        <v>277</v>
      </c>
      <c r="C22" s="300">
        <v>1</v>
      </c>
      <c r="D22" s="299">
        <f>'10.1.12 MFP Funded'!AD21</f>
        <v>0</v>
      </c>
      <c r="E22" s="532">
        <f t="shared" si="1"/>
        <v>-1</v>
      </c>
      <c r="F22" s="532">
        <f t="shared" si="2"/>
        <v>0</v>
      </c>
      <c r="G22" s="532">
        <f t="shared" si="3"/>
        <v>-1</v>
      </c>
      <c r="H22" s="283">
        <f>'[3]Table 5A2 LSMSA'!G22</f>
        <v>1260.4002865849693</v>
      </c>
      <c r="I22" s="436">
        <f t="shared" si="4"/>
        <v>-1260.4002865849693</v>
      </c>
      <c r="J22" s="436">
        <f t="shared" si="5"/>
        <v>0</v>
      </c>
      <c r="K22" s="436">
        <f t="shared" si="6"/>
        <v>-1260.4002865849693</v>
      </c>
    </row>
    <row r="23" spans="1:11">
      <c r="A23" s="264">
        <v>17</v>
      </c>
      <c r="B23" s="263" t="s">
        <v>276</v>
      </c>
      <c r="C23" s="418">
        <v>17</v>
      </c>
      <c r="D23" s="417">
        <f>'10.1.12 MFP Funded'!AD22</f>
        <v>28</v>
      </c>
      <c r="E23" s="534">
        <f t="shared" si="1"/>
        <v>11</v>
      </c>
      <c r="F23" s="534">
        <f t="shared" si="2"/>
        <v>11</v>
      </c>
      <c r="G23" s="534">
        <f t="shared" si="3"/>
        <v>0</v>
      </c>
      <c r="H23" s="295">
        <f>'[3]Table 5A2 LSMSA'!G23</f>
        <v>2484.5010449162914</v>
      </c>
      <c r="I23" s="438">
        <f t="shared" si="4"/>
        <v>27329.511494079205</v>
      </c>
      <c r="J23" s="438">
        <f t="shared" si="5"/>
        <v>27329.511494079205</v>
      </c>
      <c r="K23" s="438">
        <f t="shared" si="6"/>
        <v>0</v>
      </c>
    </row>
    <row r="24" spans="1:11">
      <c r="A24" s="264">
        <v>18</v>
      </c>
      <c r="B24" s="263" t="s">
        <v>275</v>
      </c>
      <c r="C24" s="418">
        <v>0</v>
      </c>
      <c r="D24" s="417">
        <f>'10.1.12 MFP Funded'!AD23</f>
        <v>0</v>
      </c>
      <c r="E24" s="534">
        <f t="shared" si="1"/>
        <v>0</v>
      </c>
      <c r="F24" s="534">
        <f t="shared" si="2"/>
        <v>0</v>
      </c>
      <c r="G24" s="534">
        <f t="shared" si="3"/>
        <v>0</v>
      </c>
      <c r="H24" s="295">
        <f>'[3]Table 5A2 LSMSA'!G24</f>
        <v>4200.1579150157513</v>
      </c>
      <c r="I24" s="438">
        <f t="shared" si="4"/>
        <v>0</v>
      </c>
      <c r="J24" s="438">
        <f t="shared" si="5"/>
        <v>0</v>
      </c>
      <c r="K24" s="438">
        <f t="shared" si="6"/>
        <v>0</v>
      </c>
    </row>
    <row r="25" spans="1:11">
      <c r="A25" s="264">
        <v>19</v>
      </c>
      <c r="B25" s="263" t="s">
        <v>274</v>
      </c>
      <c r="C25" s="418">
        <v>0</v>
      </c>
      <c r="D25" s="417">
        <f>'10.1.12 MFP Funded'!AD24</f>
        <v>0</v>
      </c>
      <c r="E25" s="534">
        <f t="shared" si="1"/>
        <v>0</v>
      </c>
      <c r="F25" s="534">
        <f t="shared" si="2"/>
        <v>0</v>
      </c>
      <c r="G25" s="534">
        <f t="shared" si="3"/>
        <v>0</v>
      </c>
      <c r="H25" s="295">
        <f>'[3]Table 5A2 LSMSA'!G25</f>
        <v>3811.4504666329472</v>
      </c>
      <c r="I25" s="438">
        <f t="shared" si="4"/>
        <v>0</v>
      </c>
      <c r="J25" s="438">
        <f t="shared" si="5"/>
        <v>0</v>
      </c>
      <c r="K25" s="438">
        <f t="shared" si="6"/>
        <v>0</v>
      </c>
    </row>
    <row r="26" spans="1:11">
      <c r="A26" s="280">
        <v>20</v>
      </c>
      <c r="B26" s="279" t="s">
        <v>273</v>
      </c>
      <c r="C26" s="416">
        <v>2</v>
      </c>
      <c r="D26" s="415">
        <f>'10.1.12 MFP Funded'!AD25</f>
        <v>2</v>
      </c>
      <c r="E26" s="533">
        <f t="shared" si="1"/>
        <v>0</v>
      </c>
      <c r="F26" s="533">
        <f t="shared" si="2"/>
        <v>0</v>
      </c>
      <c r="G26" s="533">
        <f t="shared" si="3"/>
        <v>0</v>
      </c>
      <c r="H26" s="289">
        <f>'[3]Table 5A2 LSMSA'!G26</f>
        <v>4074.117886357255</v>
      </c>
      <c r="I26" s="437">
        <f t="shared" si="4"/>
        <v>0</v>
      </c>
      <c r="J26" s="437">
        <f t="shared" si="5"/>
        <v>0</v>
      </c>
      <c r="K26" s="437">
        <f t="shared" si="6"/>
        <v>0</v>
      </c>
    </row>
    <row r="27" spans="1:11">
      <c r="A27" s="272">
        <v>21</v>
      </c>
      <c r="B27" s="271" t="s">
        <v>272</v>
      </c>
      <c r="C27" s="300">
        <v>0</v>
      </c>
      <c r="D27" s="299">
        <f>'10.1.12 MFP Funded'!AD26</f>
        <v>0</v>
      </c>
      <c r="E27" s="532">
        <f t="shared" si="1"/>
        <v>0</v>
      </c>
      <c r="F27" s="532">
        <f t="shared" si="2"/>
        <v>0</v>
      </c>
      <c r="G27" s="532">
        <f t="shared" si="3"/>
        <v>0</v>
      </c>
      <c r="H27" s="283">
        <f>'[3]Table 5A2 LSMSA'!G27</f>
        <v>4154.7835046986929</v>
      </c>
      <c r="I27" s="436">
        <f t="shared" si="4"/>
        <v>0</v>
      </c>
      <c r="J27" s="436">
        <f t="shared" si="5"/>
        <v>0</v>
      </c>
      <c r="K27" s="436">
        <f t="shared" si="6"/>
        <v>0</v>
      </c>
    </row>
    <row r="28" spans="1:11">
      <c r="A28" s="264">
        <v>22</v>
      </c>
      <c r="B28" s="263" t="s">
        <v>271</v>
      </c>
      <c r="C28" s="418">
        <v>4</v>
      </c>
      <c r="D28" s="417">
        <f>'10.1.12 MFP Funded'!AD27</f>
        <v>0</v>
      </c>
      <c r="E28" s="534">
        <f t="shared" si="1"/>
        <v>-4</v>
      </c>
      <c r="F28" s="534">
        <f t="shared" si="2"/>
        <v>0</v>
      </c>
      <c r="G28" s="534">
        <f t="shared" si="3"/>
        <v>-4</v>
      </c>
      <c r="H28" s="295">
        <f>'[3]Table 5A2 LSMSA'!G28</f>
        <v>4532.3994305595497</v>
      </c>
      <c r="I28" s="438">
        <f t="shared" si="4"/>
        <v>-18129.597722238199</v>
      </c>
      <c r="J28" s="438">
        <f t="shared" si="5"/>
        <v>0</v>
      </c>
      <c r="K28" s="438">
        <f t="shared" si="6"/>
        <v>-18129.597722238199</v>
      </c>
    </row>
    <row r="29" spans="1:11">
      <c r="A29" s="264">
        <v>23</v>
      </c>
      <c r="B29" s="263" t="s">
        <v>270</v>
      </c>
      <c r="C29" s="418">
        <v>1</v>
      </c>
      <c r="D29" s="417">
        <f>'10.1.12 MFP Funded'!AD28</f>
        <v>3</v>
      </c>
      <c r="E29" s="534">
        <f t="shared" si="1"/>
        <v>2</v>
      </c>
      <c r="F29" s="534">
        <f t="shared" si="2"/>
        <v>2</v>
      </c>
      <c r="G29" s="534">
        <f t="shared" si="3"/>
        <v>0</v>
      </c>
      <c r="H29" s="295">
        <f>'[3]Table 5A2 LSMSA'!G29</f>
        <v>3616.8446623842283</v>
      </c>
      <c r="I29" s="438">
        <f t="shared" si="4"/>
        <v>7233.6893247684566</v>
      </c>
      <c r="J29" s="438">
        <f t="shared" si="5"/>
        <v>7233.6893247684566</v>
      </c>
      <c r="K29" s="438">
        <f t="shared" si="6"/>
        <v>0</v>
      </c>
    </row>
    <row r="30" spans="1:11">
      <c r="A30" s="264">
        <v>24</v>
      </c>
      <c r="B30" s="263" t="s">
        <v>269</v>
      </c>
      <c r="C30" s="418">
        <v>1</v>
      </c>
      <c r="D30" s="417">
        <f>'10.1.12 MFP Funded'!AD29</f>
        <v>4</v>
      </c>
      <c r="E30" s="534">
        <f t="shared" si="1"/>
        <v>3</v>
      </c>
      <c r="F30" s="534">
        <f t="shared" si="2"/>
        <v>3</v>
      </c>
      <c r="G30" s="534">
        <f t="shared" si="3"/>
        <v>0</v>
      </c>
      <c r="H30" s="295">
        <f>'[3]Table 5A2 LSMSA'!G30</f>
        <v>1917.8250760676895</v>
      </c>
      <c r="I30" s="438">
        <f t="shared" si="4"/>
        <v>5753.4752282030686</v>
      </c>
      <c r="J30" s="438">
        <f t="shared" si="5"/>
        <v>5753.4752282030686</v>
      </c>
      <c r="K30" s="438">
        <f t="shared" si="6"/>
        <v>0</v>
      </c>
    </row>
    <row r="31" spans="1:11">
      <c r="A31" s="280">
        <v>25</v>
      </c>
      <c r="B31" s="279" t="s">
        <v>268</v>
      </c>
      <c r="C31" s="416">
        <f>'[9]Summary by Parish'!E31</f>
        <v>0</v>
      </c>
      <c r="D31" s="415">
        <f>'10.1.12 MFP Funded'!AD30</f>
        <v>0</v>
      </c>
      <c r="E31" s="533">
        <f t="shared" si="1"/>
        <v>0</v>
      </c>
      <c r="F31" s="533">
        <f t="shared" si="2"/>
        <v>0</v>
      </c>
      <c r="G31" s="533">
        <f t="shared" si="3"/>
        <v>0</v>
      </c>
      <c r="H31" s="289">
        <f>'[3]Table 5A2 LSMSA'!G31</f>
        <v>2878.2500944454359</v>
      </c>
      <c r="I31" s="437">
        <f t="shared" si="4"/>
        <v>0</v>
      </c>
      <c r="J31" s="437">
        <f t="shared" si="5"/>
        <v>0</v>
      </c>
      <c r="K31" s="437">
        <f t="shared" si="6"/>
        <v>0</v>
      </c>
    </row>
    <row r="32" spans="1:11">
      <c r="A32" s="272">
        <v>26</v>
      </c>
      <c r="B32" s="271" t="s">
        <v>267</v>
      </c>
      <c r="C32" s="300">
        <v>9</v>
      </c>
      <c r="D32" s="299">
        <f>'10.1.12 MFP Funded'!AD31</f>
        <v>11</v>
      </c>
      <c r="E32" s="532">
        <f t="shared" si="1"/>
        <v>2</v>
      </c>
      <c r="F32" s="532">
        <f t="shared" si="2"/>
        <v>2</v>
      </c>
      <c r="G32" s="532">
        <f t="shared" si="3"/>
        <v>0</v>
      </c>
      <c r="H32" s="283">
        <f>'[3]Table 5A2 LSMSA'!G32</f>
        <v>2286.8702799797684</v>
      </c>
      <c r="I32" s="436">
        <f t="shared" si="4"/>
        <v>4573.7405599595368</v>
      </c>
      <c r="J32" s="436">
        <f t="shared" si="5"/>
        <v>4573.7405599595368</v>
      </c>
      <c r="K32" s="436">
        <f t="shared" si="6"/>
        <v>0</v>
      </c>
    </row>
    <row r="33" spans="1:11">
      <c r="A33" s="264">
        <v>27</v>
      </c>
      <c r="B33" s="263" t="s">
        <v>266</v>
      </c>
      <c r="C33" s="410">
        <v>0</v>
      </c>
      <c r="D33" s="409">
        <f>'10.1.12 MFP Funded'!AD32</f>
        <v>1</v>
      </c>
      <c r="E33" s="529">
        <f t="shared" si="1"/>
        <v>1</v>
      </c>
      <c r="F33" s="529">
        <f t="shared" si="2"/>
        <v>1</v>
      </c>
      <c r="G33" s="529">
        <f t="shared" si="3"/>
        <v>0</v>
      </c>
      <c r="H33" s="259">
        <f>'[3]Table 5A2 LSMSA'!G33</f>
        <v>3957.1527397621699</v>
      </c>
      <c r="I33" s="430">
        <f t="shared" si="4"/>
        <v>3957.1527397621699</v>
      </c>
      <c r="J33" s="430">
        <f t="shared" si="5"/>
        <v>3957.1527397621699</v>
      </c>
      <c r="K33" s="430">
        <f t="shared" si="6"/>
        <v>0</v>
      </c>
    </row>
    <row r="34" spans="1:11">
      <c r="A34" s="264">
        <v>28</v>
      </c>
      <c r="B34" s="263" t="s">
        <v>265</v>
      </c>
      <c r="C34" s="410">
        <v>8</v>
      </c>
      <c r="D34" s="409">
        <f>'10.1.12 MFP Funded'!AD33</f>
        <v>13</v>
      </c>
      <c r="E34" s="529">
        <f t="shared" si="1"/>
        <v>5</v>
      </c>
      <c r="F34" s="529">
        <f t="shared" si="2"/>
        <v>5</v>
      </c>
      <c r="G34" s="529">
        <f t="shared" si="3"/>
        <v>0</v>
      </c>
      <c r="H34" s="259">
        <f>'[3]Table 5A2 LSMSA'!G34</f>
        <v>2644.8239613698993</v>
      </c>
      <c r="I34" s="430">
        <f t="shared" si="4"/>
        <v>13224.119806849496</v>
      </c>
      <c r="J34" s="430">
        <f t="shared" si="5"/>
        <v>13224.119806849496</v>
      </c>
      <c r="K34" s="430">
        <f t="shared" si="6"/>
        <v>0</v>
      </c>
    </row>
    <row r="35" spans="1:11">
      <c r="A35" s="264">
        <v>29</v>
      </c>
      <c r="B35" s="263" t="s">
        <v>264</v>
      </c>
      <c r="C35" s="410">
        <v>3</v>
      </c>
      <c r="D35" s="409">
        <f>'10.1.12 MFP Funded'!AD34</f>
        <v>3</v>
      </c>
      <c r="E35" s="529">
        <f t="shared" si="1"/>
        <v>0</v>
      </c>
      <c r="F35" s="529">
        <f t="shared" si="2"/>
        <v>0</v>
      </c>
      <c r="G35" s="529">
        <f t="shared" si="3"/>
        <v>0</v>
      </c>
      <c r="H35" s="259">
        <f>'[3]Table 5A2 LSMSA'!G35</f>
        <v>3161.0839187551032</v>
      </c>
      <c r="I35" s="430">
        <f t="shared" si="4"/>
        <v>0</v>
      </c>
      <c r="J35" s="430">
        <f t="shared" si="5"/>
        <v>0</v>
      </c>
      <c r="K35" s="430">
        <f t="shared" si="6"/>
        <v>0</v>
      </c>
    </row>
    <row r="36" spans="1:11">
      <c r="A36" s="280">
        <v>30</v>
      </c>
      <c r="B36" s="279" t="s">
        <v>263</v>
      </c>
      <c r="C36" s="414">
        <v>1</v>
      </c>
      <c r="D36" s="413">
        <f>'10.1.12 MFP Funded'!AD35</f>
        <v>1</v>
      </c>
      <c r="E36" s="531">
        <f t="shared" si="1"/>
        <v>0</v>
      </c>
      <c r="F36" s="531">
        <f t="shared" si="2"/>
        <v>0</v>
      </c>
      <c r="G36" s="531">
        <f t="shared" si="3"/>
        <v>0</v>
      </c>
      <c r="H36" s="275">
        <f>'[3]Table 5A2 LSMSA'!G36</f>
        <v>3981.3524252646007</v>
      </c>
      <c r="I36" s="435">
        <f t="shared" si="4"/>
        <v>0</v>
      </c>
      <c r="J36" s="435">
        <f t="shared" si="5"/>
        <v>0</v>
      </c>
      <c r="K36" s="435">
        <f t="shared" si="6"/>
        <v>0</v>
      </c>
    </row>
    <row r="37" spans="1:11">
      <c r="A37" s="272">
        <v>31</v>
      </c>
      <c r="B37" s="271" t="s">
        <v>262</v>
      </c>
      <c r="C37" s="412">
        <v>0</v>
      </c>
      <c r="D37" s="411">
        <f>'10.1.12 MFP Funded'!AD36</f>
        <v>1</v>
      </c>
      <c r="E37" s="530">
        <f t="shared" si="1"/>
        <v>1</v>
      </c>
      <c r="F37" s="530">
        <f t="shared" si="2"/>
        <v>1</v>
      </c>
      <c r="G37" s="530">
        <f t="shared" si="3"/>
        <v>0</v>
      </c>
      <c r="H37" s="267">
        <f>'[3]Table 5A2 LSMSA'!G37</f>
        <v>3196.8792868941159</v>
      </c>
      <c r="I37" s="431">
        <f t="shared" si="4"/>
        <v>3196.8792868941159</v>
      </c>
      <c r="J37" s="431">
        <f t="shared" si="5"/>
        <v>3196.8792868941159</v>
      </c>
      <c r="K37" s="431">
        <f t="shared" si="6"/>
        <v>0</v>
      </c>
    </row>
    <row r="38" spans="1:11">
      <c r="A38" s="264">
        <v>32</v>
      </c>
      <c r="B38" s="263" t="s">
        <v>261</v>
      </c>
      <c r="C38" s="410">
        <v>13</v>
      </c>
      <c r="D38" s="409">
        <f>'10.1.12 MFP Funded'!AD37</f>
        <v>14</v>
      </c>
      <c r="E38" s="529">
        <f t="shared" si="1"/>
        <v>1</v>
      </c>
      <c r="F38" s="529">
        <f t="shared" si="2"/>
        <v>1</v>
      </c>
      <c r="G38" s="529">
        <f t="shared" si="3"/>
        <v>0</v>
      </c>
      <c r="H38" s="259">
        <f>'[3]Table 5A2 LSMSA'!G38</f>
        <v>4305.023218859621</v>
      </c>
      <c r="I38" s="430">
        <f t="shared" si="4"/>
        <v>4305.023218859621</v>
      </c>
      <c r="J38" s="430">
        <f t="shared" si="5"/>
        <v>4305.023218859621</v>
      </c>
      <c r="K38" s="430">
        <f t="shared" si="6"/>
        <v>0</v>
      </c>
    </row>
    <row r="39" spans="1:11">
      <c r="A39" s="264">
        <v>33</v>
      </c>
      <c r="B39" s="263" t="s">
        <v>260</v>
      </c>
      <c r="C39" s="410">
        <v>0</v>
      </c>
      <c r="D39" s="409">
        <f>'10.1.12 MFP Funded'!AD38</f>
        <v>0</v>
      </c>
      <c r="E39" s="529">
        <f t="shared" ref="E39:E70" si="7">D39-C39</f>
        <v>0</v>
      </c>
      <c r="F39" s="529">
        <f t="shared" ref="F39:F70" si="8">IF(E39&gt;0,E39,0)</f>
        <v>0</v>
      </c>
      <c r="G39" s="529">
        <f t="shared" ref="G39:G70" si="9">IF(E39&lt;0,E39,0)</f>
        <v>0</v>
      </c>
      <c r="H39" s="259">
        <f>'[3]Table 5A2 LSMSA'!G39</f>
        <v>3749.4387725329671</v>
      </c>
      <c r="I39" s="430">
        <f t="shared" ref="I39:I70" si="10">H39*E39</f>
        <v>0</v>
      </c>
      <c r="J39" s="430">
        <f t="shared" ref="J39:J70" si="11">IF(I39&gt;0,I39,0)</f>
        <v>0</v>
      </c>
      <c r="K39" s="430">
        <f t="shared" ref="K39:K70" si="12">IF(I39&lt;0,I39,0)</f>
        <v>0</v>
      </c>
    </row>
    <row r="40" spans="1:11">
      <c r="A40" s="264">
        <v>34</v>
      </c>
      <c r="B40" s="263" t="s">
        <v>259</v>
      </c>
      <c r="C40" s="410">
        <f>'[9]Summary by Parish'!E40</f>
        <v>0</v>
      </c>
      <c r="D40" s="409">
        <f>'10.1.12 MFP Funded'!AD39</f>
        <v>2</v>
      </c>
      <c r="E40" s="529">
        <f t="shared" si="7"/>
        <v>2</v>
      </c>
      <c r="F40" s="529">
        <f t="shared" si="8"/>
        <v>2</v>
      </c>
      <c r="G40" s="529">
        <f t="shared" si="9"/>
        <v>0</v>
      </c>
      <c r="H40" s="259">
        <f>'[3]Table 5A2 LSMSA'!G40</f>
        <v>3996.9813888182543</v>
      </c>
      <c r="I40" s="430">
        <f t="shared" si="10"/>
        <v>7993.9627776365087</v>
      </c>
      <c r="J40" s="430">
        <f t="shared" si="11"/>
        <v>7993.9627776365087</v>
      </c>
      <c r="K40" s="430">
        <f t="shared" si="12"/>
        <v>0</v>
      </c>
    </row>
    <row r="41" spans="1:11">
      <c r="A41" s="280">
        <v>35</v>
      </c>
      <c r="B41" s="279" t="s">
        <v>258</v>
      </c>
      <c r="C41" s="414">
        <v>18</v>
      </c>
      <c r="D41" s="413">
        <f>'10.1.12 MFP Funded'!AD40</f>
        <v>15</v>
      </c>
      <c r="E41" s="531">
        <f t="shared" si="7"/>
        <v>-3</v>
      </c>
      <c r="F41" s="531">
        <f t="shared" si="8"/>
        <v>0</v>
      </c>
      <c r="G41" s="531">
        <f t="shared" si="9"/>
        <v>-3</v>
      </c>
      <c r="H41" s="275">
        <f>'[3]Table 5A2 LSMSA'!G41</f>
        <v>3582.5617745891168</v>
      </c>
      <c r="I41" s="435">
        <f t="shared" si="10"/>
        <v>-10747.685323767349</v>
      </c>
      <c r="J41" s="435">
        <f t="shared" si="11"/>
        <v>0</v>
      </c>
      <c r="K41" s="435">
        <f t="shared" si="12"/>
        <v>-10747.685323767349</v>
      </c>
    </row>
    <row r="42" spans="1:11">
      <c r="A42" s="272">
        <v>36</v>
      </c>
      <c r="B42" s="271" t="s">
        <v>257</v>
      </c>
      <c r="C42" s="412">
        <v>5</v>
      </c>
      <c r="D42" s="411">
        <f>'10.1.12 MFP Funded'!AD41</f>
        <v>7</v>
      </c>
      <c r="E42" s="530">
        <f t="shared" si="7"/>
        <v>2</v>
      </c>
      <c r="F42" s="530">
        <f t="shared" si="8"/>
        <v>2</v>
      </c>
      <c r="G42" s="530">
        <f t="shared" si="9"/>
        <v>0</v>
      </c>
      <c r="H42" s="267">
        <f>'[3]Table 5A2 LSMSA'!G42</f>
        <v>2713.3897369601218</v>
      </c>
      <c r="I42" s="431">
        <f t="shared" si="10"/>
        <v>5426.7794739202436</v>
      </c>
      <c r="J42" s="431">
        <f t="shared" si="11"/>
        <v>5426.7794739202436</v>
      </c>
      <c r="K42" s="431">
        <f t="shared" si="12"/>
        <v>0</v>
      </c>
    </row>
    <row r="43" spans="1:11">
      <c r="A43" s="264">
        <v>37</v>
      </c>
      <c r="B43" s="263" t="s">
        <v>256</v>
      </c>
      <c r="C43" s="410">
        <v>8</v>
      </c>
      <c r="D43" s="409">
        <f>'10.1.12 MFP Funded'!AD42</f>
        <v>6</v>
      </c>
      <c r="E43" s="529">
        <f t="shared" si="7"/>
        <v>-2</v>
      </c>
      <c r="F43" s="529">
        <f t="shared" si="8"/>
        <v>0</v>
      </c>
      <c r="G43" s="529">
        <f t="shared" si="9"/>
        <v>-2</v>
      </c>
      <c r="H43" s="259">
        <f>'[3]Table 5A2 LSMSA'!G43</f>
        <v>4011.0978720280063</v>
      </c>
      <c r="I43" s="430">
        <f t="shared" si="10"/>
        <v>-8022.1957440560127</v>
      </c>
      <c r="J43" s="430">
        <f t="shared" si="11"/>
        <v>0</v>
      </c>
      <c r="K43" s="430">
        <f t="shared" si="12"/>
        <v>-8022.1957440560127</v>
      </c>
    </row>
    <row r="44" spans="1:11">
      <c r="A44" s="264">
        <v>38</v>
      </c>
      <c r="B44" s="263" t="s">
        <v>255</v>
      </c>
      <c r="C44" s="410">
        <v>2</v>
      </c>
      <c r="D44" s="409">
        <f>'10.1.12 MFP Funded'!AD43</f>
        <v>3</v>
      </c>
      <c r="E44" s="529">
        <f t="shared" si="7"/>
        <v>1</v>
      </c>
      <c r="F44" s="529">
        <f t="shared" si="8"/>
        <v>1</v>
      </c>
      <c r="G44" s="529">
        <f t="shared" si="9"/>
        <v>0</v>
      </c>
      <c r="H44" s="259">
        <f>'[3]Table 5A2 LSMSA'!G44</f>
        <v>1260.4002865849693</v>
      </c>
      <c r="I44" s="430">
        <f t="shared" si="10"/>
        <v>1260.4002865849693</v>
      </c>
      <c r="J44" s="430">
        <f t="shared" si="11"/>
        <v>1260.4002865849693</v>
      </c>
      <c r="K44" s="430">
        <f t="shared" si="12"/>
        <v>0</v>
      </c>
    </row>
    <row r="45" spans="1:11">
      <c r="A45" s="264">
        <v>39</v>
      </c>
      <c r="B45" s="263" t="s">
        <v>254</v>
      </c>
      <c r="C45" s="410">
        <v>5</v>
      </c>
      <c r="D45" s="409">
        <f>'10.1.12 MFP Funded'!AD44</f>
        <v>9</v>
      </c>
      <c r="E45" s="529">
        <f t="shared" si="7"/>
        <v>4</v>
      </c>
      <c r="F45" s="529">
        <f t="shared" si="8"/>
        <v>4</v>
      </c>
      <c r="G45" s="529">
        <f t="shared" si="9"/>
        <v>0</v>
      </c>
      <c r="H45" s="259">
        <f>'[3]Table 5A2 LSMSA'!G45</f>
        <v>2630.2033180455142</v>
      </c>
      <c r="I45" s="430">
        <f t="shared" si="10"/>
        <v>10520.813272182057</v>
      </c>
      <c r="J45" s="430">
        <f t="shared" si="11"/>
        <v>10520.813272182057</v>
      </c>
      <c r="K45" s="430">
        <f t="shared" si="12"/>
        <v>0</v>
      </c>
    </row>
    <row r="46" spans="1:11">
      <c r="A46" s="280">
        <v>40</v>
      </c>
      <c r="B46" s="279" t="s">
        <v>253</v>
      </c>
      <c r="C46" s="414">
        <v>8</v>
      </c>
      <c r="D46" s="413">
        <f>'10.1.12 MFP Funded'!AD45</f>
        <v>8</v>
      </c>
      <c r="E46" s="531">
        <f t="shared" si="7"/>
        <v>0</v>
      </c>
      <c r="F46" s="531">
        <f t="shared" si="8"/>
        <v>0</v>
      </c>
      <c r="G46" s="531">
        <f t="shared" si="9"/>
        <v>0</v>
      </c>
      <c r="H46" s="275">
        <f>'[3]Table 5A2 LSMSA'!G46</f>
        <v>3732.2973286354108</v>
      </c>
      <c r="I46" s="435">
        <f t="shared" si="10"/>
        <v>0</v>
      </c>
      <c r="J46" s="435">
        <f t="shared" si="11"/>
        <v>0</v>
      </c>
      <c r="K46" s="435">
        <f t="shared" si="12"/>
        <v>0</v>
      </c>
    </row>
    <row r="47" spans="1:11">
      <c r="A47" s="272">
        <v>41</v>
      </c>
      <c r="B47" s="271" t="s">
        <v>252</v>
      </c>
      <c r="C47" s="412">
        <v>0</v>
      </c>
      <c r="D47" s="411">
        <f>'10.1.12 MFP Funded'!AD46</f>
        <v>0</v>
      </c>
      <c r="E47" s="530">
        <f t="shared" si="7"/>
        <v>0</v>
      </c>
      <c r="F47" s="530">
        <f t="shared" si="8"/>
        <v>0</v>
      </c>
      <c r="G47" s="530">
        <f t="shared" si="9"/>
        <v>0</v>
      </c>
      <c r="H47" s="267">
        <f>'[3]Table 5A2 LSMSA'!G47</f>
        <v>1260.4002865849693</v>
      </c>
      <c r="I47" s="431">
        <f t="shared" si="10"/>
        <v>0</v>
      </c>
      <c r="J47" s="431">
        <f t="shared" si="11"/>
        <v>0</v>
      </c>
      <c r="K47" s="431">
        <f t="shared" si="12"/>
        <v>0</v>
      </c>
    </row>
    <row r="48" spans="1:11">
      <c r="A48" s="264">
        <v>42</v>
      </c>
      <c r="B48" s="263" t="s">
        <v>251</v>
      </c>
      <c r="C48" s="410">
        <v>0</v>
      </c>
      <c r="D48" s="409">
        <f>'10.1.12 MFP Funded'!AD47</f>
        <v>0</v>
      </c>
      <c r="E48" s="529">
        <f t="shared" si="7"/>
        <v>0</v>
      </c>
      <c r="F48" s="529">
        <f t="shared" si="8"/>
        <v>0</v>
      </c>
      <c r="G48" s="529">
        <f t="shared" si="9"/>
        <v>0</v>
      </c>
      <c r="H48" s="259">
        <f>'[3]Table 5A2 LSMSA'!G48</f>
        <v>3730.2806881768752</v>
      </c>
      <c r="I48" s="430">
        <f t="shared" si="10"/>
        <v>0</v>
      </c>
      <c r="J48" s="430">
        <f t="shared" si="11"/>
        <v>0</v>
      </c>
      <c r="K48" s="430">
        <f t="shared" si="12"/>
        <v>0</v>
      </c>
    </row>
    <row r="49" spans="1:11">
      <c r="A49" s="264">
        <v>43</v>
      </c>
      <c r="B49" s="263" t="s">
        <v>250</v>
      </c>
      <c r="C49" s="410">
        <v>4</v>
      </c>
      <c r="D49" s="409">
        <f>'10.1.12 MFP Funded'!AD48</f>
        <v>5</v>
      </c>
      <c r="E49" s="529">
        <f t="shared" si="7"/>
        <v>1</v>
      </c>
      <c r="F49" s="529">
        <f t="shared" si="8"/>
        <v>1</v>
      </c>
      <c r="G49" s="529">
        <f t="shared" si="9"/>
        <v>0</v>
      </c>
      <c r="H49" s="259">
        <f>'[3]Table 5A2 LSMSA'!G49</f>
        <v>3808.425505945143</v>
      </c>
      <c r="I49" s="430">
        <f t="shared" si="10"/>
        <v>3808.425505945143</v>
      </c>
      <c r="J49" s="430">
        <f t="shared" si="11"/>
        <v>3808.425505945143</v>
      </c>
      <c r="K49" s="430">
        <f t="shared" si="12"/>
        <v>0</v>
      </c>
    </row>
    <row r="50" spans="1:11">
      <c r="A50" s="264">
        <v>44</v>
      </c>
      <c r="B50" s="263" t="s">
        <v>249</v>
      </c>
      <c r="C50" s="410">
        <v>3</v>
      </c>
      <c r="D50" s="409">
        <f>'10.1.12 MFP Funded'!AD49</f>
        <v>2</v>
      </c>
      <c r="E50" s="529">
        <f t="shared" si="7"/>
        <v>-1</v>
      </c>
      <c r="F50" s="529">
        <f t="shared" si="8"/>
        <v>0</v>
      </c>
      <c r="G50" s="529">
        <f t="shared" si="9"/>
        <v>-1</v>
      </c>
      <c r="H50" s="259">
        <f>'[3]Table 5A2 LSMSA'!G50</f>
        <v>3110.1637471770705</v>
      </c>
      <c r="I50" s="430">
        <f t="shared" si="10"/>
        <v>-3110.1637471770705</v>
      </c>
      <c r="J50" s="430">
        <f t="shared" si="11"/>
        <v>0</v>
      </c>
      <c r="K50" s="430">
        <f t="shared" si="12"/>
        <v>-3110.1637471770705</v>
      </c>
    </row>
    <row r="51" spans="1:11">
      <c r="A51" s="280">
        <v>45</v>
      </c>
      <c r="B51" s="279" t="s">
        <v>248</v>
      </c>
      <c r="C51" s="414">
        <v>6</v>
      </c>
      <c r="D51" s="413">
        <f>'10.1.12 MFP Funded'!AD50</f>
        <v>5</v>
      </c>
      <c r="E51" s="531">
        <f t="shared" si="7"/>
        <v>-1</v>
      </c>
      <c r="F51" s="531">
        <f t="shared" si="8"/>
        <v>0</v>
      </c>
      <c r="G51" s="531">
        <f t="shared" si="9"/>
        <v>-1</v>
      </c>
      <c r="H51" s="275">
        <f>'[3]Table 5A2 LSMSA'!G51</f>
        <v>1785.7351260335845</v>
      </c>
      <c r="I51" s="435">
        <f t="shared" si="10"/>
        <v>-1785.7351260335845</v>
      </c>
      <c r="J51" s="435">
        <f t="shared" si="11"/>
        <v>0</v>
      </c>
      <c r="K51" s="435">
        <f t="shared" si="12"/>
        <v>-1785.7351260335845</v>
      </c>
    </row>
    <row r="52" spans="1:11">
      <c r="A52" s="272">
        <v>46</v>
      </c>
      <c r="B52" s="271" t="s">
        <v>247</v>
      </c>
      <c r="C52" s="412">
        <f>'[9]Summary by Parish'!E52</f>
        <v>0</v>
      </c>
      <c r="D52" s="411">
        <f>'10.1.12 MFP Funded'!AD51</f>
        <v>0</v>
      </c>
      <c r="E52" s="530">
        <f t="shared" si="7"/>
        <v>0</v>
      </c>
      <c r="F52" s="530">
        <f t="shared" si="8"/>
        <v>0</v>
      </c>
      <c r="G52" s="530">
        <f t="shared" si="9"/>
        <v>0</v>
      </c>
      <c r="H52" s="267">
        <f>'[3]Table 5A2 LSMSA'!G52</f>
        <v>4136.1295804572355</v>
      </c>
      <c r="I52" s="431">
        <f t="shared" si="10"/>
        <v>0</v>
      </c>
      <c r="J52" s="431">
        <f t="shared" si="11"/>
        <v>0</v>
      </c>
      <c r="K52" s="431">
        <f t="shared" si="12"/>
        <v>0</v>
      </c>
    </row>
    <row r="53" spans="1:11">
      <c r="A53" s="264">
        <v>47</v>
      </c>
      <c r="B53" s="263" t="s">
        <v>246</v>
      </c>
      <c r="C53" s="410">
        <v>3</v>
      </c>
      <c r="D53" s="409">
        <f>'10.1.12 MFP Funded'!AD52</f>
        <v>3</v>
      </c>
      <c r="E53" s="529">
        <f t="shared" si="7"/>
        <v>0</v>
      </c>
      <c r="F53" s="529">
        <f t="shared" si="8"/>
        <v>0</v>
      </c>
      <c r="G53" s="529">
        <f t="shared" si="9"/>
        <v>0</v>
      </c>
      <c r="H53" s="259">
        <f>'[3]Table 5A2 LSMSA'!G53</f>
        <v>2275.2745973431865</v>
      </c>
      <c r="I53" s="430">
        <f t="shared" si="10"/>
        <v>0</v>
      </c>
      <c r="J53" s="430">
        <f t="shared" si="11"/>
        <v>0</v>
      </c>
      <c r="K53" s="430">
        <f t="shared" si="12"/>
        <v>0</v>
      </c>
    </row>
    <row r="54" spans="1:11">
      <c r="A54" s="264">
        <v>48</v>
      </c>
      <c r="B54" s="263" t="s">
        <v>245</v>
      </c>
      <c r="C54" s="410">
        <v>3</v>
      </c>
      <c r="D54" s="409">
        <f>'10.1.12 MFP Funded'!AD53</f>
        <v>2</v>
      </c>
      <c r="E54" s="529">
        <f t="shared" si="7"/>
        <v>-1</v>
      </c>
      <c r="F54" s="529">
        <f t="shared" si="8"/>
        <v>0</v>
      </c>
      <c r="G54" s="529">
        <f t="shared" si="9"/>
        <v>-1</v>
      </c>
      <c r="H54" s="259">
        <f>'[3]Table 5A2 LSMSA'!G54</f>
        <v>3128.8176714185279</v>
      </c>
      <c r="I54" s="430">
        <f t="shared" si="10"/>
        <v>-3128.8176714185279</v>
      </c>
      <c r="J54" s="430">
        <f t="shared" si="11"/>
        <v>0</v>
      </c>
      <c r="K54" s="430">
        <f t="shared" si="12"/>
        <v>-3128.8176714185279</v>
      </c>
    </row>
    <row r="55" spans="1:11">
      <c r="A55" s="264">
        <v>49</v>
      </c>
      <c r="B55" s="263" t="s">
        <v>244</v>
      </c>
      <c r="C55" s="410">
        <v>2</v>
      </c>
      <c r="D55" s="409">
        <f>'10.1.12 MFP Funded'!AD54</f>
        <v>5</v>
      </c>
      <c r="E55" s="529">
        <f t="shared" si="7"/>
        <v>3</v>
      </c>
      <c r="F55" s="529">
        <f t="shared" si="8"/>
        <v>3</v>
      </c>
      <c r="G55" s="529">
        <f t="shared" si="9"/>
        <v>0</v>
      </c>
      <c r="H55" s="259">
        <f>'[3]Table 5A2 LSMSA'!G55</f>
        <v>3841.1959133963524</v>
      </c>
      <c r="I55" s="430">
        <f t="shared" si="10"/>
        <v>11523.587740189058</v>
      </c>
      <c r="J55" s="430">
        <f t="shared" si="11"/>
        <v>11523.587740189058</v>
      </c>
      <c r="K55" s="430">
        <f t="shared" si="12"/>
        <v>0</v>
      </c>
    </row>
    <row r="56" spans="1:11">
      <c r="A56" s="280">
        <v>50</v>
      </c>
      <c r="B56" s="279" t="s">
        <v>243</v>
      </c>
      <c r="C56" s="414">
        <v>2</v>
      </c>
      <c r="D56" s="413">
        <f>'10.1.12 MFP Funded'!AD55</f>
        <v>6</v>
      </c>
      <c r="E56" s="531">
        <f t="shared" si="7"/>
        <v>4</v>
      </c>
      <c r="F56" s="531">
        <f t="shared" si="8"/>
        <v>4</v>
      </c>
      <c r="G56" s="531">
        <f t="shared" si="9"/>
        <v>0</v>
      </c>
      <c r="H56" s="275">
        <f>'[3]Table 5A2 LSMSA'!G56</f>
        <v>3872.4538405036596</v>
      </c>
      <c r="I56" s="435">
        <f t="shared" si="10"/>
        <v>15489.815362014639</v>
      </c>
      <c r="J56" s="435">
        <f t="shared" si="11"/>
        <v>15489.815362014639</v>
      </c>
      <c r="K56" s="435">
        <f t="shared" si="12"/>
        <v>0</v>
      </c>
    </row>
    <row r="57" spans="1:11">
      <c r="A57" s="272">
        <v>51</v>
      </c>
      <c r="B57" s="271" t="s">
        <v>242</v>
      </c>
      <c r="C57" s="412">
        <v>4</v>
      </c>
      <c r="D57" s="411">
        <f>'10.1.12 MFP Funded'!AD56</f>
        <v>4</v>
      </c>
      <c r="E57" s="530">
        <f t="shared" si="7"/>
        <v>0</v>
      </c>
      <c r="F57" s="530">
        <f t="shared" si="8"/>
        <v>0</v>
      </c>
      <c r="G57" s="530">
        <f t="shared" si="9"/>
        <v>0</v>
      </c>
      <c r="H57" s="267">
        <f>'[3]Table 5A2 LSMSA'!G57</f>
        <v>3172.6796013916846</v>
      </c>
      <c r="I57" s="431">
        <f t="shared" si="10"/>
        <v>0</v>
      </c>
      <c r="J57" s="431">
        <f t="shared" si="11"/>
        <v>0</v>
      </c>
      <c r="K57" s="431">
        <f t="shared" si="12"/>
        <v>0</v>
      </c>
    </row>
    <row r="58" spans="1:11">
      <c r="A58" s="264">
        <v>52</v>
      </c>
      <c r="B58" s="263" t="s">
        <v>241</v>
      </c>
      <c r="C58" s="410">
        <v>27</v>
      </c>
      <c r="D58" s="409">
        <f>'10.1.12 MFP Funded'!AD57</f>
        <v>21</v>
      </c>
      <c r="E58" s="529">
        <f t="shared" si="7"/>
        <v>-6</v>
      </c>
      <c r="F58" s="529">
        <f t="shared" si="8"/>
        <v>0</v>
      </c>
      <c r="G58" s="529">
        <f t="shared" si="9"/>
        <v>-6</v>
      </c>
      <c r="H58" s="259">
        <f>'[3]Table 5A2 LSMSA'!G58</f>
        <v>3525.5916816354761</v>
      </c>
      <c r="I58" s="430">
        <f t="shared" si="10"/>
        <v>-21153.550089812856</v>
      </c>
      <c r="J58" s="430">
        <f t="shared" si="11"/>
        <v>0</v>
      </c>
      <c r="K58" s="430">
        <f t="shared" si="12"/>
        <v>-21153.550089812856</v>
      </c>
    </row>
    <row r="59" spans="1:11">
      <c r="A59" s="264">
        <v>53</v>
      </c>
      <c r="B59" s="263" t="s">
        <v>240</v>
      </c>
      <c r="C59" s="410">
        <v>10</v>
      </c>
      <c r="D59" s="409">
        <f>'10.1.12 MFP Funded'!AD58</f>
        <v>8</v>
      </c>
      <c r="E59" s="529">
        <f t="shared" si="7"/>
        <v>-2</v>
      </c>
      <c r="F59" s="529">
        <f t="shared" si="8"/>
        <v>0</v>
      </c>
      <c r="G59" s="529">
        <f t="shared" si="9"/>
        <v>-2</v>
      </c>
      <c r="H59" s="259">
        <f>'[3]Table 5A2 LSMSA'!G59</f>
        <v>3949.5903380426598</v>
      </c>
      <c r="I59" s="430">
        <f t="shared" si="10"/>
        <v>-7899.1806760853196</v>
      </c>
      <c r="J59" s="430">
        <f t="shared" si="11"/>
        <v>0</v>
      </c>
      <c r="K59" s="430">
        <f t="shared" si="12"/>
        <v>-7899.1806760853196</v>
      </c>
    </row>
    <row r="60" spans="1:11">
      <c r="A60" s="264">
        <v>54</v>
      </c>
      <c r="B60" s="263" t="s">
        <v>239</v>
      </c>
      <c r="C60" s="410">
        <v>0</v>
      </c>
      <c r="D60" s="409">
        <f>'10.1.12 MFP Funded'!AD59</f>
        <v>0</v>
      </c>
      <c r="E60" s="529">
        <f t="shared" si="7"/>
        <v>0</v>
      </c>
      <c r="F60" s="529">
        <f t="shared" si="8"/>
        <v>0</v>
      </c>
      <c r="G60" s="529">
        <f t="shared" si="9"/>
        <v>0</v>
      </c>
      <c r="H60" s="259">
        <f>'[3]Table 5A2 LSMSA'!G60</f>
        <v>3838.1709527085486</v>
      </c>
      <c r="I60" s="430">
        <f t="shared" si="10"/>
        <v>0</v>
      </c>
      <c r="J60" s="430">
        <f t="shared" si="11"/>
        <v>0</v>
      </c>
      <c r="K60" s="430">
        <f t="shared" si="12"/>
        <v>0</v>
      </c>
    </row>
    <row r="61" spans="1:11">
      <c r="A61" s="280">
        <v>55</v>
      </c>
      <c r="B61" s="279" t="s">
        <v>238</v>
      </c>
      <c r="C61" s="414">
        <v>10</v>
      </c>
      <c r="D61" s="413">
        <f>'10.1.12 MFP Funded'!AD60</f>
        <v>12</v>
      </c>
      <c r="E61" s="531">
        <f t="shared" si="7"/>
        <v>2</v>
      </c>
      <c r="F61" s="531">
        <f t="shared" si="8"/>
        <v>2</v>
      </c>
      <c r="G61" s="531">
        <f t="shared" si="9"/>
        <v>0</v>
      </c>
      <c r="H61" s="275">
        <f>'[3]Table 5A2 LSMSA'!G61</f>
        <v>3302.2487508526197</v>
      </c>
      <c r="I61" s="435">
        <f t="shared" si="10"/>
        <v>6604.4975017052393</v>
      </c>
      <c r="J61" s="435">
        <f t="shared" si="11"/>
        <v>6604.4975017052393</v>
      </c>
      <c r="K61" s="435">
        <f t="shared" si="12"/>
        <v>0</v>
      </c>
    </row>
    <row r="62" spans="1:11">
      <c r="A62" s="272">
        <v>56</v>
      </c>
      <c r="B62" s="271" t="s">
        <v>237</v>
      </c>
      <c r="C62" s="412">
        <v>3</v>
      </c>
      <c r="D62" s="411">
        <f>'10.1.12 MFP Funded'!AD61</f>
        <v>4</v>
      </c>
      <c r="E62" s="530">
        <f t="shared" si="7"/>
        <v>1</v>
      </c>
      <c r="F62" s="530">
        <f t="shared" si="8"/>
        <v>1</v>
      </c>
      <c r="G62" s="530">
        <f t="shared" si="9"/>
        <v>0</v>
      </c>
      <c r="H62" s="267">
        <f>'[3]Table 5A2 LSMSA'!G62</f>
        <v>3626.423704562274</v>
      </c>
      <c r="I62" s="431">
        <f t="shared" si="10"/>
        <v>3626.423704562274</v>
      </c>
      <c r="J62" s="431">
        <f t="shared" si="11"/>
        <v>3626.423704562274</v>
      </c>
      <c r="K62" s="431">
        <f t="shared" si="12"/>
        <v>0</v>
      </c>
    </row>
    <row r="63" spans="1:11">
      <c r="A63" s="264">
        <v>57</v>
      </c>
      <c r="B63" s="263" t="s">
        <v>236</v>
      </c>
      <c r="C63" s="410">
        <v>4</v>
      </c>
      <c r="D63" s="409">
        <f>'10.1.12 MFP Funded'!AD62</f>
        <v>4</v>
      </c>
      <c r="E63" s="529">
        <f t="shared" si="7"/>
        <v>0</v>
      </c>
      <c r="F63" s="529">
        <f t="shared" si="8"/>
        <v>0</v>
      </c>
      <c r="G63" s="529">
        <f t="shared" si="9"/>
        <v>0</v>
      </c>
      <c r="H63" s="259">
        <f>'[3]Table 5A2 LSMSA'!G63</f>
        <v>3529.1208024379139</v>
      </c>
      <c r="I63" s="430">
        <f t="shared" si="10"/>
        <v>0</v>
      </c>
      <c r="J63" s="430">
        <f t="shared" si="11"/>
        <v>0</v>
      </c>
      <c r="K63" s="430">
        <f t="shared" si="12"/>
        <v>0</v>
      </c>
    </row>
    <row r="64" spans="1:11">
      <c r="A64" s="264">
        <v>58</v>
      </c>
      <c r="B64" s="263" t="s">
        <v>235</v>
      </c>
      <c r="C64" s="410">
        <v>13</v>
      </c>
      <c r="D64" s="409">
        <f>'10.1.12 MFP Funded'!AD63</f>
        <v>14</v>
      </c>
      <c r="E64" s="529">
        <f t="shared" si="7"/>
        <v>1</v>
      </c>
      <c r="F64" s="529">
        <f t="shared" si="8"/>
        <v>1</v>
      </c>
      <c r="G64" s="529">
        <f t="shared" si="9"/>
        <v>0</v>
      </c>
      <c r="H64" s="259">
        <f>'[3]Table 5A2 LSMSA'!G64</f>
        <v>4312.0814604644966</v>
      </c>
      <c r="I64" s="430">
        <f t="shared" si="10"/>
        <v>4312.0814604644966</v>
      </c>
      <c r="J64" s="430">
        <f t="shared" si="11"/>
        <v>4312.0814604644966</v>
      </c>
      <c r="K64" s="430">
        <f t="shared" si="12"/>
        <v>0</v>
      </c>
    </row>
    <row r="65" spans="1:11">
      <c r="A65" s="264">
        <v>59</v>
      </c>
      <c r="B65" s="263" t="s">
        <v>234</v>
      </c>
      <c r="C65" s="410">
        <v>0</v>
      </c>
      <c r="D65" s="409">
        <f>'10.1.12 MFP Funded'!AD64</f>
        <v>0</v>
      </c>
      <c r="E65" s="529">
        <f t="shared" si="7"/>
        <v>0</v>
      </c>
      <c r="F65" s="529">
        <f t="shared" si="8"/>
        <v>0</v>
      </c>
      <c r="G65" s="529">
        <f t="shared" si="9"/>
        <v>0</v>
      </c>
      <c r="H65" s="259">
        <f>'[3]Table 5A2 LSMSA'!G65</f>
        <v>4509.7122254010201</v>
      </c>
      <c r="I65" s="430">
        <f t="shared" si="10"/>
        <v>0</v>
      </c>
      <c r="J65" s="430">
        <f t="shared" si="11"/>
        <v>0</v>
      </c>
      <c r="K65" s="430">
        <f t="shared" si="12"/>
        <v>0</v>
      </c>
    </row>
    <row r="66" spans="1:11">
      <c r="A66" s="280">
        <v>60</v>
      </c>
      <c r="B66" s="279" t="s">
        <v>233</v>
      </c>
      <c r="C66" s="414">
        <v>4</v>
      </c>
      <c r="D66" s="413">
        <f>'10.1.12 MFP Funded'!AD65</f>
        <v>5</v>
      </c>
      <c r="E66" s="531">
        <f t="shared" si="7"/>
        <v>1</v>
      </c>
      <c r="F66" s="531">
        <f t="shared" si="8"/>
        <v>1</v>
      </c>
      <c r="G66" s="531">
        <f t="shared" si="9"/>
        <v>0</v>
      </c>
      <c r="H66" s="275">
        <f>'[3]Table 5A2 LSMSA'!G66</f>
        <v>3581.5534543598487</v>
      </c>
      <c r="I66" s="435">
        <f t="shared" si="10"/>
        <v>3581.5534543598487</v>
      </c>
      <c r="J66" s="435">
        <f t="shared" si="11"/>
        <v>3581.5534543598487</v>
      </c>
      <c r="K66" s="435">
        <f t="shared" si="12"/>
        <v>0</v>
      </c>
    </row>
    <row r="67" spans="1:11">
      <c r="A67" s="272">
        <v>61</v>
      </c>
      <c r="B67" s="271" t="s">
        <v>232</v>
      </c>
      <c r="C67" s="412">
        <v>1</v>
      </c>
      <c r="D67" s="411">
        <f>'10.1.12 MFP Funded'!AD66</f>
        <v>0</v>
      </c>
      <c r="E67" s="530">
        <f t="shared" si="7"/>
        <v>-1</v>
      </c>
      <c r="F67" s="530">
        <f t="shared" si="8"/>
        <v>0</v>
      </c>
      <c r="G67" s="530">
        <f t="shared" si="9"/>
        <v>-1</v>
      </c>
      <c r="H67" s="267">
        <f>'[3]Table 5A2 LSMSA'!G67</f>
        <v>2442.6557554016704</v>
      </c>
      <c r="I67" s="431">
        <f t="shared" si="10"/>
        <v>-2442.6557554016704</v>
      </c>
      <c r="J67" s="431">
        <f t="shared" si="11"/>
        <v>0</v>
      </c>
      <c r="K67" s="431">
        <f t="shared" si="12"/>
        <v>-2442.6557554016704</v>
      </c>
    </row>
    <row r="68" spans="1:11">
      <c r="A68" s="264">
        <v>62</v>
      </c>
      <c r="B68" s="263" t="s">
        <v>231</v>
      </c>
      <c r="C68" s="410">
        <v>0</v>
      </c>
      <c r="D68" s="409">
        <f>'10.1.12 MFP Funded'!AD67</f>
        <v>0</v>
      </c>
      <c r="E68" s="529">
        <f t="shared" si="7"/>
        <v>0</v>
      </c>
      <c r="F68" s="529">
        <f t="shared" si="8"/>
        <v>0</v>
      </c>
      <c r="G68" s="529">
        <f t="shared" si="9"/>
        <v>0</v>
      </c>
      <c r="H68" s="259">
        <f>'[3]Table 5A2 LSMSA'!G68</f>
        <v>4238.4740837279351</v>
      </c>
      <c r="I68" s="430">
        <f t="shared" si="10"/>
        <v>0</v>
      </c>
      <c r="J68" s="430">
        <f t="shared" si="11"/>
        <v>0</v>
      </c>
      <c r="K68" s="430">
        <f t="shared" si="12"/>
        <v>0</v>
      </c>
    </row>
    <row r="69" spans="1:11">
      <c r="A69" s="264">
        <v>63</v>
      </c>
      <c r="B69" s="263" t="s">
        <v>230</v>
      </c>
      <c r="C69" s="410">
        <f>'[9]Summary by Parish'!E69</f>
        <v>1.994429</v>
      </c>
      <c r="D69" s="409">
        <f>'10.1.12 MFP Funded'!AD68</f>
        <v>3</v>
      </c>
      <c r="E69" s="529">
        <f t="shared" si="7"/>
        <v>1.005571</v>
      </c>
      <c r="F69" s="529">
        <f t="shared" si="8"/>
        <v>1.005571</v>
      </c>
      <c r="G69" s="529">
        <f t="shared" si="9"/>
        <v>0</v>
      </c>
      <c r="H69" s="259">
        <f>'[3]Table 5A2 LSMSA'!G69</f>
        <v>2410.3895080650955</v>
      </c>
      <c r="I69" s="430">
        <f t="shared" si="10"/>
        <v>2423.8177880145263</v>
      </c>
      <c r="J69" s="430">
        <f t="shared" si="11"/>
        <v>2423.8177880145263</v>
      </c>
      <c r="K69" s="430">
        <f t="shared" si="12"/>
        <v>0</v>
      </c>
    </row>
    <row r="70" spans="1:11">
      <c r="A70" s="264">
        <v>64</v>
      </c>
      <c r="B70" s="263" t="s">
        <v>229</v>
      </c>
      <c r="C70" s="410">
        <v>2</v>
      </c>
      <c r="D70" s="409">
        <f>'10.1.12 MFP Funded'!AD69</f>
        <v>1</v>
      </c>
      <c r="E70" s="529">
        <f t="shared" si="7"/>
        <v>-1</v>
      </c>
      <c r="F70" s="529">
        <f t="shared" si="8"/>
        <v>0</v>
      </c>
      <c r="G70" s="529">
        <f t="shared" si="9"/>
        <v>-1</v>
      </c>
      <c r="H70" s="259">
        <f>'[3]Table 5A2 LSMSA'!G70</f>
        <v>4019.1644338621504</v>
      </c>
      <c r="I70" s="430">
        <f t="shared" si="10"/>
        <v>-4019.1644338621504</v>
      </c>
      <c r="J70" s="430">
        <f t="shared" si="11"/>
        <v>0</v>
      </c>
      <c r="K70" s="430">
        <f t="shared" si="12"/>
        <v>-4019.1644338621504</v>
      </c>
    </row>
    <row r="71" spans="1:11">
      <c r="A71" s="280">
        <v>65</v>
      </c>
      <c r="B71" s="279" t="s">
        <v>228</v>
      </c>
      <c r="C71" s="414">
        <v>2</v>
      </c>
      <c r="D71" s="413">
        <f>'10.1.12 MFP Funded'!AD70</f>
        <v>0</v>
      </c>
      <c r="E71" s="531">
        <f t="shared" ref="E71:E76" si="13">D71-C71</f>
        <v>-2</v>
      </c>
      <c r="F71" s="531">
        <f t="shared" ref="F71:F76" si="14">IF(E71&gt;0,E71,0)</f>
        <v>0</v>
      </c>
      <c r="G71" s="531">
        <f t="shared" ref="G71:G76" si="15">IF(E71&lt;0,E71,0)</f>
        <v>-2</v>
      </c>
      <c r="H71" s="275">
        <f>'[3]Table 5A2 LSMSA'!G71</f>
        <v>3275.5282647770186</v>
      </c>
      <c r="I71" s="435">
        <f t="shared" ref="I71:I76" si="16">H71*E71</f>
        <v>-6551.0565295540373</v>
      </c>
      <c r="J71" s="435">
        <f t="shared" ref="J71:J76" si="17">IF(I71&gt;0,I71,0)</f>
        <v>0</v>
      </c>
      <c r="K71" s="435">
        <f t="shared" ref="K71:K76" si="18">IF(I71&lt;0,I71,0)</f>
        <v>-6551.0565295540373</v>
      </c>
    </row>
    <row r="72" spans="1:11">
      <c r="A72" s="272">
        <v>66</v>
      </c>
      <c r="B72" s="271" t="s">
        <v>227</v>
      </c>
      <c r="C72" s="412">
        <v>0</v>
      </c>
      <c r="D72" s="411">
        <f>'10.1.12 MFP Funded'!AD71</f>
        <v>0</v>
      </c>
      <c r="E72" s="530">
        <f t="shared" si="13"/>
        <v>0</v>
      </c>
      <c r="F72" s="530">
        <f t="shared" si="14"/>
        <v>0</v>
      </c>
      <c r="G72" s="530">
        <f t="shared" si="15"/>
        <v>0</v>
      </c>
      <c r="H72" s="267">
        <f>'[3]Table 5A2 LSMSA'!G72</f>
        <v>3772.1259776914962</v>
      </c>
      <c r="I72" s="431">
        <f t="shared" si="16"/>
        <v>0</v>
      </c>
      <c r="J72" s="431">
        <f t="shared" si="17"/>
        <v>0</v>
      </c>
      <c r="K72" s="431">
        <f t="shared" si="18"/>
        <v>0</v>
      </c>
    </row>
    <row r="73" spans="1:11">
      <c r="A73" s="264">
        <v>67</v>
      </c>
      <c r="B73" s="263" t="s">
        <v>226</v>
      </c>
      <c r="C73" s="410">
        <v>6</v>
      </c>
      <c r="D73" s="409">
        <f>'10.1.12 MFP Funded'!AD72</f>
        <v>0</v>
      </c>
      <c r="E73" s="529">
        <f t="shared" si="13"/>
        <v>-6</v>
      </c>
      <c r="F73" s="529">
        <f t="shared" si="14"/>
        <v>0</v>
      </c>
      <c r="G73" s="529">
        <f t="shared" si="15"/>
        <v>-6</v>
      </c>
      <c r="H73" s="259">
        <f>'[3]Table 5A2 LSMSA'!G73</f>
        <v>3782.209179984176</v>
      </c>
      <c r="I73" s="430">
        <f t="shared" si="16"/>
        <v>-22693.255079905055</v>
      </c>
      <c r="J73" s="430">
        <f t="shared" si="17"/>
        <v>0</v>
      </c>
      <c r="K73" s="430">
        <f t="shared" si="18"/>
        <v>-22693.255079905055</v>
      </c>
    </row>
    <row r="74" spans="1:11">
      <c r="A74" s="264">
        <v>68</v>
      </c>
      <c r="B74" s="263" t="s">
        <v>225</v>
      </c>
      <c r="C74" s="410">
        <f>'[9]Summary by Parish'!E74</f>
        <v>0</v>
      </c>
      <c r="D74" s="409">
        <f>'10.1.12 MFP Funded'!AD73</f>
        <v>0</v>
      </c>
      <c r="E74" s="529">
        <f t="shared" si="13"/>
        <v>0</v>
      </c>
      <c r="F74" s="529">
        <f t="shared" si="14"/>
        <v>0</v>
      </c>
      <c r="G74" s="529">
        <f t="shared" si="15"/>
        <v>0</v>
      </c>
      <c r="H74" s="259">
        <f>'[3]Table 5A2 LSMSA'!G74</f>
        <v>3988.4106668694772</v>
      </c>
      <c r="I74" s="430">
        <f t="shared" si="16"/>
        <v>0</v>
      </c>
      <c r="J74" s="430">
        <f t="shared" si="17"/>
        <v>0</v>
      </c>
      <c r="K74" s="430">
        <f t="shared" si="18"/>
        <v>0</v>
      </c>
    </row>
    <row r="75" spans="1:11">
      <c r="A75" s="256">
        <v>69</v>
      </c>
      <c r="B75" s="255" t="s">
        <v>224</v>
      </c>
      <c r="C75" s="408">
        <f>'[9]Summary by Parish'!E75</f>
        <v>0</v>
      </c>
      <c r="D75" s="407">
        <f>'10.1.12 MFP Funded'!AD74</f>
        <v>0</v>
      </c>
      <c r="E75" s="527">
        <f t="shared" si="13"/>
        <v>0</v>
      </c>
      <c r="F75" s="527">
        <f t="shared" si="14"/>
        <v>0</v>
      </c>
      <c r="G75" s="527">
        <f t="shared" si="15"/>
        <v>0</v>
      </c>
      <c r="H75" s="251">
        <f>'[3]Table 5A2 LSMSA'!G75</f>
        <v>4042.3557991353132</v>
      </c>
      <c r="I75" s="429">
        <f t="shared" si="16"/>
        <v>0</v>
      </c>
      <c r="J75" s="429">
        <f t="shared" si="17"/>
        <v>0</v>
      </c>
      <c r="K75" s="429">
        <f t="shared" si="18"/>
        <v>0</v>
      </c>
    </row>
    <row r="76" spans="1:11">
      <c r="A76" s="312"/>
      <c r="B76" s="311" t="s">
        <v>373</v>
      </c>
      <c r="C76" s="528">
        <v>12</v>
      </c>
      <c r="D76" s="522">
        <f>'10.1.12 MFP Funded'!AD75</f>
        <v>0</v>
      </c>
      <c r="E76" s="527">
        <f t="shared" si="13"/>
        <v>-12</v>
      </c>
      <c r="F76" s="527">
        <f t="shared" si="14"/>
        <v>0</v>
      </c>
      <c r="G76" s="526">
        <f t="shared" si="15"/>
        <v>-12</v>
      </c>
      <c r="H76" s="251">
        <f>'[3]Table 5A2 LSMSA'!G76</f>
        <v>3270.15</v>
      </c>
      <c r="I76" s="525">
        <f t="shared" si="16"/>
        <v>-39241.800000000003</v>
      </c>
      <c r="J76" s="525">
        <f t="shared" si="17"/>
        <v>0</v>
      </c>
      <c r="K76" s="429">
        <f t="shared" si="18"/>
        <v>-39241.800000000003</v>
      </c>
    </row>
    <row r="77" spans="1:11" s="391" customFormat="1" ht="13.5" thickBot="1">
      <c r="A77" s="248"/>
      <c r="B77" s="247" t="s">
        <v>223</v>
      </c>
      <c r="C77" s="246">
        <f>SUM(C7:C76)</f>
        <v>294.99442900000003</v>
      </c>
      <c r="D77" s="307">
        <f>SUM(D7:D76)</f>
        <v>301</v>
      </c>
      <c r="E77" s="424">
        <f>SUM(E7:E76)</f>
        <v>6.0055709999999998</v>
      </c>
      <c r="F77" s="424">
        <f>SUM(F7:F76)</f>
        <v>62.005571000000003</v>
      </c>
      <c r="G77" s="424">
        <f>SUM(G7:G76)</f>
        <v>-56</v>
      </c>
      <c r="H77" s="244"/>
      <c r="I77" s="423">
        <f>SUM(I7:I76)</f>
        <v>-3005.9799639424746</v>
      </c>
      <c r="J77" s="423">
        <f>SUM(J7:J76)</f>
        <v>192728.12793867657</v>
      </c>
      <c r="K77" s="423">
        <f>SUM(K7:K76)</f>
        <v>-195734.10790261906</v>
      </c>
    </row>
    <row r="78" spans="1:11" s="391" customFormat="1" ht="13.5" thickTop="1">
      <c r="A78" s="393"/>
      <c r="B78" s="393"/>
      <c r="C78" s="392"/>
      <c r="D78" s="392"/>
      <c r="E78" s="523"/>
      <c r="F78" s="523"/>
      <c r="G78" s="524"/>
      <c r="I78" s="524"/>
      <c r="J78" s="524"/>
    </row>
    <row r="79" spans="1:11" ht="12.75" customHeight="1">
      <c r="A79" s="390"/>
      <c r="C79" s="389"/>
      <c r="D79" s="389"/>
      <c r="E79" s="523"/>
      <c r="F79" s="523"/>
    </row>
    <row r="80" spans="1:11" ht="12.75" hidden="1" customHeight="1"/>
    <row r="81" spans="3:8" s="370" customFormat="1" ht="12.75" hidden="1" customHeight="1">
      <c r="C81" s="371"/>
      <c r="D81" s="371"/>
      <c r="E81" s="371"/>
      <c r="F81" s="371"/>
      <c r="G81" s="371"/>
      <c r="H81" s="371"/>
    </row>
    <row r="82" spans="3:8" s="370" customFormat="1" ht="12.75" hidden="1" customHeight="1">
      <c r="C82" s="371"/>
      <c r="D82" s="371"/>
      <c r="E82" s="371"/>
      <c r="F82" s="371"/>
      <c r="G82" s="371"/>
      <c r="H82" s="371"/>
    </row>
    <row r="83" spans="3:8" s="370" customFormat="1" ht="12.75" hidden="1" customHeight="1">
      <c r="C83" s="371"/>
      <c r="D83" s="371"/>
      <c r="E83" s="371"/>
      <c r="F83" s="371"/>
      <c r="G83" s="371"/>
      <c r="H83" s="371"/>
    </row>
    <row r="84" spans="3:8" s="370" customFormat="1" ht="12.75" hidden="1" customHeight="1">
      <c r="C84" s="371"/>
      <c r="D84" s="371"/>
      <c r="E84" s="388"/>
      <c r="F84" s="388"/>
      <c r="G84" s="371"/>
      <c r="H84" s="388" t="s">
        <v>372</v>
      </c>
    </row>
    <row r="85" spans="3:8" s="370" customFormat="1" ht="10.5" hidden="1" customHeight="1">
      <c r="C85" s="371"/>
      <c r="D85" s="371"/>
      <c r="E85" s="371"/>
      <c r="F85" s="371"/>
      <c r="G85" s="371"/>
      <c r="H85" s="371"/>
    </row>
    <row r="86" spans="3:8" s="370" customFormat="1" ht="12.75" hidden="1" customHeight="1">
      <c r="C86" s="371"/>
      <c r="D86" s="371"/>
      <c r="E86" s="371"/>
      <c r="F86" s="371"/>
      <c r="G86" s="371"/>
      <c r="H86" s="371"/>
    </row>
    <row r="87" spans="3:8" s="370" customFormat="1" ht="12.75" hidden="1" customHeight="1">
      <c r="C87" s="386">
        <v>85661</v>
      </c>
      <c r="D87" s="386"/>
      <c r="E87" s="371"/>
      <c r="F87" s="371"/>
      <c r="G87" s="371"/>
      <c r="H87" s="371"/>
    </row>
    <row r="88" spans="3:8" s="370" customFormat="1" ht="12.75" hidden="1" customHeight="1">
      <c r="C88" s="386">
        <v>650290</v>
      </c>
      <c r="D88" s="386"/>
      <c r="E88" s="371"/>
      <c r="F88" s="371"/>
      <c r="G88" s="371"/>
      <c r="H88" s="371"/>
    </row>
    <row r="89" spans="3:8" s="370" customFormat="1" ht="12.75" hidden="1" customHeight="1">
      <c r="C89" s="387">
        <f>C87/C88</f>
        <v>0.13172738316750987</v>
      </c>
      <c r="D89" s="387"/>
      <c r="E89" s="371"/>
      <c r="F89" s="371"/>
      <c r="G89" s="371"/>
      <c r="H89" s="371"/>
    </row>
    <row r="90" spans="3:8" s="370" customFormat="1" ht="12.75" hidden="1" customHeight="1">
      <c r="C90" s="386"/>
      <c r="D90" s="386"/>
      <c r="E90" s="371"/>
      <c r="F90" s="371"/>
      <c r="G90" s="371"/>
      <c r="H90" s="371"/>
    </row>
    <row r="91" spans="3:8" s="370" customFormat="1" ht="12.75" hidden="1" customHeight="1">
      <c r="C91" s="386">
        <v>128510</v>
      </c>
      <c r="D91" s="386"/>
      <c r="E91" s="371"/>
      <c r="F91" s="371"/>
      <c r="G91" s="371"/>
      <c r="H91" s="371"/>
    </row>
    <row r="92" spans="3:8" s="370" customFormat="1" ht="12.75" hidden="1" customHeight="1">
      <c r="C92" s="386">
        <v>911320</v>
      </c>
      <c r="D92" s="386"/>
      <c r="E92" s="371"/>
      <c r="F92" s="371"/>
      <c r="G92" s="371"/>
      <c r="H92" s="371"/>
    </row>
    <row r="93" spans="3:8" s="370" customFormat="1" ht="12.75" hidden="1" customHeight="1">
      <c r="C93" s="387">
        <f>C91/C92</f>
        <v>0.14101523065443533</v>
      </c>
      <c r="D93" s="387"/>
      <c r="E93" s="371"/>
      <c r="F93" s="371"/>
      <c r="G93" s="371"/>
      <c r="H93" s="371"/>
    </row>
    <row r="94" spans="3:8" s="370" customFormat="1" ht="12.75" hidden="1" customHeight="1">
      <c r="C94" s="386"/>
      <c r="D94" s="386"/>
      <c r="E94" s="371"/>
      <c r="F94" s="371"/>
      <c r="G94" s="371"/>
      <c r="H94" s="371"/>
    </row>
    <row r="95" spans="3:8" s="370" customFormat="1" ht="12.75" hidden="1" customHeight="1">
      <c r="C95" s="385">
        <v>2663489616</v>
      </c>
      <c r="D95" s="385"/>
      <c r="E95" s="371"/>
      <c r="F95" s="371"/>
      <c r="G95" s="371"/>
      <c r="H95" s="371"/>
    </row>
    <row r="96" spans="3:8" s="370" customFormat="1" ht="12.75" hidden="1" customHeight="1">
      <c r="C96" s="384">
        <f>C93</f>
        <v>0.14101523065443533</v>
      </c>
      <c r="D96" s="383"/>
      <c r="E96" s="371"/>
      <c r="F96" s="371"/>
      <c r="G96" s="371"/>
      <c r="H96" s="371"/>
    </row>
    <row r="97" spans="3:9" s="370" customFormat="1" ht="12.75" hidden="1" customHeight="1">
      <c r="C97" s="376">
        <f>C95*C96</f>
        <v>375592602.54593337</v>
      </c>
      <c r="D97" s="376"/>
    </row>
    <row r="98" spans="3:9" s="370" customFormat="1" ht="12.75" hidden="1" customHeight="1">
      <c r="C98" s="381">
        <f>50%/C93</f>
        <v>3.5457162866702978</v>
      </c>
      <c r="D98" s="380"/>
    </row>
    <row r="99" spans="3:9" s="370" customFormat="1" ht="12.75" hidden="1" customHeight="1">
      <c r="C99" s="376">
        <f>C97*C98</f>
        <v>1331744808</v>
      </c>
      <c r="D99" s="376"/>
    </row>
    <row r="100" spans="3:9" s="370" customFormat="1" ht="12.75" hidden="1" customHeight="1">
      <c r="C100" s="378">
        <f>C88</f>
        <v>650290</v>
      </c>
      <c r="D100" s="377"/>
    </row>
    <row r="101" spans="3:9" s="370" customFormat="1" ht="12.75" hidden="1" customHeight="1">
      <c r="C101" s="376">
        <f>C99/C100</f>
        <v>2047.9244767719017</v>
      </c>
      <c r="D101" s="376"/>
    </row>
    <row r="102" spans="3:9" s="370" customFormat="1" ht="12.75" hidden="1" customHeight="1">
      <c r="C102" s="375">
        <f>(C97/C100)*-1</f>
        <v>-577.57708490970697</v>
      </c>
      <c r="D102" s="374"/>
    </row>
    <row r="103" spans="3:9" s="370" customFormat="1" ht="12.75" hidden="1" customHeight="1">
      <c r="C103" s="373">
        <f>SUM(C101:C102)</f>
        <v>1470.3473918621949</v>
      </c>
      <c r="D103" s="373"/>
    </row>
    <row r="104" spans="3:9" s="370" customFormat="1" ht="12.75" hidden="1" customHeight="1">
      <c r="C104" s="373"/>
      <c r="D104" s="373"/>
    </row>
    <row r="105" spans="3:9" s="370" customFormat="1" ht="12.75" hidden="1" customHeight="1">
      <c r="C105" s="373"/>
      <c r="D105" s="373"/>
    </row>
    <row r="106" spans="3:9" s="370" customFormat="1" ht="12.75" hidden="1" customHeight="1">
      <c r="C106" s="371"/>
      <c r="D106" s="371"/>
    </row>
    <row r="107" spans="3:9" s="370" customFormat="1" ht="12.75" hidden="1" customHeight="1">
      <c r="C107" s="371"/>
      <c r="D107" s="371"/>
    </row>
    <row r="108" spans="3:9">
      <c r="E108" s="734">
        <f>E77</f>
        <v>6.0055709999999998</v>
      </c>
      <c r="F108" s="735"/>
      <c r="G108" s="735"/>
      <c r="H108" s="736">
        <f>'[3]Table 3 Levels 1&amp;2'!$AP$77</f>
        <v>5041.6011463398772</v>
      </c>
      <c r="I108" s="736">
        <f>E108*H108</f>
        <v>30277.693638025521</v>
      </c>
    </row>
  </sheetData>
  <mergeCells count="10">
    <mergeCell ref="I2:I4"/>
    <mergeCell ref="J2:J4"/>
    <mergeCell ref="A2:B4"/>
    <mergeCell ref="K2:K4"/>
    <mergeCell ref="C2:C4"/>
    <mergeCell ref="D2:D4"/>
    <mergeCell ref="H2:H4"/>
    <mergeCell ref="E2:E4"/>
    <mergeCell ref="F2:F4"/>
    <mergeCell ref="G2:G4"/>
  </mergeCells>
  <printOptions horizontalCentered="1"/>
  <pageMargins left="0.27" right="0.25" top="0.87" bottom="0.2" header="0.25" footer="0.2"/>
  <pageSetup paperSize="5" scale="64" firstPageNumber="38" fitToWidth="3" orientation="portrait" useFirstPageNumber="1" r:id="rId1"/>
  <headerFooter alignWithMargins="0">
    <oddHeader xml:space="preserve">&amp;L&amp;"Arial,Bold"&amp;16Revised FY2012-13 MFP October 1 Mid-year Adjustment for Students&amp;R&amp;"Arial,Bold"&amp;12&amp;KFF0000
</oddHeader>
    <oddFooter>&amp;R&amp;P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106"/>
  <sheetViews>
    <sheetView view="pageBreakPreview" zoomScale="90" zoomScaleNormal="100" zoomScaleSheetLayoutView="90" workbookViewId="0">
      <pane xSplit="2" ySplit="6" topLeftCell="C52" activePane="bottomRight" state="frozen"/>
      <selection activeCell="H7" sqref="H7"/>
      <selection pane="topRight" activeCell="H7" sqref="H7"/>
      <selection pane="bottomLeft" activeCell="H7" sqref="H7"/>
      <selection pane="bottomRight" activeCell="H8" sqref="H8:H75"/>
    </sheetView>
  </sheetViews>
  <sheetFormatPr defaultColWidth="12.5703125" defaultRowHeight="12.75"/>
  <cols>
    <col min="1" max="1" width="3.85546875" style="370" customWidth="1"/>
    <col min="2" max="2" width="17.85546875" style="370" bestFit="1" customWidth="1"/>
    <col min="3" max="3" width="11" style="371" customWidth="1"/>
    <col min="4" max="4" width="12.28515625" style="371" customWidth="1"/>
    <col min="5" max="5" width="14.28515625" style="371" customWidth="1"/>
    <col min="6" max="6" width="11.5703125" style="371" customWidth="1"/>
    <col min="7" max="7" width="11.85546875" style="371" customWidth="1"/>
    <col min="8" max="8" width="15.5703125" style="371" customWidth="1"/>
    <col min="9" max="9" width="17.42578125" style="371" customWidth="1"/>
    <col min="10" max="10" width="11.140625" style="371" customWidth="1"/>
    <col min="11" max="11" width="11.85546875" style="371" customWidth="1"/>
    <col min="12" max="16384" width="12.5703125" style="370"/>
  </cols>
  <sheetData>
    <row r="1" spans="1:11" ht="9" customHeight="1">
      <c r="B1" s="406"/>
      <c r="C1" s="405"/>
      <c r="D1" s="405"/>
      <c r="E1" s="405"/>
      <c r="F1" s="405"/>
      <c r="G1" s="405"/>
    </row>
    <row r="2" spans="1:11" s="404" customFormat="1" ht="39.75" customHeight="1">
      <c r="A2" s="820" t="s">
        <v>376</v>
      </c>
      <c r="B2" s="821"/>
      <c r="C2" s="852" t="s">
        <v>370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80" t="s">
        <v>213</v>
      </c>
      <c r="I2" s="771" t="s">
        <v>212</v>
      </c>
      <c r="J2" s="771" t="s">
        <v>211</v>
      </c>
      <c r="K2" s="771" t="s">
        <v>210</v>
      </c>
    </row>
    <row r="3" spans="1:11" ht="67.5" customHeight="1">
      <c r="A3" s="822"/>
      <c r="B3" s="823"/>
      <c r="C3" s="852"/>
      <c r="D3" s="796"/>
      <c r="E3" s="794"/>
      <c r="F3" s="794"/>
      <c r="G3" s="794"/>
      <c r="H3" s="792"/>
      <c r="I3" s="784"/>
      <c r="J3" s="784"/>
      <c r="K3" s="784"/>
    </row>
    <row r="4" spans="1:11" ht="60.75" customHeight="1">
      <c r="A4" s="824"/>
      <c r="B4" s="825"/>
      <c r="C4" s="853"/>
      <c r="D4" s="783"/>
      <c r="E4" s="795"/>
      <c r="F4" s="795"/>
      <c r="G4" s="795"/>
      <c r="H4" s="781"/>
      <c r="I4" s="772"/>
      <c r="J4" s="772"/>
      <c r="K4" s="772"/>
    </row>
    <row r="5" spans="1:11" s="403" customFormat="1" ht="14.25" customHeight="1">
      <c r="A5" s="305"/>
      <c r="B5" s="304"/>
      <c r="C5" s="303">
        <v>1</v>
      </c>
      <c r="D5" s="303">
        <f t="shared" ref="D5:K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</row>
    <row r="6" spans="1:11" s="402" customFormat="1" ht="27" customHeight="1">
      <c r="A6" s="302"/>
      <c r="B6" s="301"/>
      <c r="C6" s="537" t="s">
        <v>365</v>
      </c>
      <c r="D6" s="537" t="s">
        <v>365</v>
      </c>
      <c r="E6" s="545" t="s">
        <v>207</v>
      </c>
      <c r="F6" s="545" t="s">
        <v>206</v>
      </c>
      <c r="G6" s="545" t="s">
        <v>205</v>
      </c>
      <c r="H6" s="545"/>
      <c r="I6" s="545" t="s">
        <v>374</v>
      </c>
      <c r="J6" s="545" t="s">
        <v>362</v>
      </c>
      <c r="K6" s="545" t="s">
        <v>361</v>
      </c>
    </row>
    <row r="7" spans="1:11">
      <c r="A7" s="272">
        <v>1</v>
      </c>
      <c r="B7" s="271" t="s">
        <v>292</v>
      </c>
      <c r="C7" s="300"/>
      <c r="D7" s="299">
        <f>'10.1.12 MFP Funded'!AF6</f>
        <v>0</v>
      </c>
      <c r="E7" s="532">
        <f t="shared" ref="E7:E38" si="1">D7-C7</f>
        <v>0</v>
      </c>
      <c r="F7" s="543">
        <f t="shared" ref="F7:F38" si="2">IF(E7&gt;0,E7,0)</f>
        <v>0</v>
      </c>
      <c r="G7" s="543">
        <f t="shared" ref="G7:G38" si="3">IF(E7&lt;0,E7,0)</f>
        <v>0</v>
      </c>
      <c r="H7" s="283">
        <f>'[3]Table 5A3 NOCCA'!G7</f>
        <v>3884.0495231402415</v>
      </c>
      <c r="I7" s="436">
        <f t="shared" ref="I7:I38" si="4">H7*E7</f>
        <v>0</v>
      </c>
      <c r="J7" s="436">
        <f t="shared" ref="J7:J38" si="5">IF(I7&gt;0,I7,0)</f>
        <v>0</v>
      </c>
      <c r="K7" s="436">
        <f t="shared" ref="K7:K38" si="6">IF(I7&lt;0,I7,0)</f>
        <v>0</v>
      </c>
    </row>
    <row r="8" spans="1:11">
      <c r="A8" s="264">
        <v>2</v>
      </c>
      <c r="B8" s="263" t="s">
        <v>291</v>
      </c>
      <c r="C8" s="418"/>
      <c r="D8" s="417">
        <f>'10.1.12 MFP Funded'!AF7</f>
        <v>0</v>
      </c>
      <c r="E8" s="534">
        <f t="shared" si="1"/>
        <v>0</v>
      </c>
      <c r="F8" s="542">
        <f t="shared" si="2"/>
        <v>0</v>
      </c>
      <c r="G8" s="542">
        <f t="shared" si="3"/>
        <v>0</v>
      </c>
      <c r="H8" s="295">
        <f>'[3]Table 5A3 NOCCA'!G8</f>
        <v>4290.402575535235</v>
      </c>
      <c r="I8" s="438">
        <f t="shared" si="4"/>
        <v>0</v>
      </c>
      <c r="J8" s="438">
        <f t="shared" si="5"/>
        <v>0</v>
      </c>
      <c r="K8" s="438">
        <f t="shared" si="6"/>
        <v>0</v>
      </c>
    </row>
    <row r="9" spans="1:11" ht="12.75" customHeight="1">
      <c r="A9" s="264">
        <v>3</v>
      </c>
      <c r="B9" s="263" t="s">
        <v>290</v>
      </c>
      <c r="C9" s="418"/>
      <c r="D9" s="417">
        <f>'10.1.12 MFP Funded'!AF8</f>
        <v>1</v>
      </c>
      <c r="E9" s="534">
        <f t="shared" si="1"/>
        <v>1</v>
      </c>
      <c r="F9" s="542">
        <f t="shared" si="2"/>
        <v>1</v>
      </c>
      <c r="G9" s="542">
        <f t="shared" si="3"/>
        <v>0</v>
      </c>
      <c r="H9" s="295">
        <f>'[3]Table 5A3 NOCCA'!G9</f>
        <v>3418.2055772184372</v>
      </c>
      <c r="I9" s="438">
        <f t="shared" si="4"/>
        <v>3418.2055772184372</v>
      </c>
      <c r="J9" s="438">
        <f t="shared" si="5"/>
        <v>3418.2055772184372</v>
      </c>
      <c r="K9" s="438">
        <f t="shared" si="6"/>
        <v>0</v>
      </c>
    </row>
    <row r="10" spans="1:11" ht="12.75" customHeight="1">
      <c r="A10" s="264">
        <v>4</v>
      </c>
      <c r="B10" s="263" t="s">
        <v>289</v>
      </c>
      <c r="C10" s="418"/>
      <c r="D10" s="417">
        <f>'10.1.12 MFP Funded'!AF9</f>
        <v>0</v>
      </c>
      <c r="E10" s="534">
        <f t="shared" si="1"/>
        <v>0</v>
      </c>
      <c r="F10" s="542">
        <f t="shared" si="2"/>
        <v>0</v>
      </c>
      <c r="G10" s="542">
        <f t="shared" si="3"/>
        <v>0</v>
      </c>
      <c r="H10" s="295">
        <f>'[3]Table 5A3 NOCCA'!G10</f>
        <v>4031.2642766133658</v>
      </c>
      <c r="I10" s="438">
        <f t="shared" si="4"/>
        <v>0</v>
      </c>
      <c r="J10" s="438">
        <f t="shared" si="5"/>
        <v>0</v>
      </c>
      <c r="K10" s="438">
        <f t="shared" si="6"/>
        <v>0</v>
      </c>
    </row>
    <row r="11" spans="1:11">
      <c r="A11" s="280">
        <v>5</v>
      </c>
      <c r="B11" s="279" t="s">
        <v>288</v>
      </c>
      <c r="C11" s="416"/>
      <c r="D11" s="415">
        <f>'10.1.12 MFP Funded'!AF10</f>
        <v>0</v>
      </c>
      <c r="E11" s="533">
        <f t="shared" si="1"/>
        <v>0</v>
      </c>
      <c r="F11" s="544">
        <f t="shared" si="2"/>
        <v>0</v>
      </c>
      <c r="G11" s="544">
        <f t="shared" si="3"/>
        <v>0</v>
      </c>
      <c r="H11" s="289">
        <f>'[3]Table 5A3 NOCCA'!G11</f>
        <v>4169.4041480230781</v>
      </c>
      <c r="I11" s="437">
        <f t="shared" si="4"/>
        <v>0</v>
      </c>
      <c r="J11" s="437">
        <f t="shared" si="5"/>
        <v>0</v>
      </c>
      <c r="K11" s="437">
        <f t="shared" si="6"/>
        <v>0</v>
      </c>
    </row>
    <row r="12" spans="1:11" ht="12.75" customHeight="1">
      <c r="A12" s="272">
        <v>6</v>
      </c>
      <c r="B12" s="271" t="s">
        <v>287</v>
      </c>
      <c r="C12" s="300"/>
      <c r="D12" s="299">
        <f>'10.1.12 MFP Funded'!AF11</f>
        <v>0</v>
      </c>
      <c r="E12" s="532">
        <f t="shared" si="1"/>
        <v>0</v>
      </c>
      <c r="F12" s="543">
        <f t="shared" si="2"/>
        <v>0</v>
      </c>
      <c r="G12" s="543">
        <f t="shared" si="3"/>
        <v>0</v>
      </c>
      <c r="H12" s="283">
        <f>'[3]Table 5A3 NOCCA'!G12</f>
        <v>3922.3656918524248</v>
      </c>
      <c r="I12" s="436">
        <f t="shared" si="4"/>
        <v>0</v>
      </c>
      <c r="J12" s="436">
        <f t="shared" si="5"/>
        <v>0</v>
      </c>
      <c r="K12" s="436">
        <f t="shared" si="6"/>
        <v>0</v>
      </c>
    </row>
    <row r="13" spans="1:11">
      <c r="A13" s="264">
        <v>7</v>
      </c>
      <c r="B13" s="263" t="s">
        <v>286</v>
      </c>
      <c r="C13" s="418"/>
      <c r="D13" s="417">
        <f>'10.1.12 MFP Funded'!AF12</f>
        <v>0</v>
      </c>
      <c r="E13" s="534">
        <f t="shared" si="1"/>
        <v>0</v>
      </c>
      <c r="F13" s="542">
        <f t="shared" si="2"/>
        <v>0</v>
      </c>
      <c r="G13" s="542">
        <f t="shared" si="3"/>
        <v>0</v>
      </c>
      <c r="H13" s="295">
        <f>'[3]Table 5A3 NOCCA'!G13</f>
        <v>1260.4002865849693</v>
      </c>
      <c r="I13" s="438">
        <f t="shared" si="4"/>
        <v>0</v>
      </c>
      <c r="J13" s="438">
        <f t="shared" si="5"/>
        <v>0</v>
      </c>
      <c r="K13" s="438">
        <f t="shared" si="6"/>
        <v>0</v>
      </c>
    </row>
    <row r="14" spans="1:11">
      <c r="A14" s="264">
        <v>8</v>
      </c>
      <c r="B14" s="263" t="s">
        <v>285</v>
      </c>
      <c r="C14" s="418"/>
      <c r="D14" s="417">
        <f>'10.1.12 MFP Funded'!AF13</f>
        <v>0</v>
      </c>
      <c r="E14" s="534">
        <f t="shared" si="1"/>
        <v>0</v>
      </c>
      <c r="F14" s="542">
        <f t="shared" si="2"/>
        <v>0</v>
      </c>
      <c r="G14" s="542">
        <f t="shared" si="3"/>
        <v>0</v>
      </c>
      <c r="H14" s="295">
        <f>'[3]Table 5A3 NOCCA'!G14</f>
        <v>3234.6912954916652</v>
      </c>
      <c r="I14" s="438">
        <f t="shared" si="4"/>
        <v>0</v>
      </c>
      <c r="J14" s="438">
        <f t="shared" si="5"/>
        <v>0</v>
      </c>
      <c r="K14" s="438">
        <f t="shared" si="6"/>
        <v>0</v>
      </c>
    </row>
    <row r="15" spans="1:11">
      <c r="A15" s="264">
        <v>9</v>
      </c>
      <c r="B15" s="263" t="s">
        <v>284</v>
      </c>
      <c r="C15" s="418"/>
      <c r="D15" s="417">
        <f>'10.1.12 MFP Funded'!AF14</f>
        <v>0</v>
      </c>
      <c r="E15" s="534">
        <f t="shared" si="1"/>
        <v>0</v>
      </c>
      <c r="F15" s="542">
        <f t="shared" si="2"/>
        <v>0</v>
      </c>
      <c r="G15" s="542">
        <f t="shared" si="3"/>
        <v>0</v>
      </c>
      <c r="H15" s="295">
        <f>'[3]Table 5A3 NOCCA'!G15</f>
        <v>3330.9858773867568</v>
      </c>
      <c r="I15" s="438">
        <f t="shared" si="4"/>
        <v>0</v>
      </c>
      <c r="J15" s="438">
        <f t="shared" si="5"/>
        <v>0</v>
      </c>
      <c r="K15" s="438">
        <f t="shared" si="6"/>
        <v>0</v>
      </c>
    </row>
    <row r="16" spans="1:11">
      <c r="A16" s="280">
        <v>10</v>
      </c>
      <c r="B16" s="279" t="s">
        <v>283</v>
      </c>
      <c r="C16" s="416"/>
      <c r="D16" s="415">
        <f>'10.1.12 MFP Funded'!AF15</f>
        <v>0</v>
      </c>
      <c r="E16" s="533">
        <f t="shared" si="1"/>
        <v>0</v>
      </c>
      <c r="F16" s="544">
        <f t="shared" si="2"/>
        <v>0</v>
      </c>
      <c r="G16" s="544">
        <f t="shared" si="3"/>
        <v>0</v>
      </c>
      <c r="H16" s="289">
        <f>'[3]Table 5A3 NOCCA'!G16</f>
        <v>3225.6164134282535</v>
      </c>
      <c r="I16" s="437">
        <f t="shared" si="4"/>
        <v>0</v>
      </c>
      <c r="J16" s="437">
        <f t="shared" si="5"/>
        <v>0</v>
      </c>
      <c r="K16" s="437">
        <f t="shared" si="6"/>
        <v>0</v>
      </c>
    </row>
    <row r="17" spans="1:11">
      <c r="A17" s="272">
        <v>11</v>
      </c>
      <c r="B17" s="271" t="s">
        <v>282</v>
      </c>
      <c r="C17" s="300"/>
      <c r="D17" s="299">
        <f>'10.1.12 MFP Funded'!AF16</f>
        <v>0</v>
      </c>
      <c r="E17" s="532">
        <f t="shared" si="1"/>
        <v>0</v>
      </c>
      <c r="F17" s="543">
        <f t="shared" si="2"/>
        <v>0</v>
      </c>
      <c r="G17" s="543">
        <f t="shared" si="3"/>
        <v>0</v>
      </c>
      <c r="H17" s="283">
        <f>'[3]Table 5A3 NOCCA'!G17</f>
        <v>4154.2793445840589</v>
      </c>
      <c r="I17" s="436">
        <f t="shared" si="4"/>
        <v>0</v>
      </c>
      <c r="J17" s="436">
        <f t="shared" si="5"/>
        <v>0</v>
      </c>
      <c r="K17" s="436">
        <f t="shared" si="6"/>
        <v>0</v>
      </c>
    </row>
    <row r="18" spans="1:11">
      <c r="A18" s="264">
        <v>12</v>
      </c>
      <c r="B18" s="263" t="s">
        <v>281</v>
      </c>
      <c r="C18" s="418"/>
      <c r="D18" s="417">
        <f>'10.1.12 MFP Funded'!AF17</f>
        <v>0</v>
      </c>
      <c r="E18" s="534">
        <f t="shared" si="1"/>
        <v>0</v>
      </c>
      <c r="F18" s="542">
        <f t="shared" si="2"/>
        <v>0</v>
      </c>
      <c r="G18" s="542">
        <f t="shared" si="3"/>
        <v>0</v>
      </c>
      <c r="H18" s="295">
        <f>'[3]Table 5A3 NOCCA'!G18</f>
        <v>1426.7731244141851</v>
      </c>
      <c r="I18" s="438">
        <f t="shared" si="4"/>
        <v>0</v>
      </c>
      <c r="J18" s="438">
        <f t="shared" si="5"/>
        <v>0</v>
      </c>
      <c r="K18" s="438">
        <f t="shared" si="6"/>
        <v>0</v>
      </c>
    </row>
    <row r="19" spans="1:11">
      <c r="A19" s="264">
        <v>13</v>
      </c>
      <c r="B19" s="263" t="s">
        <v>280</v>
      </c>
      <c r="C19" s="418"/>
      <c r="D19" s="417">
        <f>'10.1.12 MFP Funded'!AF18</f>
        <v>0</v>
      </c>
      <c r="E19" s="534">
        <f t="shared" si="1"/>
        <v>0</v>
      </c>
      <c r="F19" s="542">
        <f t="shared" si="2"/>
        <v>0</v>
      </c>
      <c r="G19" s="542">
        <f t="shared" si="3"/>
        <v>0</v>
      </c>
      <c r="H19" s="295">
        <f>'[3]Table 5A3 NOCCA'!G19</f>
        <v>4214.7785583401374</v>
      </c>
      <c r="I19" s="438">
        <f t="shared" si="4"/>
        <v>0</v>
      </c>
      <c r="J19" s="438">
        <f t="shared" si="5"/>
        <v>0</v>
      </c>
      <c r="K19" s="438">
        <f t="shared" si="6"/>
        <v>0</v>
      </c>
    </row>
    <row r="20" spans="1:11" ht="12.75" customHeight="1">
      <c r="A20" s="264">
        <v>14</v>
      </c>
      <c r="B20" s="263" t="s">
        <v>279</v>
      </c>
      <c r="C20" s="418"/>
      <c r="D20" s="417">
        <f>'10.1.12 MFP Funded'!AF19</f>
        <v>0</v>
      </c>
      <c r="E20" s="534">
        <f t="shared" si="1"/>
        <v>0</v>
      </c>
      <c r="F20" s="542">
        <f t="shared" si="2"/>
        <v>0</v>
      </c>
      <c r="G20" s="542">
        <f t="shared" si="3"/>
        <v>0</v>
      </c>
      <c r="H20" s="295">
        <f>'[3]Table 5A3 NOCCA'!G20</f>
        <v>3519.0376001452341</v>
      </c>
      <c r="I20" s="438">
        <f t="shared" si="4"/>
        <v>0</v>
      </c>
      <c r="J20" s="438">
        <f t="shared" si="5"/>
        <v>0</v>
      </c>
      <c r="K20" s="438">
        <f t="shared" si="6"/>
        <v>0</v>
      </c>
    </row>
    <row r="21" spans="1:11">
      <c r="A21" s="280">
        <v>15</v>
      </c>
      <c r="B21" s="279" t="s">
        <v>278</v>
      </c>
      <c r="C21" s="416"/>
      <c r="D21" s="415">
        <f>'10.1.12 MFP Funded'!AF20</f>
        <v>0</v>
      </c>
      <c r="E21" s="533">
        <f t="shared" si="1"/>
        <v>0</v>
      </c>
      <c r="F21" s="544">
        <f t="shared" si="2"/>
        <v>0</v>
      </c>
      <c r="G21" s="544">
        <f t="shared" si="3"/>
        <v>0</v>
      </c>
      <c r="H21" s="289">
        <f>'[3]Table 5A3 NOCCA'!G21</f>
        <v>3960.6818605646072</v>
      </c>
      <c r="I21" s="437">
        <f t="shared" si="4"/>
        <v>0</v>
      </c>
      <c r="J21" s="437">
        <f t="shared" si="5"/>
        <v>0</v>
      </c>
      <c r="K21" s="437">
        <f t="shared" si="6"/>
        <v>0</v>
      </c>
    </row>
    <row r="22" spans="1:11">
      <c r="A22" s="272">
        <v>16</v>
      </c>
      <c r="B22" s="271" t="s">
        <v>277</v>
      </c>
      <c r="C22" s="300"/>
      <c r="D22" s="299">
        <f>'10.1.12 MFP Funded'!AF21</f>
        <v>0</v>
      </c>
      <c r="E22" s="532">
        <f t="shared" si="1"/>
        <v>0</v>
      </c>
      <c r="F22" s="543">
        <f t="shared" si="2"/>
        <v>0</v>
      </c>
      <c r="G22" s="543">
        <f t="shared" si="3"/>
        <v>0</v>
      </c>
      <c r="H22" s="283">
        <f>'[3]Table 5A3 NOCCA'!G22</f>
        <v>1260.4002865849693</v>
      </c>
      <c r="I22" s="436">
        <f t="shared" si="4"/>
        <v>0</v>
      </c>
      <c r="J22" s="436">
        <f t="shared" si="5"/>
        <v>0</v>
      </c>
      <c r="K22" s="436">
        <f t="shared" si="6"/>
        <v>0</v>
      </c>
    </row>
    <row r="23" spans="1:11">
      <c r="A23" s="264">
        <v>17</v>
      </c>
      <c r="B23" s="263" t="s">
        <v>276</v>
      </c>
      <c r="C23" s="418">
        <f>1*2</f>
        <v>2</v>
      </c>
      <c r="D23" s="417">
        <f>'10.1.12 MFP Funded'!AF22</f>
        <v>0</v>
      </c>
      <c r="E23" s="534">
        <f t="shared" si="1"/>
        <v>-2</v>
      </c>
      <c r="F23" s="542">
        <f t="shared" si="2"/>
        <v>0</v>
      </c>
      <c r="G23" s="542">
        <f t="shared" si="3"/>
        <v>-2</v>
      </c>
      <c r="H23" s="295">
        <f>'[3]Table 5A3 NOCCA'!G23</f>
        <v>2484.5010449162914</v>
      </c>
      <c r="I23" s="438">
        <f t="shared" si="4"/>
        <v>-4969.0020898325829</v>
      </c>
      <c r="J23" s="438">
        <f t="shared" si="5"/>
        <v>0</v>
      </c>
      <c r="K23" s="438">
        <f t="shared" si="6"/>
        <v>-4969.0020898325829</v>
      </c>
    </row>
    <row r="24" spans="1:11">
      <c r="A24" s="264">
        <v>18</v>
      </c>
      <c r="B24" s="263" t="s">
        <v>275</v>
      </c>
      <c r="C24" s="418"/>
      <c r="D24" s="417">
        <f>'10.1.12 MFP Funded'!AF23</f>
        <v>0</v>
      </c>
      <c r="E24" s="534">
        <f t="shared" si="1"/>
        <v>0</v>
      </c>
      <c r="F24" s="542">
        <f t="shared" si="2"/>
        <v>0</v>
      </c>
      <c r="G24" s="542">
        <f t="shared" si="3"/>
        <v>0</v>
      </c>
      <c r="H24" s="295">
        <f>'[3]Table 5A3 NOCCA'!G24</f>
        <v>4200.1579150157513</v>
      </c>
      <c r="I24" s="438">
        <f t="shared" si="4"/>
        <v>0</v>
      </c>
      <c r="J24" s="438">
        <f t="shared" si="5"/>
        <v>0</v>
      </c>
      <c r="K24" s="438">
        <f t="shared" si="6"/>
        <v>0</v>
      </c>
    </row>
    <row r="25" spans="1:11">
      <c r="A25" s="264">
        <v>19</v>
      </c>
      <c r="B25" s="263" t="s">
        <v>274</v>
      </c>
      <c r="C25" s="418"/>
      <c r="D25" s="417">
        <f>'10.1.12 MFP Funded'!AF24</f>
        <v>0</v>
      </c>
      <c r="E25" s="534">
        <f t="shared" si="1"/>
        <v>0</v>
      </c>
      <c r="F25" s="542">
        <f t="shared" si="2"/>
        <v>0</v>
      </c>
      <c r="G25" s="542">
        <f t="shared" si="3"/>
        <v>0</v>
      </c>
      <c r="H25" s="295">
        <f>'[3]Table 5A3 NOCCA'!G25</f>
        <v>3811.4504666329472</v>
      </c>
      <c r="I25" s="438">
        <f t="shared" si="4"/>
        <v>0</v>
      </c>
      <c r="J25" s="438">
        <f t="shared" si="5"/>
        <v>0</v>
      </c>
      <c r="K25" s="438">
        <f t="shared" si="6"/>
        <v>0</v>
      </c>
    </row>
    <row r="26" spans="1:11">
      <c r="A26" s="280">
        <v>20</v>
      </c>
      <c r="B26" s="279" t="s">
        <v>273</v>
      </c>
      <c r="C26" s="416"/>
      <c r="D26" s="415">
        <f>'10.1.12 MFP Funded'!AF25</f>
        <v>0</v>
      </c>
      <c r="E26" s="533">
        <f t="shared" si="1"/>
        <v>0</v>
      </c>
      <c r="F26" s="544">
        <f t="shared" si="2"/>
        <v>0</v>
      </c>
      <c r="G26" s="544">
        <f t="shared" si="3"/>
        <v>0</v>
      </c>
      <c r="H26" s="289">
        <f>'[3]Table 5A3 NOCCA'!G26</f>
        <v>4074.117886357255</v>
      </c>
      <c r="I26" s="437">
        <f t="shared" si="4"/>
        <v>0</v>
      </c>
      <c r="J26" s="437">
        <f t="shared" si="5"/>
        <v>0</v>
      </c>
      <c r="K26" s="437">
        <f t="shared" si="6"/>
        <v>0</v>
      </c>
    </row>
    <row r="27" spans="1:11">
      <c r="A27" s="272">
        <v>21</v>
      </c>
      <c r="B27" s="271" t="s">
        <v>272</v>
      </c>
      <c r="C27" s="300"/>
      <c r="D27" s="299">
        <f>'10.1.12 MFP Funded'!AF26</f>
        <v>0</v>
      </c>
      <c r="E27" s="532">
        <f t="shared" si="1"/>
        <v>0</v>
      </c>
      <c r="F27" s="543">
        <f t="shared" si="2"/>
        <v>0</v>
      </c>
      <c r="G27" s="543">
        <f t="shared" si="3"/>
        <v>0</v>
      </c>
      <c r="H27" s="283">
        <f>'[3]Table 5A3 NOCCA'!G27</f>
        <v>4154.7835046986929</v>
      </c>
      <c r="I27" s="436">
        <f t="shared" si="4"/>
        <v>0</v>
      </c>
      <c r="J27" s="436">
        <f t="shared" si="5"/>
        <v>0</v>
      </c>
      <c r="K27" s="436">
        <f t="shared" si="6"/>
        <v>0</v>
      </c>
    </row>
    <row r="28" spans="1:11">
      <c r="A28" s="264">
        <v>22</v>
      </c>
      <c r="B28" s="263" t="s">
        <v>271</v>
      </c>
      <c r="C28" s="418"/>
      <c r="D28" s="417">
        <f>'10.1.12 MFP Funded'!AF27</f>
        <v>0</v>
      </c>
      <c r="E28" s="534">
        <f t="shared" si="1"/>
        <v>0</v>
      </c>
      <c r="F28" s="542">
        <f t="shared" si="2"/>
        <v>0</v>
      </c>
      <c r="G28" s="542">
        <f t="shared" si="3"/>
        <v>0</v>
      </c>
      <c r="H28" s="295">
        <f>'[3]Table 5A3 NOCCA'!G28</f>
        <v>4532.3994305595497</v>
      </c>
      <c r="I28" s="438">
        <f t="shared" si="4"/>
        <v>0</v>
      </c>
      <c r="J28" s="438">
        <f t="shared" si="5"/>
        <v>0</v>
      </c>
      <c r="K28" s="438">
        <f t="shared" si="6"/>
        <v>0</v>
      </c>
    </row>
    <row r="29" spans="1:11">
      <c r="A29" s="264">
        <v>23</v>
      </c>
      <c r="B29" s="263" t="s">
        <v>270</v>
      </c>
      <c r="C29" s="418"/>
      <c r="D29" s="417">
        <f>'10.1.12 MFP Funded'!AF28</f>
        <v>0</v>
      </c>
      <c r="E29" s="534">
        <f t="shared" si="1"/>
        <v>0</v>
      </c>
      <c r="F29" s="542">
        <f t="shared" si="2"/>
        <v>0</v>
      </c>
      <c r="G29" s="542">
        <f t="shared" si="3"/>
        <v>0</v>
      </c>
      <c r="H29" s="295">
        <f>'[3]Table 5A3 NOCCA'!G29</f>
        <v>3616.8446623842283</v>
      </c>
      <c r="I29" s="438">
        <f t="shared" si="4"/>
        <v>0</v>
      </c>
      <c r="J29" s="438">
        <f t="shared" si="5"/>
        <v>0</v>
      </c>
      <c r="K29" s="438">
        <f t="shared" si="6"/>
        <v>0</v>
      </c>
    </row>
    <row r="30" spans="1:11">
      <c r="A30" s="264">
        <v>24</v>
      </c>
      <c r="B30" s="263" t="s">
        <v>269</v>
      </c>
      <c r="C30" s="418"/>
      <c r="D30" s="417">
        <f>'10.1.12 MFP Funded'!AF29</f>
        <v>0</v>
      </c>
      <c r="E30" s="534">
        <f t="shared" si="1"/>
        <v>0</v>
      </c>
      <c r="F30" s="542">
        <f t="shared" si="2"/>
        <v>0</v>
      </c>
      <c r="G30" s="542">
        <f t="shared" si="3"/>
        <v>0</v>
      </c>
      <c r="H30" s="295">
        <f>'[3]Table 5A3 NOCCA'!G30</f>
        <v>1917.8250760676895</v>
      </c>
      <c r="I30" s="438">
        <f t="shared" si="4"/>
        <v>0</v>
      </c>
      <c r="J30" s="438">
        <f t="shared" si="5"/>
        <v>0</v>
      </c>
      <c r="K30" s="438">
        <f t="shared" si="6"/>
        <v>0</v>
      </c>
    </row>
    <row r="31" spans="1:11">
      <c r="A31" s="280">
        <v>25</v>
      </c>
      <c r="B31" s="279" t="s">
        <v>268</v>
      </c>
      <c r="C31" s="416"/>
      <c r="D31" s="415">
        <f>'10.1.12 MFP Funded'!AF30</f>
        <v>0</v>
      </c>
      <c r="E31" s="533">
        <f t="shared" si="1"/>
        <v>0</v>
      </c>
      <c r="F31" s="544">
        <f t="shared" si="2"/>
        <v>0</v>
      </c>
      <c r="G31" s="544">
        <f t="shared" si="3"/>
        <v>0</v>
      </c>
      <c r="H31" s="289">
        <f>'[3]Table 5A3 NOCCA'!G31</f>
        <v>2878.2500944454359</v>
      </c>
      <c r="I31" s="437">
        <f t="shared" si="4"/>
        <v>0</v>
      </c>
      <c r="J31" s="437">
        <f t="shared" si="5"/>
        <v>0</v>
      </c>
      <c r="K31" s="437">
        <f t="shared" si="6"/>
        <v>0</v>
      </c>
    </row>
    <row r="32" spans="1:11">
      <c r="A32" s="272">
        <v>26</v>
      </c>
      <c r="B32" s="271" t="s">
        <v>267</v>
      </c>
      <c r="C32" s="300">
        <v>39</v>
      </c>
      <c r="D32" s="299">
        <f>'10.1.12 MFP Funded'!AF31</f>
        <v>35</v>
      </c>
      <c r="E32" s="532">
        <f t="shared" si="1"/>
        <v>-4</v>
      </c>
      <c r="F32" s="543">
        <f t="shared" si="2"/>
        <v>0</v>
      </c>
      <c r="G32" s="543">
        <f t="shared" si="3"/>
        <v>-4</v>
      </c>
      <c r="H32" s="283">
        <f>'[3]Table 5A3 NOCCA'!G32</f>
        <v>2286.8702799797684</v>
      </c>
      <c r="I32" s="436">
        <f t="shared" si="4"/>
        <v>-9147.4811199190735</v>
      </c>
      <c r="J32" s="436">
        <f t="shared" si="5"/>
        <v>0</v>
      </c>
      <c r="K32" s="436">
        <f t="shared" si="6"/>
        <v>-9147.4811199190735</v>
      </c>
    </row>
    <row r="33" spans="1:11">
      <c r="A33" s="264">
        <v>27</v>
      </c>
      <c r="B33" s="263" t="s">
        <v>266</v>
      </c>
      <c r="C33" s="410"/>
      <c r="D33" s="409">
        <f>'10.1.12 MFP Funded'!AF32</f>
        <v>0</v>
      </c>
      <c r="E33" s="529">
        <f t="shared" si="1"/>
        <v>0</v>
      </c>
      <c r="F33" s="542">
        <f t="shared" si="2"/>
        <v>0</v>
      </c>
      <c r="G33" s="542">
        <f t="shared" si="3"/>
        <v>0</v>
      </c>
      <c r="H33" s="259">
        <f>'[3]Table 5A3 NOCCA'!G33</f>
        <v>3957.1527397621699</v>
      </c>
      <c r="I33" s="430">
        <f t="shared" si="4"/>
        <v>0</v>
      </c>
      <c r="J33" s="430">
        <f t="shared" si="5"/>
        <v>0</v>
      </c>
      <c r="K33" s="430">
        <f t="shared" si="6"/>
        <v>0</v>
      </c>
    </row>
    <row r="34" spans="1:11">
      <c r="A34" s="264">
        <v>28</v>
      </c>
      <c r="B34" s="263" t="s">
        <v>265</v>
      </c>
      <c r="C34" s="410"/>
      <c r="D34" s="409">
        <f>'10.1.12 MFP Funded'!AF33</f>
        <v>0</v>
      </c>
      <c r="E34" s="529">
        <f t="shared" si="1"/>
        <v>0</v>
      </c>
      <c r="F34" s="542">
        <f t="shared" si="2"/>
        <v>0</v>
      </c>
      <c r="G34" s="542">
        <f t="shared" si="3"/>
        <v>0</v>
      </c>
      <c r="H34" s="259">
        <f>'[3]Table 5A3 NOCCA'!G34</f>
        <v>2644.8239613698993</v>
      </c>
      <c r="I34" s="430">
        <f t="shared" si="4"/>
        <v>0</v>
      </c>
      <c r="J34" s="430">
        <f t="shared" si="5"/>
        <v>0</v>
      </c>
      <c r="K34" s="430">
        <f t="shared" si="6"/>
        <v>0</v>
      </c>
    </row>
    <row r="35" spans="1:11">
      <c r="A35" s="264">
        <v>29</v>
      </c>
      <c r="B35" s="263" t="s">
        <v>264</v>
      </c>
      <c r="C35" s="410"/>
      <c r="D35" s="409">
        <f>'10.1.12 MFP Funded'!AF34</f>
        <v>1</v>
      </c>
      <c r="E35" s="529">
        <f t="shared" si="1"/>
        <v>1</v>
      </c>
      <c r="F35" s="542">
        <f t="shared" si="2"/>
        <v>1</v>
      </c>
      <c r="G35" s="542">
        <f t="shared" si="3"/>
        <v>0</v>
      </c>
      <c r="H35" s="259">
        <f>'[3]Table 5A3 NOCCA'!G35</f>
        <v>3161.0839187551032</v>
      </c>
      <c r="I35" s="430">
        <f t="shared" si="4"/>
        <v>3161.0839187551032</v>
      </c>
      <c r="J35" s="430">
        <f t="shared" si="5"/>
        <v>3161.0839187551032</v>
      </c>
      <c r="K35" s="430">
        <f t="shared" si="6"/>
        <v>0</v>
      </c>
    </row>
    <row r="36" spans="1:11">
      <c r="A36" s="280">
        <v>30</v>
      </c>
      <c r="B36" s="279" t="s">
        <v>263</v>
      </c>
      <c r="C36" s="414"/>
      <c r="D36" s="413">
        <f>'10.1.12 MFP Funded'!AF35</f>
        <v>0</v>
      </c>
      <c r="E36" s="531">
        <f t="shared" si="1"/>
        <v>0</v>
      </c>
      <c r="F36" s="544">
        <f t="shared" si="2"/>
        <v>0</v>
      </c>
      <c r="G36" s="544">
        <f t="shared" si="3"/>
        <v>0</v>
      </c>
      <c r="H36" s="275">
        <f>'[3]Table 5A3 NOCCA'!G36</f>
        <v>3981.3524252646007</v>
      </c>
      <c r="I36" s="435">
        <f t="shared" si="4"/>
        <v>0</v>
      </c>
      <c r="J36" s="435">
        <f t="shared" si="5"/>
        <v>0</v>
      </c>
      <c r="K36" s="435">
        <f t="shared" si="6"/>
        <v>0</v>
      </c>
    </row>
    <row r="37" spans="1:11">
      <c r="A37" s="272">
        <v>31</v>
      </c>
      <c r="B37" s="271" t="s">
        <v>262</v>
      </c>
      <c r="C37" s="412"/>
      <c r="D37" s="411">
        <f>'10.1.12 MFP Funded'!AF36</f>
        <v>0</v>
      </c>
      <c r="E37" s="530">
        <f t="shared" si="1"/>
        <v>0</v>
      </c>
      <c r="F37" s="543">
        <f t="shared" si="2"/>
        <v>0</v>
      </c>
      <c r="G37" s="543">
        <f t="shared" si="3"/>
        <v>0</v>
      </c>
      <c r="H37" s="267">
        <f>'[3]Table 5A3 NOCCA'!G37</f>
        <v>3196.8792868941159</v>
      </c>
      <c r="I37" s="431">
        <f t="shared" si="4"/>
        <v>0</v>
      </c>
      <c r="J37" s="431">
        <f t="shared" si="5"/>
        <v>0</v>
      </c>
      <c r="K37" s="431">
        <f t="shared" si="6"/>
        <v>0</v>
      </c>
    </row>
    <row r="38" spans="1:11">
      <c r="A38" s="264">
        <v>32</v>
      </c>
      <c r="B38" s="263" t="s">
        <v>261</v>
      </c>
      <c r="C38" s="410"/>
      <c r="D38" s="409">
        <f>'10.1.12 MFP Funded'!AF37</f>
        <v>1</v>
      </c>
      <c r="E38" s="529">
        <f t="shared" si="1"/>
        <v>1</v>
      </c>
      <c r="F38" s="542">
        <f t="shared" si="2"/>
        <v>1</v>
      </c>
      <c r="G38" s="542">
        <f t="shared" si="3"/>
        <v>0</v>
      </c>
      <c r="H38" s="259">
        <f>'[3]Table 5A3 NOCCA'!G38</f>
        <v>4305.023218859621</v>
      </c>
      <c r="I38" s="430">
        <f t="shared" si="4"/>
        <v>4305.023218859621</v>
      </c>
      <c r="J38" s="430">
        <f t="shared" si="5"/>
        <v>4305.023218859621</v>
      </c>
      <c r="K38" s="430">
        <f t="shared" si="6"/>
        <v>0</v>
      </c>
    </row>
    <row r="39" spans="1:11">
      <c r="A39" s="264">
        <v>33</v>
      </c>
      <c r="B39" s="263" t="s">
        <v>260</v>
      </c>
      <c r="C39" s="410"/>
      <c r="D39" s="409">
        <f>'10.1.12 MFP Funded'!AF38</f>
        <v>0</v>
      </c>
      <c r="E39" s="529">
        <f t="shared" ref="E39:E70" si="7">D39-C39</f>
        <v>0</v>
      </c>
      <c r="F39" s="542">
        <f t="shared" ref="F39:F70" si="8">IF(E39&gt;0,E39,0)</f>
        <v>0</v>
      </c>
      <c r="G39" s="542">
        <f t="shared" ref="G39:G75" si="9">IF(E39&lt;0,E39,0)</f>
        <v>0</v>
      </c>
      <c r="H39" s="259">
        <f>'[3]Table 5A3 NOCCA'!G39</f>
        <v>3749.4387725329671</v>
      </c>
      <c r="I39" s="430">
        <f t="shared" ref="I39:I70" si="10">H39*E39</f>
        <v>0</v>
      </c>
      <c r="J39" s="430">
        <f t="shared" ref="J39:J70" si="11">IF(I39&gt;0,I39,0)</f>
        <v>0</v>
      </c>
      <c r="K39" s="430">
        <f t="shared" ref="K39:K75" si="12">IF(I39&lt;0,I39,0)</f>
        <v>0</v>
      </c>
    </row>
    <row r="40" spans="1:11">
      <c r="A40" s="264">
        <v>34</v>
      </c>
      <c r="B40" s="263" t="s">
        <v>259</v>
      </c>
      <c r="C40" s="410"/>
      <c r="D40" s="409">
        <f>'10.1.12 MFP Funded'!AF39</f>
        <v>0</v>
      </c>
      <c r="E40" s="529">
        <f t="shared" si="7"/>
        <v>0</v>
      </c>
      <c r="F40" s="542">
        <f t="shared" si="8"/>
        <v>0</v>
      </c>
      <c r="G40" s="542">
        <f t="shared" si="9"/>
        <v>0</v>
      </c>
      <c r="H40" s="259">
        <f>'[3]Table 5A3 NOCCA'!G40</f>
        <v>3996.9813888182543</v>
      </c>
      <c r="I40" s="430">
        <f t="shared" si="10"/>
        <v>0</v>
      </c>
      <c r="J40" s="430">
        <f t="shared" si="11"/>
        <v>0</v>
      </c>
      <c r="K40" s="430">
        <f t="shared" si="12"/>
        <v>0</v>
      </c>
    </row>
    <row r="41" spans="1:11">
      <c r="A41" s="280">
        <v>35</v>
      </c>
      <c r="B41" s="279" t="s">
        <v>258</v>
      </c>
      <c r="C41" s="414"/>
      <c r="D41" s="413">
        <f>'10.1.12 MFP Funded'!AF40</f>
        <v>0</v>
      </c>
      <c r="E41" s="531">
        <f t="shared" si="7"/>
        <v>0</v>
      </c>
      <c r="F41" s="544">
        <f t="shared" si="8"/>
        <v>0</v>
      </c>
      <c r="G41" s="544">
        <f t="shared" si="9"/>
        <v>0</v>
      </c>
      <c r="H41" s="275">
        <f>'[3]Table 5A3 NOCCA'!G41</f>
        <v>3582.5617745891168</v>
      </c>
      <c r="I41" s="435">
        <f t="shared" si="10"/>
        <v>0</v>
      </c>
      <c r="J41" s="435">
        <f t="shared" si="11"/>
        <v>0</v>
      </c>
      <c r="K41" s="435">
        <f t="shared" si="12"/>
        <v>0</v>
      </c>
    </row>
    <row r="42" spans="1:11">
      <c r="A42" s="272">
        <v>36</v>
      </c>
      <c r="B42" s="271" t="s">
        <v>257</v>
      </c>
      <c r="C42" s="412">
        <v>48</v>
      </c>
      <c r="D42" s="411">
        <f>'10.1.12 MFP Funded'!AF41</f>
        <v>54</v>
      </c>
      <c r="E42" s="530">
        <f t="shared" si="7"/>
        <v>6</v>
      </c>
      <c r="F42" s="543">
        <f t="shared" si="8"/>
        <v>6</v>
      </c>
      <c r="G42" s="543">
        <f t="shared" si="9"/>
        <v>0</v>
      </c>
      <c r="H42" s="267">
        <f>'[3]Table 5A3 NOCCA'!G42</f>
        <v>2713.3897369601218</v>
      </c>
      <c r="I42" s="431">
        <f t="shared" si="10"/>
        <v>16280.338421760731</v>
      </c>
      <c r="J42" s="431">
        <f t="shared" si="11"/>
        <v>16280.338421760731</v>
      </c>
      <c r="K42" s="431">
        <f t="shared" si="12"/>
        <v>0</v>
      </c>
    </row>
    <row r="43" spans="1:11">
      <c r="A43" s="264">
        <v>37</v>
      </c>
      <c r="B43" s="263" t="s">
        <v>256</v>
      </c>
      <c r="C43" s="410"/>
      <c r="D43" s="409">
        <f>'10.1.12 MFP Funded'!AF42</f>
        <v>0</v>
      </c>
      <c r="E43" s="529">
        <f t="shared" si="7"/>
        <v>0</v>
      </c>
      <c r="F43" s="542">
        <f t="shared" si="8"/>
        <v>0</v>
      </c>
      <c r="G43" s="542">
        <f t="shared" si="9"/>
        <v>0</v>
      </c>
      <c r="H43" s="259">
        <f>'[3]Table 5A3 NOCCA'!G43</f>
        <v>4011.0978720280063</v>
      </c>
      <c r="I43" s="430">
        <f t="shared" si="10"/>
        <v>0</v>
      </c>
      <c r="J43" s="430">
        <f t="shared" si="11"/>
        <v>0</v>
      </c>
      <c r="K43" s="430">
        <f t="shared" si="12"/>
        <v>0</v>
      </c>
    </row>
    <row r="44" spans="1:11">
      <c r="A44" s="264">
        <v>38</v>
      </c>
      <c r="B44" s="263" t="s">
        <v>255</v>
      </c>
      <c r="C44" s="410"/>
      <c r="D44" s="409">
        <f>'10.1.12 MFP Funded'!AF43</f>
        <v>1</v>
      </c>
      <c r="E44" s="529">
        <f t="shared" si="7"/>
        <v>1</v>
      </c>
      <c r="F44" s="542">
        <f t="shared" si="8"/>
        <v>1</v>
      </c>
      <c r="G44" s="542">
        <f t="shared" si="9"/>
        <v>0</v>
      </c>
      <c r="H44" s="259">
        <f>'[3]Table 5A3 NOCCA'!G44</f>
        <v>1260.4002865849693</v>
      </c>
      <c r="I44" s="430">
        <f t="shared" si="10"/>
        <v>1260.4002865849693</v>
      </c>
      <c r="J44" s="430">
        <f t="shared" si="11"/>
        <v>1260.4002865849693</v>
      </c>
      <c r="K44" s="430">
        <f t="shared" si="12"/>
        <v>0</v>
      </c>
    </row>
    <row r="45" spans="1:11">
      <c r="A45" s="264">
        <v>39</v>
      </c>
      <c r="B45" s="263" t="s">
        <v>254</v>
      </c>
      <c r="C45" s="410"/>
      <c r="D45" s="409">
        <f>'10.1.12 MFP Funded'!AF44</f>
        <v>0</v>
      </c>
      <c r="E45" s="529">
        <f t="shared" si="7"/>
        <v>0</v>
      </c>
      <c r="F45" s="542">
        <f t="shared" si="8"/>
        <v>0</v>
      </c>
      <c r="G45" s="542">
        <f t="shared" si="9"/>
        <v>0</v>
      </c>
      <c r="H45" s="259">
        <f>'[3]Table 5A3 NOCCA'!G45</f>
        <v>2630.2033180455142</v>
      </c>
      <c r="I45" s="430">
        <f t="shared" si="10"/>
        <v>0</v>
      </c>
      <c r="J45" s="430">
        <f t="shared" si="11"/>
        <v>0</v>
      </c>
      <c r="K45" s="430">
        <f t="shared" si="12"/>
        <v>0</v>
      </c>
    </row>
    <row r="46" spans="1:11">
      <c r="A46" s="280">
        <v>40</v>
      </c>
      <c r="B46" s="279" t="s">
        <v>253</v>
      </c>
      <c r="C46" s="414"/>
      <c r="D46" s="413">
        <f>'10.1.12 MFP Funded'!AF45</f>
        <v>0</v>
      </c>
      <c r="E46" s="531">
        <f t="shared" si="7"/>
        <v>0</v>
      </c>
      <c r="F46" s="544">
        <f t="shared" si="8"/>
        <v>0</v>
      </c>
      <c r="G46" s="544">
        <f t="shared" si="9"/>
        <v>0</v>
      </c>
      <c r="H46" s="275">
        <f>'[3]Table 5A3 NOCCA'!G46</f>
        <v>3732.2973286354108</v>
      </c>
      <c r="I46" s="435">
        <f t="shared" si="10"/>
        <v>0</v>
      </c>
      <c r="J46" s="435">
        <f t="shared" si="11"/>
        <v>0</v>
      </c>
      <c r="K46" s="435">
        <f t="shared" si="12"/>
        <v>0</v>
      </c>
    </row>
    <row r="47" spans="1:11">
      <c r="A47" s="272">
        <v>41</v>
      </c>
      <c r="B47" s="271" t="s">
        <v>252</v>
      </c>
      <c r="C47" s="412"/>
      <c r="D47" s="411">
        <f>'10.1.12 MFP Funded'!AF46</f>
        <v>0</v>
      </c>
      <c r="E47" s="530">
        <f t="shared" si="7"/>
        <v>0</v>
      </c>
      <c r="F47" s="543">
        <f t="shared" si="8"/>
        <v>0</v>
      </c>
      <c r="G47" s="543">
        <f t="shared" si="9"/>
        <v>0</v>
      </c>
      <c r="H47" s="267">
        <f>'[3]Table 5A3 NOCCA'!G47</f>
        <v>1260.4002865849693</v>
      </c>
      <c r="I47" s="431">
        <f t="shared" si="10"/>
        <v>0</v>
      </c>
      <c r="J47" s="431">
        <f t="shared" si="11"/>
        <v>0</v>
      </c>
      <c r="K47" s="431">
        <f t="shared" si="12"/>
        <v>0</v>
      </c>
    </row>
    <row r="48" spans="1:11">
      <c r="A48" s="264">
        <v>42</v>
      </c>
      <c r="B48" s="263" t="s">
        <v>251</v>
      </c>
      <c r="C48" s="410"/>
      <c r="D48" s="409">
        <f>'10.1.12 MFP Funded'!AF47</f>
        <v>0</v>
      </c>
      <c r="E48" s="529">
        <f t="shared" si="7"/>
        <v>0</v>
      </c>
      <c r="F48" s="542">
        <f t="shared" si="8"/>
        <v>0</v>
      </c>
      <c r="G48" s="542">
        <f t="shared" si="9"/>
        <v>0</v>
      </c>
      <c r="H48" s="259">
        <f>'[3]Table 5A3 NOCCA'!G48</f>
        <v>3730.2806881768752</v>
      </c>
      <c r="I48" s="430">
        <f t="shared" si="10"/>
        <v>0</v>
      </c>
      <c r="J48" s="430">
        <f t="shared" si="11"/>
        <v>0</v>
      </c>
      <c r="K48" s="430">
        <f t="shared" si="12"/>
        <v>0</v>
      </c>
    </row>
    <row r="49" spans="1:11">
      <c r="A49" s="264">
        <v>43</v>
      </c>
      <c r="B49" s="263" t="s">
        <v>250</v>
      </c>
      <c r="C49" s="410"/>
      <c r="D49" s="409">
        <f>'10.1.12 MFP Funded'!AF48</f>
        <v>0</v>
      </c>
      <c r="E49" s="529">
        <f t="shared" si="7"/>
        <v>0</v>
      </c>
      <c r="F49" s="542">
        <f t="shared" si="8"/>
        <v>0</v>
      </c>
      <c r="G49" s="542">
        <f t="shared" si="9"/>
        <v>0</v>
      </c>
      <c r="H49" s="259">
        <f>'[3]Table 5A3 NOCCA'!G49</f>
        <v>3808.425505945143</v>
      </c>
      <c r="I49" s="430">
        <f t="shared" si="10"/>
        <v>0</v>
      </c>
      <c r="J49" s="430">
        <f t="shared" si="11"/>
        <v>0</v>
      </c>
      <c r="K49" s="430">
        <f t="shared" si="12"/>
        <v>0</v>
      </c>
    </row>
    <row r="50" spans="1:11">
      <c r="A50" s="264">
        <v>44</v>
      </c>
      <c r="B50" s="263" t="s">
        <v>249</v>
      </c>
      <c r="C50" s="410">
        <v>9</v>
      </c>
      <c r="D50" s="409">
        <f>'10.1.12 MFP Funded'!AF49</f>
        <v>3</v>
      </c>
      <c r="E50" s="529">
        <f t="shared" si="7"/>
        <v>-6</v>
      </c>
      <c r="F50" s="542">
        <f t="shared" si="8"/>
        <v>0</v>
      </c>
      <c r="G50" s="542">
        <f t="shared" si="9"/>
        <v>-6</v>
      </c>
      <c r="H50" s="259">
        <f>'[3]Table 5A3 NOCCA'!G50</f>
        <v>3110.1637471770705</v>
      </c>
      <c r="I50" s="430">
        <f t="shared" si="10"/>
        <v>-18660.982483062424</v>
      </c>
      <c r="J50" s="430">
        <f t="shared" si="11"/>
        <v>0</v>
      </c>
      <c r="K50" s="430">
        <f t="shared" si="12"/>
        <v>-18660.982483062424</v>
      </c>
    </row>
    <row r="51" spans="1:11">
      <c r="A51" s="280">
        <v>45</v>
      </c>
      <c r="B51" s="279" t="s">
        <v>248</v>
      </c>
      <c r="C51" s="414">
        <v>7</v>
      </c>
      <c r="D51" s="413">
        <f>'10.1.12 MFP Funded'!AF50</f>
        <v>5</v>
      </c>
      <c r="E51" s="531">
        <f t="shared" si="7"/>
        <v>-2</v>
      </c>
      <c r="F51" s="544">
        <f t="shared" si="8"/>
        <v>0</v>
      </c>
      <c r="G51" s="544">
        <f t="shared" si="9"/>
        <v>-2</v>
      </c>
      <c r="H51" s="275">
        <f>'[3]Table 5A3 NOCCA'!G51</f>
        <v>1785.7351260335845</v>
      </c>
      <c r="I51" s="435">
        <f t="shared" si="10"/>
        <v>-3571.470252067169</v>
      </c>
      <c r="J51" s="435">
        <f t="shared" si="11"/>
        <v>0</v>
      </c>
      <c r="K51" s="435">
        <f t="shared" si="12"/>
        <v>-3571.470252067169</v>
      </c>
    </row>
    <row r="52" spans="1:11">
      <c r="A52" s="272">
        <v>46</v>
      </c>
      <c r="B52" s="271" t="s">
        <v>247</v>
      </c>
      <c r="C52" s="412"/>
      <c r="D52" s="411">
        <f>'10.1.12 MFP Funded'!AF51</f>
        <v>0</v>
      </c>
      <c r="E52" s="530">
        <f t="shared" si="7"/>
        <v>0</v>
      </c>
      <c r="F52" s="543">
        <f t="shared" si="8"/>
        <v>0</v>
      </c>
      <c r="G52" s="543">
        <f t="shared" si="9"/>
        <v>0</v>
      </c>
      <c r="H52" s="267">
        <f>'[3]Table 5A3 NOCCA'!G52</f>
        <v>4136.1295804572355</v>
      </c>
      <c r="I52" s="431">
        <f t="shared" si="10"/>
        <v>0</v>
      </c>
      <c r="J52" s="431">
        <f t="shared" si="11"/>
        <v>0</v>
      </c>
      <c r="K52" s="431">
        <f t="shared" si="12"/>
        <v>0</v>
      </c>
    </row>
    <row r="53" spans="1:11">
      <c r="A53" s="264">
        <v>47</v>
      </c>
      <c r="B53" s="263" t="s">
        <v>246</v>
      </c>
      <c r="C53" s="410"/>
      <c r="D53" s="409">
        <f>'10.1.12 MFP Funded'!AF52</f>
        <v>0</v>
      </c>
      <c r="E53" s="529">
        <f t="shared" si="7"/>
        <v>0</v>
      </c>
      <c r="F53" s="542">
        <f t="shared" si="8"/>
        <v>0</v>
      </c>
      <c r="G53" s="542">
        <f t="shared" si="9"/>
        <v>0</v>
      </c>
      <c r="H53" s="259">
        <f>'[3]Table 5A3 NOCCA'!G53</f>
        <v>2275.2745973431865</v>
      </c>
      <c r="I53" s="430">
        <f t="shared" si="10"/>
        <v>0</v>
      </c>
      <c r="J53" s="430">
        <f t="shared" si="11"/>
        <v>0</v>
      </c>
      <c r="K53" s="430">
        <f t="shared" si="12"/>
        <v>0</v>
      </c>
    </row>
    <row r="54" spans="1:11">
      <c r="A54" s="264">
        <v>48</v>
      </c>
      <c r="B54" s="263" t="s">
        <v>245</v>
      </c>
      <c r="C54" s="410"/>
      <c r="D54" s="409">
        <f>'10.1.12 MFP Funded'!AF53</f>
        <v>1</v>
      </c>
      <c r="E54" s="529">
        <f t="shared" si="7"/>
        <v>1</v>
      </c>
      <c r="F54" s="542">
        <f t="shared" si="8"/>
        <v>1</v>
      </c>
      <c r="G54" s="542">
        <f t="shared" si="9"/>
        <v>0</v>
      </c>
      <c r="H54" s="259">
        <f>'[3]Table 5A3 NOCCA'!G54</f>
        <v>3128.8176714185279</v>
      </c>
      <c r="I54" s="430">
        <f t="shared" si="10"/>
        <v>3128.8176714185279</v>
      </c>
      <c r="J54" s="430">
        <f t="shared" si="11"/>
        <v>3128.8176714185279</v>
      </c>
      <c r="K54" s="430">
        <f t="shared" si="12"/>
        <v>0</v>
      </c>
    </row>
    <row r="55" spans="1:11">
      <c r="A55" s="264">
        <v>49</v>
      </c>
      <c r="B55" s="263" t="s">
        <v>244</v>
      </c>
      <c r="C55" s="410"/>
      <c r="D55" s="409">
        <f>'10.1.12 MFP Funded'!AF54</f>
        <v>0</v>
      </c>
      <c r="E55" s="529">
        <f t="shared" si="7"/>
        <v>0</v>
      </c>
      <c r="F55" s="542">
        <f t="shared" si="8"/>
        <v>0</v>
      </c>
      <c r="G55" s="542">
        <f t="shared" si="9"/>
        <v>0</v>
      </c>
      <c r="H55" s="259">
        <f>'[3]Table 5A3 NOCCA'!G55</f>
        <v>3841.1959133963524</v>
      </c>
      <c r="I55" s="430">
        <f t="shared" si="10"/>
        <v>0</v>
      </c>
      <c r="J55" s="430">
        <f t="shared" si="11"/>
        <v>0</v>
      </c>
      <c r="K55" s="430">
        <f t="shared" si="12"/>
        <v>0</v>
      </c>
    </row>
    <row r="56" spans="1:11">
      <c r="A56" s="280">
        <v>50</v>
      </c>
      <c r="B56" s="279" t="s">
        <v>243</v>
      </c>
      <c r="C56" s="414"/>
      <c r="D56" s="413">
        <f>'10.1.12 MFP Funded'!AF55</f>
        <v>0</v>
      </c>
      <c r="E56" s="531">
        <f t="shared" si="7"/>
        <v>0</v>
      </c>
      <c r="F56" s="544">
        <f t="shared" si="8"/>
        <v>0</v>
      </c>
      <c r="G56" s="544">
        <f t="shared" si="9"/>
        <v>0</v>
      </c>
      <c r="H56" s="275">
        <f>'[3]Table 5A3 NOCCA'!G56</f>
        <v>3872.4538405036596</v>
      </c>
      <c r="I56" s="435">
        <f t="shared" si="10"/>
        <v>0</v>
      </c>
      <c r="J56" s="435">
        <f t="shared" si="11"/>
        <v>0</v>
      </c>
      <c r="K56" s="435">
        <f t="shared" si="12"/>
        <v>0</v>
      </c>
    </row>
    <row r="57" spans="1:11">
      <c r="A57" s="272">
        <v>51</v>
      </c>
      <c r="B57" s="271" t="s">
        <v>242</v>
      </c>
      <c r="C57" s="412"/>
      <c r="D57" s="411">
        <f>'10.1.12 MFP Funded'!AF56</f>
        <v>0</v>
      </c>
      <c r="E57" s="530">
        <f t="shared" si="7"/>
        <v>0</v>
      </c>
      <c r="F57" s="543">
        <f t="shared" si="8"/>
        <v>0</v>
      </c>
      <c r="G57" s="543">
        <f t="shared" si="9"/>
        <v>0</v>
      </c>
      <c r="H57" s="267">
        <f>'[3]Table 5A3 NOCCA'!G57</f>
        <v>3172.6796013916846</v>
      </c>
      <c r="I57" s="431">
        <f t="shared" si="10"/>
        <v>0</v>
      </c>
      <c r="J57" s="431">
        <f t="shared" si="11"/>
        <v>0</v>
      </c>
      <c r="K57" s="431">
        <f t="shared" si="12"/>
        <v>0</v>
      </c>
    </row>
    <row r="58" spans="1:11">
      <c r="A58" s="264">
        <v>52</v>
      </c>
      <c r="B58" s="263" t="s">
        <v>241</v>
      </c>
      <c r="C58" s="410">
        <v>7</v>
      </c>
      <c r="D58" s="409">
        <f>'10.1.12 MFP Funded'!AF57</f>
        <v>14</v>
      </c>
      <c r="E58" s="529">
        <f t="shared" si="7"/>
        <v>7</v>
      </c>
      <c r="F58" s="542">
        <f t="shared" si="8"/>
        <v>7</v>
      </c>
      <c r="G58" s="542">
        <f t="shared" si="9"/>
        <v>0</v>
      </c>
      <c r="H58" s="259">
        <f>'[3]Table 5A3 NOCCA'!G58</f>
        <v>3525.5916816354761</v>
      </c>
      <c r="I58" s="430">
        <f t="shared" si="10"/>
        <v>24679.141771448332</v>
      </c>
      <c r="J58" s="430">
        <f t="shared" si="11"/>
        <v>24679.141771448332</v>
      </c>
      <c r="K58" s="430">
        <f t="shared" si="12"/>
        <v>0</v>
      </c>
    </row>
    <row r="59" spans="1:11">
      <c r="A59" s="264">
        <v>53</v>
      </c>
      <c r="B59" s="263" t="s">
        <v>240</v>
      </c>
      <c r="C59" s="410"/>
      <c r="D59" s="409">
        <f>'10.1.12 MFP Funded'!AF58</f>
        <v>1</v>
      </c>
      <c r="E59" s="529">
        <f t="shared" si="7"/>
        <v>1</v>
      </c>
      <c r="F59" s="542">
        <f t="shared" si="8"/>
        <v>1</v>
      </c>
      <c r="G59" s="542">
        <f t="shared" si="9"/>
        <v>0</v>
      </c>
      <c r="H59" s="259">
        <f>'[3]Table 5A3 NOCCA'!G59</f>
        <v>3949.5903380426598</v>
      </c>
      <c r="I59" s="430">
        <f t="shared" si="10"/>
        <v>3949.5903380426598</v>
      </c>
      <c r="J59" s="430">
        <f t="shared" si="11"/>
        <v>3949.5903380426598</v>
      </c>
      <c r="K59" s="430">
        <f t="shared" si="12"/>
        <v>0</v>
      </c>
    </row>
    <row r="60" spans="1:11">
      <c r="A60" s="264">
        <v>54</v>
      </c>
      <c r="B60" s="263" t="s">
        <v>239</v>
      </c>
      <c r="C60" s="410"/>
      <c r="D60" s="409">
        <f>'10.1.12 MFP Funded'!AF59</f>
        <v>0</v>
      </c>
      <c r="E60" s="529">
        <f t="shared" si="7"/>
        <v>0</v>
      </c>
      <c r="F60" s="542">
        <f t="shared" si="8"/>
        <v>0</v>
      </c>
      <c r="G60" s="542">
        <f t="shared" si="9"/>
        <v>0</v>
      </c>
      <c r="H60" s="259">
        <f>'[3]Table 5A3 NOCCA'!G60</f>
        <v>3838.1709527085486</v>
      </c>
      <c r="I60" s="430">
        <f t="shared" si="10"/>
        <v>0</v>
      </c>
      <c r="J60" s="430">
        <f t="shared" si="11"/>
        <v>0</v>
      </c>
      <c r="K60" s="430">
        <f t="shared" si="12"/>
        <v>0</v>
      </c>
    </row>
    <row r="61" spans="1:11">
      <c r="A61" s="280">
        <v>55</v>
      </c>
      <c r="B61" s="279" t="s">
        <v>238</v>
      </c>
      <c r="C61" s="414"/>
      <c r="D61" s="413">
        <f>'10.1.12 MFP Funded'!AF60</f>
        <v>1</v>
      </c>
      <c r="E61" s="531">
        <f t="shared" si="7"/>
        <v>1</v>
      </c>
      <c r="F61" s="544">
        <f t="shared" si="8"/>
        <v>1</v>
      </c>
      <c r="G61" s="544">
        <f t="shared" si="9"/>
        <v>0</v>
      </c>
      <c r="H61" s="275">
        <f>'[3]Table 5A3 NOCCA'!G61</f>
        <v>3302.2487508526197</v>
      </c>
      <c r="I61" s="435">
        <f t="shared" si="10"/>
        <v>3302.2487508526197</v>
      </c>
      <c r="J61" s="435">
        <f t="shared" si="11"/>
        <v>3302.2487508526197</v>
      </c>
      <c r="K61" s="435">
        <f t="shared" si="12"/>
        <v>0</v>
      </c>
    </row>
    <row r="62" spans="1:11">
      <c r="A62" s="272">
        <v>56</v>
      </c>
      <c r="B62" s="271" t="s">
        <v>237</v>
      </c>
      <c r="C62" s="412"/>
      <c r="D62" s="411">
        <f>'10.1.12 MFP Funded'!AF61</f>
        <v>0</v>
      </c>
      <c r="E62" s="530">
        <f t="shared" si="7"/>
        <v>0</v>
      </c>
      <c r="F62" s="543">
        <f t="shared" si="8"/>
        <v>0</v>
      </c>
      <c r="G62" s="543">
        <f t="shared" si="9"/>
        <v>0</v>
      </c>
      <c r="H62" s="267">
        <f>'[3]Table 5A3 NOCCA'!G62</f>
        <v>3626.423704562274</v>
      </c>
      <c r="I62" s="431">
        <f t="shared" si="10"/>
        <v>0</v>
      </c>
      <c r="J62" s="431">
        <f t="shared" si="11"/>
        <v>0</v>
      </c>
      <c r="K62" s="431">
        <f t="shared" si="12"/>
        <v>0</v>
      </c>
    </row>
    <row r="63" spans="1:11">
      <c r="A63" s="264">
        <v>57</v>
      </c>
      <c r="B63" s="263" t="s">
        <v>236</v>
      </c>
      <c r="C63" s="410"/>
      <c r="D63" s="409">
        <f>'10.1.12 MFP Funded'!AF62</f>
        <v>0</v>
      </c>
      <c r="E63" s="529">
        <f t="shared" si="7"/>
        <v>0</v>
      </c>
      <c r="F63" s="542">
        <f t="shared" si="8"/>
        <v>0</v>
      </c>
      <c r="G63" s="542">
        <f t="shared" si="9"/>
        <v>0</v>
      </c>
      <c r="H63" s="259">
        <f>'[3]Table 5A3 NOCCA'!G63</f>
        <v>3529.1208024379139</v>
      </c>
      <c r="I63" s="430">
        <f t="shared" si="10"/>
        <v>0</v>
      </c>
      <c r="J63" s="430">
        <f t="shared" si="11"/>
        <v>0</v>
      </c>
      <c r="K63" s="430">
        <f t="shared" si="12"/>
        <v>0</v>
      </c>
    </row>
    <row r="64" spans="1:11">
      <c r="A64" s="264">
        <v>58</v>
      </c>
      <c r="B64" s="263" t="s">
        <v>235</v>
      </c>
      <c r="C64" s="410"/>
      <c r="D64" s="409">
        <f>'10.1.12 MFP Funded'!AF63</f>
        <v>0</v>
      </c>
      <c r="E64" s="529">
        <f t="shared" si="7"/>
        <v>0</v>
      </c>
      <c r="F64" s="542">
        <f t="shared" si="8"/>
        <v>0</v>
      </c>
      <c r="G64" s="542">
        <f t="shared" si="9"/>
        <v>0</v>
      </c>
      <c r="H64" s="259">
        <f>'[3]Table 5A3 NOCCA'!G64</f>
        <v>4312.0814604644966</v>
      </c>
      <c r="I64" s="430">
        <f t="shared" si="10"/>
        <v>0</v>
      </c>
      <c r="J64" s="430">
        <f t="shared" si="11"/>
        <v>0</v>
      </c>
      <c r="K64" s="430">
        <f t="shared" si="12"/>
        <v>0</v>
      </c>
    </row>
    <row r="65" spans="1:11">
      <c r="A65" s="264">
        <v>59</v>
      </c>
      <c r="B65" s="263" t="s">
        <v>234</v>
      </c>
      <c r="C65" s="410"/>
      <c r="D65" s="409">
        <f>'10.1.12 MFP Funded'!AF64</f>
        <v>1</v>
      </c>
      <c r="E65" s="529">
        <f t="shared" si="7"/>
        <v>1</v>
      </c>
      <c r="F65" s="542">
        <f t="shared" si="8"/>
        <v>1</v>
      </c>
      <c r="G65" s="542">
        <f t="shared" si="9"/>
        <v>0</v>
      </c>
      <c r="H65" s="259">
        <f>'[3]Table 5A3 NOCCA'!G65</f>
        <v>4509.7122254010201</v>
      </c>
      <c r="I65" s="430">
        <f t="shared" si="10"/>
        <v>4509.7122254010201</v>
      </c>
      <c r="J65" s="430">
        <f t="shared" si="11"/>
        <v>4509.7122254010201</v>
      </c>
      <c r="K65" s="430">
        <f t="shared" si="12"/>
        <v>0</v>
      </c>
    </row>
    <row r="66" spans="1:11">
      <c r="A66" s="280">
        <v>60</v>
      </c>
      <c r="B66" s="279" t="s">
        <v>233</v>
      </c>
      <c r="C66" s="414"/>
      <c r="D66" s="413">
        <f>'10.1.12 MFP Funded'!AF65</f>
        <v>0</v>
      </c>
      <c r="E66" s="531">
        <f t="shared" si="7"/>
        <v>0</v>
      </c>
      <c r="F66" s="544">
        <f t="shared" si="8"/>
        <v>0</v>
      </c>
      <c r="G66" s="544">
        <f t="shared" si="9"/>
        <v>0</v>
      </c>
      <c r="H66" s="275">
        <f>'[3]Table 5A3 NOCCA'!G66</f>
        <v>3581.5534543598487</v>
      </c>
      <c r="I66" s="435">
        <f t="shared" si="10"/>
        <v>0</v>
      </c>
      <c r="J66" s="435">
        <f t="shared" si="11"/>
        <v>0</v>
      </c>
      <c r="K66" s="435">
        <f t="shared" si="12"/>
        <v>0</v>
      </c>
    </row>
    <row r="67" spans="1:11">
      <c r="A67" s="272">
        <v>61</v>
      </c>
      <c r="B67" s="271" t="s">
        <v>232</v>
      </c>
      <c r="C67" s="412"/>
      <c r="D67" s="411">
        <f>'10.1.12 MFP Funded'!AF66</f>
        <v>0</v>
      </c>
      <c r="E67" s="530">
        <f t="shared" si="7"/>
        <v>0</v>
      </c>
      <c r="F67" s="543">
        <f t="shared" si="8"/>
        <v>0</v>
      </c>
      <c r="G67" s="543">
        <f t="shared" si="9"/>
        <v>0</v>
      </c>
      <c r="H67" s="267">
        <f>'[3]Table 5A3 NOCCA'!G67</f>
        <v>2442.6557554016704</v>
      </c>
      <c r="I67" s="431">
        <f t="shared" si="10"/>
        <v>0</v>
      </c>
      <c r="J67" s="431">
        <f t="shared" si="11"/>
        <v>0</v>
      </c>
      <c r="K67" s="431">
        <f t="shared" si="12"/>
        <v>0</v>
      </c>
    </row>
    <row r="68" spans="1:11">
      <c r="A68" s="264">
        <v>62</v>
      </c>
      <c r="B68" s="263" t="s">
        <v>231</v>
      </c>
      <c r="C68" s="410"/>
      <c r="D68" s="409">
        <f>'10.1.12 MFP Funded'!AF67</f>
        <v>0</v>
      </c>
      <c r="E68" s="529">
        <f t="shared" si="7"/>
        <v>0</v>
      </c>
      <c r="F68" s="542">
        <f t="shared" si="8"/>
        <v>0</v>
      </c>
      <c r="G68" s="542">
        <f t="shared" si="9"/>
        <v>0</v>
      </c>
      <c r="H68" s="259">
        <f>'[3]Table 5A3 NOCCA'!G68</f>
        <v>4238.4740837279351</v>
      </c>
      <c r="I68" s="430">
        <f t="shared" si="10"/>
        <v>0</v>
      </c>
      <c r="J68" s="430">
        <f t="shared" si="11"/>
        <v>0</v>
      </c>
      <c r="K68" s="430">
        <f t="shared" si="12"/>
        <v>0</v>
      </c>
    </row>
    <row r="69" spans="1:11">
      <c r="A69" s="264">
        <v>63</v>
      </c>
      <c r="B69" s="263" t="s">
        <v>230</v>
      </c>
      <c r="C69" s="410"/>
      <c r="D69" s="409">
        <f>'10.1.12 MFP Funded'!AF68</f>
        <v>0</v>
      </c>
      <c r="E69" s="529">
        <f t="shared" si="7"/>
        <v>0</v>
      </c>
      <c r="F69" s="542">
        <f t="shared" si="8"/>
        <v>0</v>
      </c>
      <c r="G69" s="542">
        <f t="shared" si="9"/>
        <v>0</v>
      </c>
      <c r="H69" s="259">
        <f>'[3]Table 5A3 NOCCA'!G69</f>
        <v>2410.3895080650955</v>
      </c>
      <c r="I69" s="430">
        <f t="shared" si="10"/>
        <v>0</v>
      </c>
      <c r="J69" s="430">
        <f t="shared" si="11"/>
        <v>0</v>
      </c>
      <c r="K69" s="430">
        <f t="shared" si="12"/>
        <v>0</v>
      </c>
    </row>
    <row r="70" spans="1:11">
      <c r="A70" s="264">
        <v>64</v>
      </c>
      <c r="B70" s="263" t="s">
        <v>229</v>
      </c>
      <c r="C70" s="410"/>
      <c r="D70" s="409">
        <f>'10.1.12 MFP Funded'!AF69</f>
        <v>0</v>
      </c>
      <c r="E70" s="529">
        <f t="shared" si="7"/>
        <v>0</v>
      </c>
      <c r="F70" s="542">
        <f t="shared" si="8"/>
        <v>0</v>
      </c>
      <c r="G70" s="542">
        <f t="shared" si="9"/>
        <v>0</v>
      </c>
      <c r="H70" s="259">
        <f>'[3]Table 5A3 NOCCA'!G70</f>
        <v>4019.1644338621504</v>
      </c>
      <c r="I70" s="430">
        <f t="shared" si="10"/>
        <v>0</v>
      </c>
      <c r="J70" s="430">
        <f t="shared" si="11"/>
        <v>0</v>
      </c>
      <c r="K70" s="430">
        <f t="shared" si="12"/>
        <v>0</v>
      </c>
    </row>
    <row r="71" spans="1:11">
      <c r="A71" s="280">
        <v>65</v>
      </c>
      <c r="B71" s="279" t="s">
        <v>228</v>
      </c>
      <c r="C71" s="414"/>
      <c r="D71" s="413">
        <f>'10.1.12 MFP Funded'!AF70</f>
        <v>0</v>
      </c>
      <c r="E71" s="531">
        <f t="shared" ref="E71:E75" si="13">D71-C71</f>
        <v>0</v>
      </c>
      <c r="F71" s="544">
        <f t="shared" ref="F71:F75" si="14">IF(E71&gt;0,E71,0)</f>
        <v>0</v>
      </c>
      <c r="G71" s="544">
        <f t="shared" si="9"/>
        <v>0</v>
      </c>
      <c r="H71" s="275">
        <f>'[3]Table 5A3 NOCCA'!G71</f>
        <v>3275.5282647770186</v>
      </c>
      <c r="I71" s="435">
        <f t="shared" ref="I71:I75" si="15">H71*E71</f>
        <v>0</v>
      </c>
      <c r="J71" s="435">
        <f t="shared" ref="J71:J75" si="16">IF(I71&gt;0,I71,0)</f>
        <v>0</v>
      </c>
      <c r="K71" s="435">
        <f t="shared" si="12"/>
        <v>0</v>
      </c>
    </row>
    <row r="72" spans="1:11">
      <c r="A72" s="272">
        <v>66</v>
      </c>
      <c r="B72" s="271" t="s">
        <v>227</v>
      </c>
      <c r="C72" s="412"/>
      <c r="D72" s="411">
        <f>'10.1.12 MFP Funded'!AF71</f>
        <v>0</v>
      </c>
      <c r="E72" s="530">
        <f t="shared" si="13"/>
        <v>0</v>
      </c>
      <c r="F72" s="543">
        <f t="shared" si="14"/>
        <v>0</v>
      </c>
      <c r="G72" s="543">
        <f t="shared" si="9"/>
        <v>0</v>
      </c>
      <c r="H72" s="267">
        <f>'[3]Table 5A3 NOCCA'!G72</f>
        <v>3772.1259776914962</v>
      </c>
      <c r="I72" s="431">
        <f t="shared" si="15"/>
        <v>0</v>
      </c>
      <c r="J72" s="431">
        <f t="shared" si="16"/>
        <v>0</v>
      </c>
      <c r="K72" s="431">
        <f t="shared" si="12"/>
        <v>0</v>
      </c>
    </row>
    <row r="73" spans="1:11">
      <c r="A73" s="264">
        <v>67</v>
      </c>
      <c r="B73" s="263" t="s">
        <v>226</v>
      </c>
      <c r="C73" s="410"/>
      <c r="D73" s="409">
        <f>'10.1.12 MFP Funded'!AF72</f>
        <v>0</v>
      </c>
      <c r="E73" s="529">
        <f t="shared" si="13"/>
        <v>0</v>
      </c>
      <c r="F73" s="542">
        <f t="shared" si="14"/>
        <v>0</v>
      </c>
      <c r="G73" s="542">
        <f t="shared" si="9"/>
        <v>0</v>
      </c>
      <c r="H73" s="259">
        <f>'[3]Table 5A3 NOCCA'!G73</f>
        <v>3782.209179984176</v>
      </c>
      <c r="I73" s="430">
        <f t="shared" si="15"/>
        <v>0</v>
      </c>
      <c r="J73" s="430">
        <f t="shared" si="16"/>
        <v>0</v>
      </c>
      <c r="K73" s="430">
        <f t="shared" si="12"/>
        <v>0</v>
      </c>
    </row>
    <row r="74" spans="1:11">
      <c r="A74" s="264">
        <v>68</v>
      </c>
      <c r="B74" s="263" t="s">
        <v>225</v>
      </c>
      <c r="C74" s="410"/>
      <c r="D74" s="409">
        <f>'10.1.12 MFP Funded'!AF73</f>
        <v>0</v>
      </c>
      <c r="E74" s="529">
        <f t="shared" si="13"/>
        <v>0</v>
      </c>
      <c r="F74" s="542">
        <f t="shared" si="14"/>
        <v>0</v>
      </c>
      <c r="G74" s="542">
        <f t="shared" si="9"/>
        <v>0</v>
      </c>
      <c r="H74" s="259">
        <f>'[3]Table 5A3 NOCCA'!G74</f>
        <v>3988.4106668694772</v>
      </c>
      <c r="I74" s="430">
        <f t="shared" si="15"/>
        <v>0</v>
      </c>
      <c r="J74" s="430">
        <f t="shared" si="16"/>
        <v>0</v>
      </c>
      <c r="K74" s="430">
        <f t="shared" si="12"/>
        <v>0</v>
      </c>
    </row>
    <row r="75" spans="1:11">
      <c r="A75" s="256">
        <v>69</v>
      </c>
      <c r="B75" s="255" t="s">
        <v>224</v>
      </c>
      <c r="C75" s="408"/>
      <c r="D75" s="407">
        <f>'10.1.12 MFP Funded'!AF74</f>
        <v>0</v>
      </c>
      <c r="E75" s="527">
        <f t="shared" si="13"/>
        <v>0</v>
      </c>
      <c r="F75" s="541">
        <f t="shared" si="14"/>
        <v>0</v>
      </c>
      <c r="G75" s="541">
        <f t="shared" si="9"/>
        <v>0</v>
      </c>
      <c r="H75" s="251">
        <f>'[3]Table 5A3 NOCCA'!G75</f>
        <v>4042.3557991353132</v>
      </c>
      <c r="I75" s="429">
        <f t="shared" si="15"/>
        <v>0</v>
      </c>
      <c r="J75" s="429">
        <f t="shared" si="16"/>
        <v>0</v>
      </c>
      <c r="K75" s="429">
        <f t="shared" si="12"/>
        <v>0</v>
      </c>
    </row>
    <row r="76" spans="1:11" s="391" customFormat="1" ht="13.5" thickBot="1">
      <c r="A76" s="248"/>
      <c r="B76" s="247" t="s">
        <v>223</v>
      </c>
      <c r="C76" s="246">
        <f>SUM(C7:C75)</f>
        <v>112</v>
      </c>
      <c r="D76" s="307">
        <f>SUM(D7:D75)</f>
        <v>119</v>
      </c>
      <c r="E76" s="424">
        <f>SUM(E7:E75)</f>
        <v>7</v>
      </c>
      <c r="F76" s="540">
        <f>SUM(F7:F75)</f>
        <v>21</v>
      </c>
      <c r="G76" s="540">
        <f>SUM(G7:G75)</f>
        <v>-14</v>
      </c>
      <c r="H76" s="244"/>
      <c r="I76" s="423">
        <f>SUM(I7:I75)</f>
        <v>31645.626235460775</v>
      </c>
      <c r="J76" s="423">
        <f>SUM(J7:J75)</f>
        <v>67994.562180342022</v>
      </c>
      <c r="K76" s="423">
        <f>SUM(K7:K75)</f>
        <v>-36348.935944881247</v>
      </c>
    </row>
    <row r="77" spans="1:11" s="391" customFormat="1" ht="13.5" thickTop="1">
      <c r="A77" s="393"/>
      <c r="B77" s="393"/>
      <c r="C77" s="392"/>
      <c r="D77" s="392"/>
      <c r="E77" s="392"/>
      <c r="F77" s="392"/>
      <c r="G77" s="392"/>
      <c r="I77" s="539"/>
      <c r="J77" s="539"/>
      <c r="K77" s="524"/>
    </row>
    <row r="78" spans="1:11" ht="12.75" customHeight="1">
      <c r="A78" s="390"/>
      <c r="C78" s="389"/>
      <c r="D78" s="737"/>
      <c r="E78" s="734">
        <f>E76</f>
        <v>7</v>
      </c>
      <c r="F78" s="735"/>
      <c r="G78" s="735"/>
      <c r="H78" s="736">
        <f>'[3]Table 3 Levels 1&amp;2'!$AP$77</f>
        <v>5041.6011463398772</v>
      </c>
      <c r="I78" s="738">
        <f>E78*H78</f>
        <v>35291.208024379142</v>
      </c>
      <c r="J78" s="738"/>
    </row>
    <row r="79" spans="1:11" ht="12.75" hidden="1" customHeight="1"/>
    <row r="80" spans="1:11" hidden="1"/>
    <row r="81" spans="3:10" s="370" customFormat="1" hidden="1">
      <c r="C81" s="371"/>
      <c r="D81" s="371"/>
      <c r="E81" s="371"/>
      <c r="F81" s="371"/>
      <c r="G81" s="371"/>
      <c r="H81" s="371"/>
      <c r="I81" s="371"/>
      <c r="J81" s="371"/>
    </row>
    <row r="82" spans="3:10" s="370" customFormat="1" hidden="1">
      <c r="C82" s="371"/>
      <c r="D82" s="371"/>
      <c r="E82" s="371"/>
      <c r="F82" s="371"/>
      <c r="G82" s="371"/>
      <c r="H82" s="371"/>
      <c r="I82" s="371"/>
      <c r="J82" s="371"/>
    </row>
    <row r="83" spans="3:10" s="370" customFormat="1" hidden="1">
      <c r="C83" s="371"/>
      <c r="D83" s="371"/>
      <c r="E83" s="371"/>
      <c r="F83" s="371"/>
      <c r="G83" s="371"/>
      <c r="H83" s="388" t="s">
        <v>372</v>
      </c>
      <c r="I83" s="388"/>
      <c r="J83" s="388"/>
    </row>
    <row r="84" spans="3:10" s="370" customFormat="1" ht="10.5" hidden="1" customHeight="1">
      <c r="C84" s="371"/>
      <c r="D84" s="371"/>
      <c r="E84" s="371"/>
      <c r="F84" s="371"/>
      <c r="G84" s="371"/>
      <c r="H84" s="371"/>
      <c r="I84" s="371"/>
      <c r="J84" s="371"/>
    </row>
    <row r="85" spans="3:10" s="370" customFormat="1" hidden="1">
      <c r="C85" s="371"/>
      <c r="D85" s="371"/>
      <c r="E85" s="371"/>
      <c r="F85" s="371"/>
      <c r="G85" s="371"/>
      <c r="H85" s="371"/>
      <c r="I85" s="371"/>
      <c r="J85" s="371"/>
    </row>
    <row r="86" spans="3:10" s="370" customFormat="1" hidden="1">
      <c r="C86" s="386">
        <v>85661</v>
      </c>
      <c r="D86" s="386"/>
      <c r="E86" s="382" t="s">
        <v>323</v>
      </c>
      <c r="F86" s="382"/>
      <c r="G86" s="382"/>
      <c r="H86" s="371"/>
      <c r="I86" s="371"/>
      <c r="J86" s="371"/>
    </row>
    <row r="87" spans="3:10" s="370" customFormat="1" hidden="1">
      <c r="C87" s="386">
        <v>650290</v>
      </c>
      <c r="D87" s="386"/>
      <c r="E87" s="382" t="s">
        <v>322</v>
      </c>
      <c r="F87" s="382"/>
      <c r="G87" s="382"/>
      <c r="H87" s="371"/>
      <c r="I87" s="371"/>
      <c r="J87" s="371"/>
    </row>
    <row r="88" spans="3:10" s="370" customFormat="1" hidden="1">
      <c r="C88" s="387">
        <f>C86/C87</f>
        <v>0.13172738316750987</v>
      </c>
      <c r="D88" s="387"/>
      <c r="E88" s="382" t="s">
        <v>321</v>
      </c>
      <c r="F88" s="382"/>
      <c r="G88" s="382"/>
      <c r="H88" s="371"/>
      <c r="I88" s="371"/>
      <c r="J88" s="371"/>
    </row>
    <row r="89" spans="3:10" s="370" customFormat="1" hidden="1">
      <c r="C89" s="386"/>
      <c r="D89" s="386"/>
      <c r="E89" s="382"/>
      <c r="F89" s="382"/>
      <c r="G89" s="382"/>
      <c r="H89" s="371"/>
      <c r="I89" s="371"/>
      <c r="J89" s="371"/>
    </row>
    <row r="90" spans="3:10" s="370" customFormat="1" hidden="1">
      <c r="C90" s="386">
        <v>128510</v>
      </c>
      <c r="D90" s="386"/>
      <c r="E90" s="382" t="s">
        <v>320</v>
      </c>
      <c r="F90" s="382"/>
      <c r="G90" s="382"/>
      <c r="H90" s="371"/>
      <c r="I90" s="371"/>
      <c r="J90" s="371"/>
    </row>
    <row r="91" spans="3:10" s="370" customFormat="1" hidden="1">
      <c r="C91" s="386">
        <v>911320</v>
      </c>
      <c r="D91" s="386"/>
      <c r="E91" s="382" t="s">
        <v>319</v>
      </c>
      <c r="F91" s="382"/>
      <c r="G91" s="382"/>
      <c r="H91" s="371"/>
      <c r="I91" s="371"/>
      <c r="J91" s="371"/>
    </row>
    <row r="92" spans="3:10" s="370" customFormat="1" hidden="1">
      <c r="C92" s="387">
        <f>C90/C91</f>
        <v>0.14101523065443533</v>
      </c>
      <c r="D92" s="387"/>
      <c r="E92" s="382" t="s">
        <v>318</v>
      </c>
      <c r="F92" s="382"/>
      <c r="G92" s="382"/>
      <c r="H92" s="371"/>
      <c r="I92" s="371"/>
      <c r="J92" s="371"/>
    </row>
    <row r="93" spans="3:10" s="370" customFormat="1" hidden="1">
      <c r="C93" s="386"/>
      <c r="D93" s="386"/>
      <c r="E93" s="382"/>
      <c r="F93" s="382"/>
      <c r="G93" s="382"/>
      <c r="H93" s="371"/>
      <c r="I93" s="371"/>
      <c r="J93" s="371"/>
    </row>
    <row r="94" spans="3:10" s="370" customFormat="1" hidden="1">
      <c r="C94" s="385">
        <v>2663489616</v>
      </c>
      <c r="D94" s="385"/>
      <c r="E94" s="372" t="s">
        <v>317</v>
      </c>
      <c r="F94" s="372"/>
      <c r="G94" s="372"/>
      <c r="H94" s="371"/>
      <c r="I94" s="371"/>
      <c r="J94" s="371"/>
    </row>
    <row r="95" spans="3:10" s="370" customFormat="1" hidden="1">
      <c r="C95" s="384">
        <f>C92</f>
        <v>0.14101523065443533</v>
      </c>
      <c r="D95" s="383"/>
      <c r="E95" s="372"/>
      <c r="F95" s="372"/>
      <c r="G95" s="372"/>
      <c r="H95" s="371"/>
      <c r="I95" s="371"/>
      <c r="J95" s="371"/>
    </row>
    <row r="96" spans="3:10" s="370" customFormat="1" hidden="1">
      <c r="C96" s="376">
        <f>C94*C95</f>
        <v>375592602.54593337</v>
      </c>
      <c r="D96" s="376"/>
      <c r="E96" s="382" t="s">
        <v>316</v>
      </c>
      <c r="F96" s="382"/>
      <c r="G96" s="382"/>
      <c r="H96" s="371"/>
      <c r="I96" s="371"/>
      <c r="J96" s="371"/>
    </row>
    <row r="97" spans="3:7" s="370" customFormat="1" hidden="1">
      <c r="C97" s="381">
        <f>50%/C92</f>
        <v>3.5457162866702978</v>
      </c>
      <c r="D97" s="380"/>
      <c r="E97" s="372" t="s">
        <v>315</v>
      </c>
      <c r="F97" s="372"/>
      <c r="G97" s="372"/>
    </row>
    <row r="98" spans="3:7" s="370" customFormat="1" hidden="1">
      <c r="C98" s="376">
        <f>C96*C97</f>
        <v>1331744808</v>
      </c>
      <c r="D98" s="376"/>
      <c r="E98" s="379" t="s">
        <v>314</v>
      </c>
      <c r="F98" s="379"/>
      <c r="G98" s="379"/>
    </row>
    <row r="99" spans="3:7" s="370" customFormat="1" hidden="1">
      <c r="C99" s="378">
        <f>C87</f>
        <v>650290</v>
      </c>
      <c r="D99" s="377"/>
      <c r="E99" s="372" t="s">
        <v>313</v>
      </c>
      <c r="F99" s="372"/>
      <c r="G99" s="372"/>
    </row>
    <row r="100" spans="3:7" s="370" customFormat="1" hidden="1">
      <c r="C100" s="376">
        <f>C98/C99</f>
        <v>2047.9244767719017</v>
      </c>
      <c r="D100" s="376"/>
      <c r="E100" s="372" t="s">
        <v>312</v>
      </c>
      <c r="F100" s="372"/>
      <c r="G100" s="372"/>
    </row>
    <row r="101" spans="3:7" s="370" customFormat="1" hidden="1">
      <c r="C101" s="375">
        <f>(C96/C99)*-1</f>
        <v>-577.57708490970697</v>
      </c>
      <c r="D101" s="374"/>
      <c r="E101" s="372" t="s">
        <v>311</v>
      </c>
      <c r="F101" s="372"/>
      <c r="G101" s="372"/>
    </row>
    <row r="102" spans="3:7" s="370" customFormat="1" hidden="1">
      <c r="C102" s="373">
        <f>SUM(C100:C101)</f>
        <v>1470.3473918621949</v>
      </c>
      <c r="D102" s="373"/>
      <c r="E102" s="372" t="s">
        <v>310</v>
      </c>
      <c r="F102" s="372"/>
      <c r="G102" s="372"/>
    </row>
    <row r="103" spans="3:7" s="370" customFormat="1" hidden="1">
      <c r="C103" s="373"/>
      <c r="D103" s="373"/>
      <c r="E103" s="372"/>
      <c r="F103" s="372"/>
      <c r="G103" s="372"/>
    </row>
    <row r="104" spans="3:7" s="370" customFormat="1" hidden="1">
      <c r="C104" s="373"/>
      <c r="D104" s="373"/>
      <c r="E104" s="372"/>
      <c r="F104" s="372"/>
      <c r="G104" s="372"/>
    </row>
    <row r="105" spans="3:7" s="370" customFormat="1" hidden="1">
      <c r="C105" s="371"/>
      <c r="D105" s="371"/>
      <c r="E105" s="372"/>
      <c r="F105" s="372"/>
      <c r="G105" s="372"/>
    </row>
    <row r="106" spans="3:7" s="370" customFormat="1" hidden="1">
      <c r="C106" s="371"/>
      <c r="D106" s="371"/>
      <c r="E106" s="371"/>
      <c r="F106" s="371"/>
      <c r="G106" s="371"/>
    </row>
  </sheetData>
  <mergeCells count="10">
    <mergeCell ref="A2:B4"/>
    <mergeCell ref="H2:H4"/>
    <mergeCell ref="I2:I4"/>
    <mergeCell ref="J2:J4"/>
    <mergeCell ref="K2:K4"/>
    <mergeCell ref="C2:C4"/>
    <mergeCell ref="D2:D4"/>
    <mergeCell ref="E2:E4"/>
    <mergeCell ref="F2:F4"/>
    <mergeCell ref="G2:G4"/>
  </mergeCells>
  <printOptions horizontalCentered="1"/>
  <pageMargins left="0.27" right="0.25" top="0.87" bottom="0.2" header="0.25" footer="0.2"/>
  <pageSetup paperSize="5" scale="66" firstPageNumber="40" fitToWidth="3" orientation="portrait" useFirstPageNumber="1" r:id="rId1"/>
  <headerFooter alignWithMargins="0">
    <oddHeader xml:space="preserve">&amp;L&amp;"Arial,Bold"&amp;16FY2012-13 MFP Budget Letter: October 1 Mid-year Adjustment for Students&amp;R&amp;"Arial,Bold"&amp;12&amp;KFF0000
</oddHeader>
    <oddFooter>&amp;R&amp;P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4"/>
  <sheetViews>
    <sheetView view="pageBreakPreview" zoomScale="70" zoomScaleNormal="70" zoomScaleSheetLayoutView="70" workbookViewId="0">
      <pane xSplit="2" ySplit="5" topLeftCell="C176" activePane="bottomRight" state="frozen"/>
      <selection activeCell="A2" sqref="A2:B4"/>
      <selection pane="topRight" activeCell="A2" sqref="A2:B4"/>
      <selection pane="bottomLeft" activeCell="A2" sqref="A2:B4"/>
      <selection pane="bottomRight" activeCell="K200" sqref="K200"/>
    </sheetView>
  </sheetViews>
  <sheetFormatPr defaultRowHeight="12.75"/>
  <cols>
    <col min="1" max="1" width="7.85546875" style="1" bestFit="1" customWidth="1"/>
    <col min="2" max="2" width="73" style="1" customWidth="1"/>
    <col min="3" max="3" width="12.42578125" style="1" bestFit="1" customWidth="1"/>
    <col min="4" max="4" width="12.7109375" style="1" bestFit="1" customWidth="1"/>
    <col min="5" max="5" width="14.140625" style="1" bestFit="1" customWidth="1"/>
    <col min="6" max="6" width="10.85546875" style="1" bestFit="1" customWidth="1"/>
    <col min="7" max="7" width="13.140625" style="1" customWidth="1"/>
    <col min="8" max="8" width="16.5703125" style="2" customWidth="1"/>
    <col min="9" max="9" width="10.28515625" style="3" bestFit="1" customWidth="1"/>
    <col min="10" max="10" width="14.42578125" style="1" customWidth="1"/>
    <col min="11" max="11" width="18.42578125" style="2" customWidth="1"/>
    <col min="12" max="12" width="17.140625" style="1" customWidth="1"/>
    <col min="13" max="13" width="20.140625" style="1" customWidth="1"/>
    <col min="14" max="256" width="9.140625" style="1"/>
    <col min="257" max="257" width="4.42578125" style="1" customWidth="1"/>
    <col min="258" max="258" width="46.85546875" style="1" customWidth="1"/>
    <col min="259" max="259" width="11.28515625" style="1" bestFit="1" customWidth="1"/>
    <col min="260" max="260" width="11.42578125" style="1" bestFit="1" customWidth="1"/>
    <col min="261" max="261" width="11.85546875" style="1" customWidth="1"/>
    <col min="262" max="262" width="10" style="1" customWidth="1"/>
    <col min="263" max="263" width="11.140625" style="1" customWidth="1"/>
    <col min="264" max="264" width="10.28515625" style="1" bestFit="1" customWidth="1"/>
    <col min="265" max="265" width="10.140625" style="1" bestFit="1" customWidth="1"/>
    <col min="266" max="266" width="12" style="1" bestFit="1" customWidth="1"/>
    <col min="267" max="267" width="14.28515625" style="1" bestFit="1" customWidth="1"/>
    <col min="268" max="268" width="13.5703125" style="1" bestFit="1" customWidth="1"/>
    <col min="269" max="269" width="13.85546875" style="1" bestFit="1" customWidth="1"/>
    <col min="270" max="512" width="9.140625" style="1"/>
    <col min="513" max="513" width="4.42578125" style="1" customWidth="1"/>
    <col min="514" max="514" width="46.85546875" style="1" customWidth="1"/>
    <col min="515" max="515" width="11.28515625" style="1" bestFit="1" customWidth="1"/>
    <col min="516" max="516" width="11.42578125" style="1" bestFit="1" customWidth="1"/>
    <col min="517" max="517" width="11.85546875" style="1" customWidth="1"/>
    <col min="518" max="518" width="10" style="1" customWidth="1"/>
    <col min="519" max="519" width="11.140625" style="1" customWidth="1"/>
    <col min="520" max="520" width="10.28515625" style="1" bestFit="1" customWidth="1"/>
    <col min="521" max="521" width="10.140625" style="1" bestFit="1" customWidth="1"/>
    <col min="522" max="522" width="12" style="1" bestFit="1" customWidth="1"/>
    <col min="523" max="523" width="14.28515625" style="1" bestFit="1" customWidth="1"/>
    <col min="524" max="524" width="13.5703125" style="1" bestFit="1" customWidth="1"/>
    <col min="525" max="525" width="13.85546875" style="1" bestFit="1" customWidth="1"/>
    <col min="526" max="768" width="9.140625" style="1"/>
    <col min="769" max="769" width="4.42578125" style="1" customWidth="1"/>
    <col min="770" max="770" width="46.85546875" style="1" customWidth="1"/>
    <col min="771" max="771" width="11.28515625" style="1" bestFit="1" customWidth="1"/>
    <col min="772" max="772" width="11.42578125" style="1" bestFit="1" customWidth="1"/>
    <col min="773" max="773" width="11.85546875" style="1" customWidth="1"/>
    <col min="774" max="774" width="10" style="1" customWidth="1"/>
    <col min="775" max="775" width="11.140625" style="1" customWidth="1"/>
    <col min="776" max="776" width="10.28515625" style="1" bestFit="1" customWidth="1"/>
    <col min="777" max="777" width="10.140625" style="1" bestFit="1" customWidth="1"/>
    <col min="778" max="778" width="12" style="1" bestFit="1" customWidth="1"/>
    <col min="779" max="779" width="14.28515625" style="1" bestFit="1" customWidth="1"/>
    <col min="780" max="780" width="13.5703125" style="1" bestFit="1" customWidth="1"/>
    <col min="781" max="781" width="13.85546875" style="1" bestFit="1" customWidth="1"/>
    <col min="782" max="1024" width="9.140625" style="1"/>
    <col min="1025" max="1025" width="4.42578125" style="1" customWidth="1"/>
    <col min="1026" max="1026" width="46.85546875" style="1" customWidth="1"/>
    <col min="1027" max="1027" width="11.28515625" style="1" bestFit="1" customWidth="1"/>
    <col min="1028" max="1028" width="11.42578125" style="1" bestFit="1" customWidth="1"/>
    <col min="1029" max="1029" width="11.85546875" style="1" customWidth="1"/>
    <col min="1030" max="1030" width="10" style="1" customWidth="1"/>
    <col min="1031" max="1031" width="11.140625" style="1" customWidth="1"/>
    <col min="1032" max="1032" width="10.28515625" style="1" bestFit="1" customWidth="1"/>
    <col min="1033" max="1033" width="10.140625" style="1" bestFit="1" customWidth="1"/>
    <col min="1034" max="1034" width="12" style="1" bestFit="1" customWidth="1"/>
    <col min="1035" max="1035" width="14.28515625" style="1" bestFit="1" customWidth="1"/>
    <col min="1036" max="1036" width="13.5703125" style="1" bestFit="1" customWidth="1"/>
    <col min="1037" max="1037" width="13.85546875" style="1" bestFit="1" customWidth="1"/>
    <col min="1038" max="1280" width="9.140625" style="1"/>
    <col min="1281" max="1281" width="4.42578125" style="1" customWidth="1"/>
    <col min="1282" max="1282" width="46.85546875" style="1" customWidth="1"/>
    <col min="1283" max="1283" width="11.28515625" style="1" bestFit="1" customWidth="1"/>
    <col min="1284" max="1284" width="11.42578125" style="1" bestFit="1" customWidth="1"/>
    <col min="1285" max="1285" width="11.85546875" style="1" customWidth="1"/>
    <col min="1286" max="1286" width="10" style="1" customWidth="1"/>
    <col min="1287" max="1287" width="11.140625" style="1" customWidth="1"/>
    <col min="1288" max="1288" width="10.28515625" style="1" bestFit="1" customWidth="1"/>
    <col min="1289" max="1289" width="10.140625" style="1" bestFit="1" customWidth="1"/>
    <col min="1290" max="1290" width="12" style="1" bestFit="1" customWidth="1"/>
    <col min="1291" max="1291" width="14.28515625" style="1" bestFit="1" customWidth="1"/>
    <col min="1292" max="1292" width="13.5703125" style="1" bestFit="1" customWidth="1"/>
    <col min="1293" max="1293" width="13.85546875" style="1" bestFit="1" customWidth="1"/>
    <col min="1294" max="1536" width="9.140625" style="1"/>
    <col min="1537" max="1537" width="4.42578125" style="1" customWidth="1"/>
    <col min="1538" max="1538" width="46.85546875" style="1" customWidth="1"/>
    <col min="1539" max="1539" width="11.28515625" style="1" bestFit="1" customWidth="1"/>
    <col min="1540" max="1540" width="11.42578125" style="1" bestFit="1" customWidth="1"/>
    <col min="1541" max="1541" width="11.85546875" style="1" customWidth="1"/>
    <col min="1542" max="1542" width="10" style="1" customWidth="1"/>
    <col min="1543" max="1543" width="11.140625" style="1" customWidth="1"/>
    <col min="1544" max="1544" width="10.28515625" style="1" bestFit="1" customWidth="1"/>
    <col min="1545" max="1545" width="10.140625" style="1" bestFit="1" customWidth="1"/>
    <col min="1546" max="1546" width="12" style="1" bestFit="1" customWidth="1"/>
    <col min="1547" max="1547" width="14.28515625" style="1" bestFit="1" customWidth="1"/>
    <col min="1548" max="1548" width="13.5703125" style="1" bestFit="1" customWidth="1"/>
    <col min="1549" max="1549" width="13.85546875" style="1" bestFit="1" customWidth="1"/>
    <col min="1550" max="1792" width="9.140625" style="1"/>
    <col min="1793" max="1793" width="4.42578125" style="1" customWidth="1"/>
    <col min="1794" max="1794" width="46.85546875" style="1" customWidth="1"/>
    <col min="1795" max="1795" width="11.28515625" style="1" bestFit="1" customWidth="1"/>
    <col min="1796" max="1796" width="11.42578125" style="1" bestFit="1" customWidth="1"/>
    <col min="1797" max="1797" width="11.85546875" style="1" customWidth="1"/>
    <col min="1798" max="1798" width="10" style="1" customWidth="1"/>
    <col min="1799" max="1799" width="11.140625" style="1" customWidth="1"/>
    <col min="1800" max="1800" width="10.28515625" style="1" bestFit="1" customWidth="1"/>
    <col min="1801" max="1801" width="10.140625" style="1" bestFit="1" customWidth="1"/>
    <col min="1802" max="1802" width="12" style="1" bestFit="1" customWidth="1"/>
    <col min="1803" max="1803" width="14.28515625" style="1" bestFit="1" customWidth="1"/>
    <col min="1804" max="1804" width="13.5703125" style="1" bestFit="1" customWidth="1"/>
    <col min="1805" max="1805" width="13.85546875" style="1" bestFit="1" customWidth="1"/>
    <col min="1806" max="2048" width="9.140625" style="1"/>
    <col min="2049" max="2049" width="4.42578125" style="1" customWidth="1"/>
    <col min="2050" max="2050" width="46.85546875" style="1" customWidth="1"/>
    <col min="2051" max="2051" width="11.28515625" style="1" bestFit="1" customWidth="1"/>
    <col min="2052" max="2052" width="11.42578125" style="1" bestFit="1" customWidth="1"/>
    <col min="2053" max="2053" width="11.85546875" style="1" customWidth="1"/>
    <col min="2054" max="2054" width="10" style="1" customWidth="1"/>
    <col min="2055" max="2055" width="11.140625" style="1" customWidth="1"/>
    <col min="2056" max="2056" width="10.28515625" style="1" bestFit="1" customWidth="1"/>
    <col min="2057" max="2057" width="10.140625" style="1" bestFit="1" customWidth="1"/>
    <col min="2058" max="2058" width="12" style="1" bestFit="1" customWidth="1"/>
    <col min="2059" max="2059" width="14.28515625" style="1" bestFit="1" customWidth="1"/>
    <col min="2060" max="2060" width="13.5703125" style="1" bestFit="1" customWidth="1"/>
    <col min="2061" max="2061" width="13.85546875" style="1" bestFit="1" customWidth="1"/>
    <col min="2062" max="2304" width="9.140625" style="1"/>
    <col min="2305" max="2305" width="4.42578125" style="1" customWidth="1"/>
    <col min="2306" max="2306" width="46.85546875" style="1" customWidth="1"/>
    <col min="2307" max="2307" width="11.28515625" style="1" bestFit="1" customWidth="1"/>
    <col min="2308" max="2308" width="11.42578125" style="1" bestFit="1" customWidth="1"/>
    <col min="2309" max="2309" width="11.85546875" style="1" customWidth="1"/>
    <col min="2310" max="2310" width="10" style="1" customWidth="1"/>
    <col min="2311" max="2311" width="11.140625" style="1" customWidth="1"/>
    <col min="2312" max="2312" width="10.28515625" style="1" bestFit="1" customWidth="1"/>
    <col min="2313" max="2313" width="10.140625" style="1" bestFit="1" customWidth="1"/>
    <col min="2314" max="2314" width="12" style="1" bestFit="1" customWidth="1"/>
    <col min="2315" max="2315" width="14.28515625" style="1" bestFit="1" customWidth="1"/>
    <col min="2316" max="2316" width="13.5703125" style="1" bestFit="1" customWidth="1"/>
    <col min="2317" max="2317" width="13.85546875" style="1" bestFit="1" customWidth="1"/>
    <col min="2318" max="2560" width="9.140625" style="1"/>
    <col min="2561" max="2561" width="4.42578125" style="1" customWidth="1"/>
    <col min="2562" max="2562" width="46.85546875" style="1" customWidth="1"/>
    <col min="2563" max="2563" width="11.28515625" style="1" bestFit="1" customWidth="1"/>
    <col min="2564" max="2564" width="11.42578125" style="1" bestFit="1" customWidth="1"/>
    <col min="2565" max="2565" width="11.85546875" style="1" customWidth="1"/>
    <col min="2566" max="2566" width="10" style="1" customWidth="1"/>
    <col min="2567" max="2567" width="11.140625" style="1" customWidth="1"/>
    <col min="2568" max="2568" width="10.28515625" style="1" bestFit="1" customWidth="1"/>
    <col min="2569" max="2569" width="10.140625" style="1" bestFit="1" customWidth="1"/>
    <col min="2570" max="2570" width="12" style="1" bestFit="1" customWidth="1"/>
    <col min="2571" max="2571" width="14.28515625" style="1" bestFit="1" customWidth="1"/>
    <col min="2572" max="2572" width="13.5703125" style="1" bestFit="1" customWidth="1"/>
    <col min="2573" max="2573" width="13.85546875" style="1" bestFit="1" customWidth="1"/>
    <col min="2574" max="2816" width="9.140625" style="1"/>
    <col min="2817" max="2817" width="4.42578125" style="1" customWidth="1"/>
    <col min="2818" max="2818" width="46.85546875" style="1" customWidth="1"/>
    <col min="2819" max="2819" width="11.28515625" style="1" bestFit="1" customWidth="1"/>
    <col min="2820" max="2820" width="11.42578125" style="1" bestFit="1" customWidth="1"/>
    <col min="2821" max="2821" width="11.85546875" style="1" customWidth="1"/>
    <col min="2822" max="2822" width="10" style="1" customWidth="1"/>
    <col min="2823" max="2823" width="11.140625" style="1" customWidth="1"/>
    <col min="2824" max="2824" width="10.28515625" style="1" bestFit="1" customWidth="1"/>
    <col min="2825" max="2825" width="10.140625" style="1" bestFit="1" customWidth="1"/>
    <col min="2826" max="2826" width="12" style="1" bestFit="1" customWidth="1"/>
    <col min="2827" max="2827" width="14.28515625" style="1" bestFit="1" customWidth="1"/>
    <col min="2828" max="2828" width="13.5703125" style="1" bestFit="1" customWidth="1"/>
    <col min="2829" max="2829" width="13.85546875" style="1" bestFit="1" customWidth="1"/>
    <col min="2830" max="3072" width="9.140625" style="1"/>
    <col min="3073" max="3073" width="4.42578125" style="1" customWidth="1"/>
    <col min="3074" max="3074" width="46.85546875" style="1" customWidth="1"/>
    <col min="3075" max="3075" width="11.28515625" style="1" bestFit="1" customWidth="1"/>
    <col min="3076" max="3076" width="11.42578125" style="1" bestFit="1" customWidth="1"/>
    <col min="3077" max="3077" width="11.85546875" style="1" customWidth="1"/>
    <col min="3078" max="3078" width="10" style="1" customWidth="1"/>
    <col min="3079" max="3079" width="11.140625" style="1" customWidth="1"/>
    <col min="3080" max="3080" width="10.28515625" style="1" bestFit="1" customWidth="1"/>
    <col min="3081" max="3081" width="10.140625" style="1" bestFit="1" customWidth="1"/>
    <col min="3082" max="3082" width="12" style="1" bestFit="1" customWidth="1"/>
    <col min="3083" max="3083" width="14.28515625" style="1" bestFit="1" customWidth="1"/>
    <col min="3084" max="3084" width="13.5703125" style="1" bestFit="1" customWidth="1"/>
    <col min="3085" max="3085" width="13.85546875" style="1" bestFit="1" customWidth="1"/>
    <col min="3086" max="3328" width="9.140625" style="1"/>
    <col min="3329" max="3329" width="4.42578125" style="1" customWidth="1"/>
    <col min="3330" max="3330" width="46.85546875" style="1" customWidth="1"/>
    <col min="3331" max="3331" width="11.28515625" style="1" bestFit="1" customWidth="1"/>
    <col min="3332" max="3332" width="11.42578125" style="1" bestFit="1" customWidth="1"/>
    <col min="3333" max="3333" width="11.85546875" style="1" customWidth="1"/>
    <col min="3334" max="3334" width="10" style="1" customWidth="1"/>
    <col min="3335" max="3335" width="11.140625" style="1" customWidth="1"/>
    <col min="3336" max="3336" width="10.28515625" style="1" bestFit="1" customWidth="1"/>
    <col min="3337" max="3337" width="10.140625" style="1" bestFit="1" customWidth="1"/>
    <col min="3338" max="3338" width="12" style="1" bestFit="1" customWidth="1"/>
    <col min="3339" max="3339" width="14.28515625" style="1" bestFit="1" customWidth="1"/>
    <col min="3340" max="3340" width="13.5703125" style="1" bestFit="1" customWidth="1"/>
    <col min="3341" max="3341" width="13.85546875" style="1" bestFit="1" customWidth="1"/>
    <col min="3342" max="3584" width="9.140625" style="1"/>
    <col min="3585" max="3585" width="4.42578125" style="1" customWidth="1"/>
    <col min="3586" max="3586" width="46.85546875" style="1" customWidth="1"/>
    <col min="3587" max="3587" width="11.28515625" style="1" bestFit="1" customWidth="1"/>
    <col min="3588" max="3588" width="11.42578125" style="1" bestFit="1" customWidth="1"/>
    <col min="3589" max="3589" width="11.85546875" style="1" customWidth="1"/>
    <col min="3590" max="3590" width="10" style="1" customWidth="1"/>
    <col min="3591" max="3591" width="11.140625" style="1" customWidth="1"/>
    <col min="3592" max="3592" width="10.28515625" style="1" bestFit="1" customWidth="1"/>
    <col min="3593" max="3593" width="10.140625" style="1" bestFit="1" customWidth="1"/>
    <col min="3594" max="3594" width="12" style="1" bestFit="1" customWidth="1"/>
    <col min="3595" max="3595" width="14.28515625" style="1" bestFit="1" customWidth="1"/>
    <col min="3596" max="3596" width="13.5703125" style="1" bestFit="1" customWidth="1"/>
    <col min="3597" max="3597" width="13.85546875" style="1" bestFit="1" customWidth="1"/>
    <col min="3598" max="3840" width="9.140625" style="1"/>
    <col min="3841" max="3841" width="4.42578125" style="1" customWidth="1"/>
    <col min="3842" max="3842" width="46.85546875" style="1" customWidth="1"/>
    <col min="3843" max="3843" width="11.28515625" style="1" bestFit="1" customWidth="1"/>
    <col min="3844" max="3844" width="11.42578125" style="1" bestFit="1" customWidth="1"/>
    <col min="3845" max="3845" width="11.85546875" style="1" customWidth="1"/>
    <col min="3846" max="3846" width="10" style="1" customWidth="1"/>
    <col min="3847" max="3847" width="11.140625" style="1" customWidth="1"/>
    <col min="3848" max="3848" width="10.28515625" style="1" bestFit="1" customWidth="1"/>
    <col min="3849" max="3849" width="10.140625" style="1" bestFit="1" customWidth="1"/>
    <col min="3850" max="3850" width="12" style="1" bestFit="1" customWidth="1"/>
    <col min="3851" max="3851" width="14.28515625" style="1" bestFit="1" customWidth="1"/>
    <col min="3852" max="3852" width="13.5703125" style="1" bestFit="1" customWidth="1"/>
    <col min="3853" max="3853" width="13.85546875" style="1" bestFit="1" customWidth="1"/>
    <col min="3854" max="4096" width="9.140625" style="1"/>
    <col min="4097" max="4097" width="4.42578125" style="1" customWidth="1"/>
    <col min="4098" max="4098" width="46.85546875" style="1" customWidth="1"/>
    <col min="4099" max="4099" width="11.28515625" style="1" bestFit="1" customWidth="1"/>
    <col min="4100" max="4100" width="11.42578125" style="1" bestFit="1" customWidth="1"/>
    <col min="4101" max="4101" width="11.85546875" style="1" customWidth="1"/>
    <col min="4102" max="4102" width="10" style="1" customWidth="1"/>
    <col min="4103" max="4103" width="11.140625" style="1" customWidth="1"/>
    <col min="4104" max="4104" width="10.28515625" style="1" bestFit="1" customWidth="1"/>
    <col min="4105" max="4105" width="10.140625" style="1" bestFit="1" customWidth="1"/>
    <col min="4106" max="4106" width="12" style="1" bestFit="1" customWidth="1"/>
    <col min="4107" max="4107" width="14.28515625" style="1" bestFit="1" customWidth="1"/>
    <col min="4108" max="4108" width="13.5703125" style="1" bestFit="1" customWidth="1"/>
    <col min="4109" max="4109" width="13.85546875" style="1" bestFit="1" customWidth="1"/>
    <col min="4110" max="4352" width="9.140625" style="1"/>
    <col min="4353" max="4353" width="4.42578125" style="1" customWidth="1"/>
    <col min="4354" max="4354" width="46.85546875" style="1" customWidth="1"/>
    <col min="4355" max="4355" width="11.28515625" style="1" bestFit="1" customWidth="1"/>
    <col min="4356" max="4356" width="11.42578125" style="1" bestFit="1" customWidth="1"/>
    <col min="4357" max="4357" width="11.85546875" style="1" customWidth="1"/>
    <col min="4358" max="4358" width="10" style="1" customWidth="1"/>
    <col min="4359" max="4359" width="11.140625" style="1" customWidth="1"/>
    <col min="4360" max="4360" width="10.28515625" style="1" bestFit="1" customWidth="1"/>
    <col min="4361" max="4361" width="10.140625" style="1" bestFit="1" customWidth="1"/>
    <col min="4362" max="4362" width="12" style="1" bestFit="1" customWidth="1"/>
    <col min="4363" max="4363" width="14.28515625" style="1" bestFit="1" customWidth="1"/>
    <col min="4364" max="4364" width="13.5703125" style="1" bestFit="1" customWidth="1"/>
    <col min="4365" max="4365" width="13.85546875" style="1" bestFit="1" customWidth="1"/>
    <col min="4366" max="4608" width="9.140625" style="1"/>
    <col min="4609" max="4609" width="4.42578125" style="1" customWidth="1"/>
    <col min="4610" max="4610" width="46.85546875" style="1" customWidth="1"/>
    <col min="4611" max="4611" width="11.28515625" style="1" bestFit="1" customWidth="1"/>
    <col min="4612" max="4612" width="11.42578125" style="1" bestFit="1" customWidth="1"/>
    <col min="4613" max="4613" width="11.85546875" style="1" customWidth="1"/>
    <col min="4614" max="4614" width="10" style="1" customWidth="1"/>
    <col min="4615" max="4615" width="11.140625" style="1" customWidth="1"/>
    <col min="4616" max="4616" width="10.28515625" style="1" bestFit="1" customWidth="1"/>
    <col min="4617" max="4617" width="10.140625" style="1" bestFit="1" customWidth="1"/>
    <col min="4618" max="4618" width="12" style="1" bestFit="1" customWidth="1"/>
    <col min="4619" max="4619" width="14.28515625" style="1" bestFit="1" customWidth="1"/>
    <col min="4620" max="4620" width="13.5703125" style="1" bestFit="1" customWidth="1"/>
    <col min="4621" max="4621" width="13.85546875" style="1" bestFit="1" customWidth="1"/>
    <col min="4622" max="4864" width="9.140625" style="1"/>
    <col min="4865" max="4865" width="4.42578125" style="1" customWidth="1"/>
    <col min="4866" max="4866" width="46.85546875" style="1" customWidth="1"/>
    <col min="4867" max="4867" width="11.28515625" style="1" bestFit="1" customWidth="1"/>
    <col min="4868" max="4868" width="11.42578125" style="1" bestFit="1" customWidth="1"/>
    <col min="4869" max="4869" width="11.85546875" style="1" customWidth="1"/>
    <col min="4870" max="4870" width="10" style="1" customWidth="1"/>
    <col min="4871" max="4871" width="11.140625" style="1" customWidth="1"/>
    <col min="4872" max="4872" width="10.28515625" style="1" bestFit="1" customWidth="1"/>
    <col min="4873" max="4873" width="10.140625" style="1" bestFit="1" customWidth="1"/>
    <col min="4874" max="4874" width="12" style="1" bestFit="1" customWidth="1"/>
    <col min="4875" max="4875" width="14.28515625" style="1" bestFit="1" customWidth="1"/>
    <col min="4876" max="4876" width="13.5703125" style="1" bestFit="1" customWidth="1"/>
    <col min="4877" max="4877" width="13.85546875" style="1" bestFit="1" customWidth="1"/>
    <col min="4878" max="5120" width="9.140625" style="1"/>
    <col min="5121" max="5121" width="4.42578125" style="1" customWidth="1"/>
    <col min="5122" max="5122" width="46.85546875" style="1" customWidth="1"/>
    <col min="5123" max="5123" width="11.28515625" style="1" bestFit="1" customWidth="1"/>
    <col min="5124" max="5124" width="11.42578125" style="1" bestFit="1" customWidth="1"/>
    <col min="5125" max="5125" width="11.85546875" style="1" customWidth="1"/>
    <col min="5126" max="5126" width="10" style="1" customWidth="1"/>
    <col min="5127" max="5127" width="11.140625" style="1" customWidth="1"/>
    <col min="5128" max="5128" width="10.28515625" style="1" bestFit="1" customWidth="1"/>
    <col min="5129" max="5129" width="10.140625" style="1" bestFit="1" customWidth="1"/>
    <col min="5130" max="5130" width="12" style="1" bestFit="1" customWidth="1"/>
    <col min="5131" max="5131" width="14.28515625" style="1" bestFit="1" customWidth="1"/>
    <col min="5132" max="5132" width="13.5703125" style="1" bestFit="1" customWidth="1"/>
    <col min="5133" max="5133" width="13.85546875" style="1" bestFit="1" customWidth="1"/>
    <col min="5134" max="5376" width="9.140625" style="1"/>
    <col min="5377" max="5377" width="4.42578125" style="1" customWidth="1"/>
    <col min="5378" max="5378" width="46.85546875" style="1" customWidth="1"/>
    <col min="5379" max="5379" width="11.28515625" style="1" bestFit="1" customWidth="1"/>
    <col min="5380" max="5380" width="11.42578125" style="1" bestFit="1" customWidth="1"/>
    <col min="5381" max="5381" width="11.85546875" style="1" customWidth="1"/>
    <col min="5382" max="5382" width="10" style="1" customWidth="1"/>
    <col min="5383" max="5383" width="11.140625" style="1" customWidth="1"/>
    <col min="5384" max="5384" width="10.28515625" style="1" bestFit="1" customWidth="1"/>
    <col min="5385" max="5385" width="10.140625" style="1" bestFit="1" customWidth="1"/>
    <col min="5386" max="5386" width="12" style="1" bestFit="1" customWidth="1"/>
    <col min="5387" max="5387" width="14.28515625" style="1" bestFit="1" customWidth="1"/>
    <col min="5388" max="5388" width="13.5703125" style="1" bestFit="1" customWidth="1"/>
    <col min="5389" max="5389" width="13.85546875" style="1" bestFit="1" customWidth="1"/>
    <col min="5390" max="5632" width="9.140625" style="1"/>
    <col min="5633" max="5633" width="4.42578125" style="1" customWidth="1"/>
    <col min="5634" max="5634" width="46.85546875" style="1" customWidth="1"/>
    <col min="5635" max="5635" width="11.28515625" style="1" bestFit="1" customWidth="1"/>
    <col min="5636" max="5636" width="11.42578125" style="1" bestFit="1" customWidth="1"/>
    <col min="5637" max="5637" width="11.85546875" style="1" customWidth="1"/>
    <col min="5638" max="5638" width="10" style="1" customWidth="1"/>
    <col min="5639" max="5639" width="11.140625" style="1" customWidth="1"/>
    <col min="5640" max="5640" width="10.28515625" style="1" bestFit="1" customWidth="1"/>
    <col min="5641" max="5641" width="10.140625" style="1" bestFit="1" customWidth="1"/>
    <col min="5642" max="5642" width="12" style="1" bestFit="1" customWidth="1"/>
    <col min="5643" max="5643" width="14.28515625" style="1" bestFit="1" customWidth="1"/>
    <col min="5644" max="5644" width="13.5703125" style="1" bestFit="1" customWidth="1"/>
    <col min="5645" max="5645" width="13.85546875" style="1" bestFit="1" customWidth="1"/>
    <col min="5646" max="5888" width="9.140625" style="1"/>
    <col min="5889" max="5889" width="4.42578125" style="1" customWidth="1"/>
    <col min="5890" max="5890" width="46.85546875" style="1" customWidth="1"/>
    <col min="5891" max="5891" width="11.28515625" style="1" bestFit="1" customWidth="1"/>
    <col min="5892" max="5892" width="11.42578125" style="1" bestFit="1" customWidth="1"/>
    <col min="5893" max="5893" width="11.85546875" style="1" customWidth="1"/>
    <col min="5894" max="5894" width="10" style="1" customWidth="1"/>
    <col min="5895" max="5895" width="11.140625" style="1" customWidth="1"/>
    <col min="5896" max="5896" width="10.28515625" style="1" bestFit="1" customWidth="1"/>
    <col min="5897" max="5897" width="10.140625" style="1" bestFit="1" customWidth="1"/>
    <col min="5898" max="5898" width="12" style="1" bestFit="1" customWidth="1"/>
    <col min="5899" max="5899" width="14.28515625" style="1" bestFit="1" customWidth="1"/>
    <col min="5900" max="5900" width="13.5703125" style="1" bestFit="1" customWidth="1"/>
    <col min="5901" max="5901" width="13.85546875" style="1" bestFit="1" customWidth="1"/>
    <col min="5902" max="6144" width="9.140625" style="1"/>
    <col min="6145" max="6145" width="4.42578125" style="1" customWidth="1"/>
    <col min="6146" max="6146" width="46.85546875" style="1" customWidth="1"/>
    <col min="6147" max="6147" width="11.28515625" style="1" bestFit="1" customWidth="1"/>
    <col min="6148" max="6148" width="11.42578125" style="1" bestFit="1" customWidth="1"/>
    <col min="6149" max="6149" width="11.85546875" style="1" customWidth="1"/>
    <col min="6150" max="6150" width="10" style="1" customWidth="1"/>
    <col min="6151" max="6151" width="11.140625" style="1" customWidth="1"/>
    <col min="6152" max="6152" width="10.28515625" style="1" bestFit="1" customWidth="1"/>
    <col min="6153" max="6153" width="10.140625" style="1" bestFit="1" customWidth="1"/>
    <col min="6154" max="6154" width="12" style="1" bestFit="1" customWidth="1"/>
    <col min="6155" max="6155" width="14.28515625" style="1" bestFit="1" customWidth="1"/>
    <col min="6156" max="6156" width="13.5703125" style="1" bestFit="1" customWidth="1"/>
    <col min="6157" max="6157" width="13.85546875" style="1" bestFit="1" customWidth="1"/>
    <col min="6158" max="6400" width="9.140625" style="1"/>
    <col min="6401" max="6401" width="4.42578125" style="1" customWidth="1"/>
    <col min="6402" max="6402" width="46.85546875" style="1" customWidth="1"/>
    <col min="6403" max="6403" width="11.28515625" style="1" bestFit="1" customWidth="1"/>
    <col min="6404" max="6404" width="11.42578125" style="1" bestFit="1" customWidth="1"/>
    <col min="6405" max="6405" width="11.85546875" style="1" customWidth="1"/>
    <col min="6406" max="6406" width="10" style="1" customWidth="1"/>
    <col min="6407" max="6407" width="11.140625" style="1" customWidth="1"/>
    <col min="6408" max="6408" width="10.28515625" style="1" bestFit="1" customWidth="1"/>
    <col min="6409" max="6409" width="10.140625" style="1" bestFit="1" customWidth="1"/>
    <col min="6410" max="6410" width="12" style="1" bestFit="1" customWidth="1"/>
    <col min="6411" max="6411" width="14.28515625" style="1" bestFit="1" customWidth="1"/>
    <col min="6412" max="6412" width="13.5703125" style="1" bestFit="1" customWidth="1"/>
    <col min="6413" max="6413" width="13.85546875" style="1" bestFit="1" customWidth="1"/>
    <col min="6414" max="6656" width="9.140625" style="1"/>
    <col min="6657" max="6657" width="4.42578125" style="1" customWidth="1"/>
    <col min="6658" max="6658" width="46.85546875" style="1" customWidth="1"/>
    <col min="6659" max="6659" width="11.28515625" style="1" bestFit="1" customWidth="1"/>
    <col min="6660" max="6660" width="11.42578125" style="1" bestFit="1" customWidth="1"/>
    <col min="6661" max="6661" width="11.85546875" style="1" customWidth="1"/>
    <col min="6662" max="6662" width="10" style="1" customWidth="1"/>
    <col min="6663" max="6663" width="11.140625" style="1" customWidth="1"/>
    <col min="6664" max="6664" width="10.28515625" style="1" bestFit="1" customWidth="1"/>
    <col min="6665" max="6665" width="10.140625" style="1" bestFit="1" customWidth="1"/>
    <col min="6666" max="6666" width="12" style="1" bestFit="1" customWidth="1"/>
    <col min="6667" max="6667" width="14.28515625" style="1" bestFit="1" customWidth="1"/>
    <col min="6668" max="6668" width="13.5703125" style="1" bestFit="1" customWidth="1"/>
    <col min="6669" max="6669" width="13.85546875" style="1" bestFit="1" customWidth="1"/>
    <col min="6670" max="6912" width="9.140625" style="1"/>
    <col min="6913" max="6913" width="4.42578125" style="1" customWidth="1"/>
    <col min="6914" max="6914" width="46.85546875" style="1" customWidth="1"/>
    <col min="6915" max="6915" width="11.28515625" style="1" bestFit="1" customWidth="1"/>
    <col min="6916" max="6916" width="11.42578125" style="1" bestFit="1" customWidth="1"/>
    <col min="6917" max="6917" width="11.85546875" style="1" customWidth="1"/>
    <col min="6918" max="6918" width="10" style="1" customWidth="1"/>
    <col min="6919" max="6919" width="11.140625" style="1" customWidth="1"/>
    <col min="6920" max="6920" width="10.28515625" style="1" bestFit="1" customWidth="1"/>
    <col min="6921" max="6921" width="10.140625" style="1" bestFit="1" customWidth="1"/>
    <col min="6922" max="6922" width="12" style="1" bestFit="1" customWidth="1"/>
    <col min="6923" max="6923" width="14.28515625" style="1" bestFit="1" customWidth="1"/>
    <col min="6924" max="6924" width="13.5703125" style="1" bestFit="1" customWidth="1"/>
    <col min="6925" max="6925" width="13.85546875" style="1" bestFit="1" customWidth="1"/>
    <col min="6926" max="7168" width="9.140625" style="1"/>
    <col min="7169" max="7169" width="4.42578125" style="1" customWidth="1"/>
    <col min="7170" max="7170" width="46.85546875" style="1" customWidth="1"/>
    <col min="7171" max="7171" width="11.28515625" style="1" bestFit="1" customWidth="1"/>
    <col min="7172" max="7172" width="11.42578125" style="1" bestFit="1" customWidth="1"/>
    <col min="7173" max="7173" width="11.85546875" style="1" customWidth="1"/>
    <col min="7174" max="7174" width="10" style="1" customWidth="1"/>
    <col min="7175" max="7175" width="11.140625" style="1" customWidth="1"/>
    <col min="7176" max="7176" width="10.28515625" style="1" bestFit="1" customWidth="1"/>
    <col min="7177" max="7177" width="10.140625" style="1" bestFit="1" customWidth="1"/>
    <col min="7178" max="7178" width="12" style="1" bestFit="1" customWidth="1"/>
    <col min="7179" max="7179" width="14.28515625" style="1" bestFit="1" customWidth="1"/>
    <col min="7180" max="7180" width="13.5703125" style="1" bestFit="1" customWidth="1"/>
    <col min="7181" max="7181" width="13.85546875" style="1" bestFit="1" customWidth="1"/>
    <col min="7182" max="7424" width="9.140625" style="1"/>
    <col min="7425" max="7425" width="4.42578125" style="1" customWidth="1"/>
    <col min="7426" max="7426" width="46.85546875" style="1" customWidth="1"/>
    <col min="7427" max="7427" width="11.28515625" style="1" bestFit="1" customWidth="1"/>
    <col min="7428" max="7428" width="11.42578125" style="1" bestFit="1" customWidth="1"/>
    <col min="7429" max="7429" width="11.85546875" style="1" customWidth="1"/>
    <col min="7430" max="7430" width="10" style="1" customWidth="1"/>
    <col min="7431" max="7431" width="11.140625" style="1" customWidth="1"/>
    <col min="7432" max="7432" width="10.28515625" style="1" bestFit="1" customWidth="1"/>
    <col min="7433" max="7433" width="10.140625" style="1" bestFit="1" customWidth="1"/>
    <col min="7434" max="7434" width="12" style="1" bestFit="1" customWidth="1"/>
    <col min="7435" max="7435" width="14.28515625" style="1" bestFit="1" customWidth="1"/>
    <col min="7436" max="7436" width="13.5703125" style="1" bestFit="1" customWidth="1"/>
    <col min="7437" max="7437" width="13.85546875" style="1" bestFit="1" customWidth="1"/>
    <col min="7438" max="7680" width="9.140625" style="1"/>
    <col min="7681" max="7681" width="4.42578125" style="1" customWidth="1"/>
    <col min="7682" max="7682" width="46.85546875" style="1" customWidth="1"/>
    <col min="7683" max="7683" width="11.28515625" style="1" bestFit="1" customWidth="1"/>
    <col min="7684" max="7684" width="11.42578125" style="1" bestFit="1" customWidth="1"/>
    <col min="7685" max="7685" width="11.85546875" style="1" customWidth="1"/>
    <col min="7686" max="7686" width="10" style="1" customWidth="1"/>
    <col min="7687" max="7687" width="11.140625" style="1" customWidth="1"/>
    <col min="7688" max="7688" width="10.28515625" style="1" bestFit="1" customWidth="1"/>
    <col min="7689" max="7689" width="10.140625" style="1" bestFit="1" customWidth="1"/>
    <col min="7690" max="7690" width="12" style="1" bestFit="1" customWidth="1"/>
    <col min="7691" max="7691" width="14.28515625" style="1" bestFit="1" customWidth="1"/>
    <col min="7692" max="7692" width="13.5703125" style="1" bestFit="1" customWidth="1"/>
    <col min="7693" max="7693" width="13.85546875" style="1" bestFit="1" customWidth="1"/>
    <col min="7694" max="7936" width="9.140625" style="1"/>
    <col min="7937" max="7937" width="4.42578125" style="1" customWidth="1"/>
    <col min="7938" max="7938" width="46.85546875" style="1" customWidth="1"/>
    <col min="7939" max="7939" width="11.28515625" style="1" bestFit="1" customWidth="1"/>
    <col min="7940" max="7940" width="11.42578125" style="1" bestFit="1" customWidth="1"/>
    <col min="7941" max="7941" width="11.85546875" style="1" customWidth="1"/>
    <col min="7942" max="7942" width="10" style="1" customWidth="1"/>
    <col min="7943" max="7943" width="11.140625" style="1" customWidth="1"/>
    <col min="7944" max="7944" width="10.28515625" style="1" bestFit="1" customWidth="1"/>
    <col min="7945" max="7945" width="10.140625" style="1" bestFit="1" customWidth="1"/>
    <col min="7946" max="7946" width="12" style="1" bestFit="1" customWidth="1"/>
    <col min="7947" max="7947" width="14.28515625" style="1" bestFit="1" customWidth="1"/>
    <col min="7948" max="7948" width="13.5703125" style="1" bestFit="1" customWidth="1"/>
    <col min="7949" max="7949" width="13.85546875" style="1" bestFit="1" customWidth="1"/>
    <col min="7950" max="8192" width="9.140625" style="1"/>
    <col min="8193" max="8193" width="4.42578125" style="1" customWidth="1"/>
    <col min="8194" max="8194" width="46.85546875" style="1" customWidth="1"/>
    <col min="8195" max="8195" width="11.28515625" style="1" bestFit="1" customWidth="1"/>
    <col min="8196" max="8196" width="11.42578125" style="1" bestFit="1" customWidth="1"/>
    <col min="8197" max="8197" width="11.85546875" style="1" customWidth="1"/>
    <col min="8198" max="8198" width="10" style="1" customWidth="1"/>
    <col min="8199" max="8199" width="11.140625" style="1" customWidth="1"/>
    <col min="8200" max="8200" width="10.28515625" style="1" bestFit="1" customWidth="1"/>
    <col min="8201" max="8201" width="10.140625" style="1" bestFit="1" customWidth="1"/>
    <col min="8202" max="8202" width="12" style="1" bestFit="1" customWidth="1"/>
    <col min="8203" max="8203" width="14.28515625" style="1" bestFit="1" customWidth="1"/>
    <col min="8204" max="8204" width="13.5703125" style="1" bestFit="1" customWidth="1"/>
    <col min="8205" max="8205" width="13.85546875" style="1" bestFit="1" customWidth="1"/>
    <col min="8206" max="8448" width="9.140625" style="1"/>
    <col min="8449" max="8449" width="4.42578125" style="1" customWidth="1"/>
    <col min="8450" max="8450" width="46.85546875" style="1" customWidth="1"/>
    <col min="8451" max="8451" width="11.28515625" style="1" bestFit="1" customWidth="1"/>
    <col min="8452" max="8452" width="11.42578125" style="1" bestFit="1" customWidth="1"/>
    <col min="8453" max="8453" width="11.85546875" style="1" customWidth="1"/>
    <col min="8454" max="8454" width="10" style="1" customWidth="1"/>
    <col min="8455" max="8455" width="11.140625" style="1" customWidth="1"/>
    <col min="8456" max="8456" width="10.28515625" style="1" bestFit="1" customWidth="1"/>
    <col min="8457" max="8457" width="10.140625" style="1" bestFit="1" customWidth="1"/>
    <col min="8458" max="8458" width="12" style="1" bestFit="1" customWidth="1"/>
    <col min="8459" max="8459" width="14.28515625" style="1" bestFit="1" customWidth="1"/>
    <col min="8460" max="8460" width="13.5703125" style="1" bestFit="1" customWidth="1"/>
    <col min="8461" max="8461" width="13.85546875" style="1" bestFit="1" customWidth="1"/>
    <col min="8462" max="8704" width="9.140625" style="1"/>
    <col min="8705" max="8705" width="4.42578125" style="1" customWidth="1"/>
    <col min="8706" max="8706" width="46.85546875" style="1" customWidth="1"/>
    <col min="8707" max="8707" width="11.28515625" style="1" bestFit="1" customWidth="1"/>
    <col min="8708" max="8708" width="11.42578125" style="1" bestFit="1" customWidth="1"/>
    <col min="8709" max="8709" width="11.85546875" style="1" customWidth="1"/>
    <col min="8710" max="8710" width="10" style="1" customWidth="1"/>
    <col min="8711" max="8711" width="11.140625" style="1" customWidth="1"/>
    <col min="8712" max="8712" width="10.28515625" style="1" bestFit="1" customWidth="1"/>
    <col min="8713" max="8713" width="10.140625" style="1" bestFit="1" customWidth="1"/>
    <col min="8714" max="8714" width="12" style="1" bestFit="1" customWidth="1"/>
    <col min="8715" max="8715" width="14.28515625" style="1" bestFit="1" customWidth="1"/>
    <col min="8716" max="8716" width="13.5703125" style="1" bestFit="1" customWidth="1"/>
    <col min="8717" max="8717" width="13.85546875" style="1" bestFit="1" customWidth="1"/>
    <col min="8718" max="8960" width="9.140625" style="1"/>
    <col min="8961" max="8961" width="4.42578125" style="1" customWidth="1"/>
    <col min="8962" max="8962" width="46.85546875" style="1" customWidth="1"/>
    <col min="8963" max="8963" width="11.28515625" style="1" bestFit="1" customWidth="1"/>
    <col min="8964" max="8964" width="11.42578125" style="1" bestFit="1" customWidth="1"/>
    <col min="8965" max="8965" width="11.85546875" style="1" customWidth="1"/>
    <col min="8966" max="8966" width="10" style="1" customWidth="1"/>
    <col min="8967" max="8967" width="11.140625" style="1" customWidth="1"/>
    <col min="8968" max="8968" width="10.28515625" style="1" bestFit="1" customWidth="1"/>
    <col min="8969" max="8969" width="10.140625" style="1" bestFit="1" customWidth="1"/>
    <col min="8970" max="8970" width="12" style="1" bestFit="1" customWidth="1"/>
    <col min="8971" max="8971" width="14.28515625" style="1" bestFit="1" customWidth="1"/>
    <col min="8972" max="8972" width="13.5703125" style="1" bestFit="1" customWidth="1"/>
    <col min="8973" max="8973" width="13.85546875" style="1" bestFit="1" customWidth="1"/>
    <col min="8974" max="9216" width="9.140625" style="1"/>
    <col min="9217" max="9217" width="4.42578125" style="1" customWidth="1"/>
    <col min="9218" max="9218" width="46.85546875" style="1" customWidth="1"/>
    <col min="9219" max="9219" width="11.28515625" style="1" bestFit="1" customWidth="1"/>
    <col min="9220" max="9220" width="11.42578125" style="1" bestFit="1" customWidth="1"/>
    <col min="9221" max="9221" width="11.85546875" style="1" customWidth="1"/>
    <col min="9222" max="9222" width="10" style="1" customWidth="1"/>
    <col min="9223" max="9223" width="11.140625" style="1" customWidth="1"/>
    <col min="9224" max="9224" width="10.28515625" style="1" bestFit="1" customWidth="1"/>
    <col min="9225" max="9225" width="10.140625" style="1" bestFit="1" customWidth="1"/>
    <col min="9226" max="9226" width="12" style="1" bestFit="1" customWidth="1"/>
    <col min="9227" max="9227" width="14.28515625" style="1" bestFit="1" customWidth="1"/>
    <col min="9228" max="9228" width="13.5703125" style="1" bestFit="1" customWidth="1"/>
    <col min="9229" max="9229" width="13.85546875" style="1" bestFit="1" customWidth="1"/>
    <col min="9230" max="9472" width="9.140625" style="1"/>
    <col min="9473" max="9473" width="4.42578125" style="1" customWidth="1"/>
    <col min="9474" max="9474" width="46.85546875" style="1" customWidth="1"/>
    <col min="9475" max="9475" width="11.28515625" style="1" bestFit="1" customWidth="1"/>
    <col min="9476" max="9476" width="11.42578125" style="1" bestFit="1" customWidth="1"/>
    <col min="9477" max="9477" width="11.85546875" style="1" customWidth="1"/>
    <col min="9478" max="9478" width="10" style="1" customWidth="1"/>
    <col min="9479" max="9479" width="11.140625" style="1" customWidth="1"/>
    <col min="9480" max="9480" width="10.28515625" style="1" bestFit="1" customWidth="1"/>
    <col min="9481" max="9481" width="10.140625" style="1" bestFit="1" customWidth="1"/>
    <col min="9482" max="9482" width="12" style="1" bestFit="1" customWidth="1"/>
    <col min="9483" max="9483" width="14.28515625" style="1" bestFit="1" customWidth="1"/>
    <col min="9484" max="9484" width="13.5703125" style="1" bestFit="1" customWidth="1"/>
    <col min="9485" max="9485" width="13.85546875" style="1" bestFit="1" customWidth="1"/>
    <col min="9486" max="9728" width="9.140625" style="1"/>
    <col min="9729" max="9729" width="4.42578125" style="1" customWidth="1"/>
    <col min="9730" max="9730" width="46.85546875" style="1" customWidth="1"/>
    <col min="9731" max="9731" width="11.28515625" style="1" bestFit="1" customWidth="1"/>
    <col min="9732" max="9732" width="11.42578125" style="1" bestFit="1" customWidth="1"/>
    <col min="9733" max="9733" width="11.85546875" style="1" customWidth="1"/>
    <col min="9734" max="9734" width="10" style="1" customWidth="1"/>
    <col min="9735" max="9735" width="11.140625" style="1" customWidth="1"/>
    <col min="9736" max="9736" width="10.28515625" style="1" bestFit="1" customWidth="1"/>
    <col min="9737" max="9737" width="10.140625" style="1" bestFit="1" customWidth="1"/>
    <col min="9738" max="9738" width="12" style="1" bestFit="1" customWidth="1"/>
    <col min="9739" max="9739" width="14.28515625" style="1" bestFit="1" customWidth="1"/>
    <col min="9740" max="9740" width="13.5703125" style="1" bestFit="1" customWidth="1"/>
    <col min="9741" max="9741" width="13.85546875" style="1" bestFit="1" customWidth="1"/>
    <col min="9742" max="9984" width="9.140625" style="1"/>
    <col min="9985" max="9985" width="4.42578125" style="1" customWidth="1"/>
    <col min="9986" max="9986" width="46.85546875" style="1" customWidth="1"/>
    <col min="9987" max="9987" width="11.28515625" style="1" bestFit="1" customWidth="1"/>
    <col min="9988" max="9988" width="11.42578125" style="1" bestFit="1" customWidth="1"/>
    <col min="9989" max="9989" width="11.85546875" style="1" customWidth="1"/>
    <col min="9990" max="9990" width="10" style="1" customWidth="1"/>
    <col min="9991" max="9991" width="11.140625" style="1" customWidth="1"/>
    <col min="9992" max="9992" width="10.28515625" style="1" bestFit="1" customWidth="1"/>
    <col min="9993" max="9993" width="10.140625" style="1" bestFit="1" customWidth="1"/>
    <col min="9994" max="9994" width="12" style="1" bestFit="1" customWidth="1"/>
    <col min="9995" max="9995" width="14.28515625" style="1" bestFit="1" customWidth="1"/>
    <col min="9996" max="9996" width="13.5703125" style="1" bestFit="1" customWidth="1"/>
    <col min="9997" max="9997" width="13.85546875" style="1" bestFit="1" customWidth="1"/>
    <col min="9998" max="10240" width="9.140625" style="1"/>
    <col min="10241" max="10241" width="4.42578125" style="1" customWidth="1"/>
    <col min="10242" max="10242" width="46.85546875" style="1" customWidth="1"/>
    <col min="10243" max="10243" width="11.28515625" style="1" bestFit="1" customWidth="1"/>
    <col min="10244" max="10244" width="11.42578125" style="1" bestFit="1" customWidth="1"/>
    <col min="10245" max="10245" width="11.85546875" style="1" customWidth="1"/>
    <col min="10246" max="10246" width="10" style="1" customWidth="1"/>
    <col min="10247" max="10247" width="11.140625" style="1" customWidth="1"/>
    <col min="10248" max="10248" width="10.28515625" style="1" bestFit="1" customWidth="1"/>
    <col min="10249" max="10249" width="10.140625" style="1" bestFit="1" customWidth="1"/>
    <col min="10250" max="10250" width="12" style="1" bestFit="1" customWidth="1"/>
    <col min="10251" max="10251" width="14.28515625" style="1" bestFit="1" customWidth="1"/>
    <col min="10252" max="10252" width="13.5703125" style="1" bestFit="1" customWidth="1"/>
    <col min="10253" max="10253" width="13.85546875" style="1" bestFit="1" customWidth="1"/>
    <col min="10254" max="10496" width="9.140625" style="1"/>
    <col min="10497" max="10497" width="4.42578125" style="1" customWidth="1"/>
    <col min="10498" max="10498" width="46.85546875" style="1" customWidth="1"/>
    <col min="10499" max="10499" width="11.28515625" style="1" bestFit="1" customWidth="1"/>
    <col min="10500" max="10500" width="11.42578125" style="1" bestFit="1" customWidth="1"/>
    <col min="10501" max="10501" width="11.85546875" style="1" customWidth="1"/>
    <col min="10502" max="10502" width="10" style="1" customWidth="1"/>
    <col min="10503" max="10503" width="11.140625" style="1" customWidth="1"/>
    <col min="10504" max="10504" width="10.28515625" style="1" bestFit="1" customWidth="1"/>
    <col min="10505" max="10505" width="10.140625" style="1" bestFit="1" customWidth="1"/>
    <col min="10506" max="10506" width="12" style="1" bestFit="1" customWidth="1"/>
    <col min="10507" max="10507" width="14.28515625" style="1" bestFit="1" customWidth="1"/>
    <col min="10508" max="10508" width="13.5703125" style="1" bestFit="1" customWidth="1"/>
    <col min="10509" max="10509" width="13.85546875" style="1" bestFit="1" customWidth="1"/>
    <col min="10510" max="10752" width="9.140625" style="1"/>
    <col min="10753" max="10753" width="4.42578125" style="1" customWidth="1"/>
    <col min="10754" max="10754" width="46.85546875" style="1" customWidth="1"/>
    <col min="10755" max="10755" width="11.28515625" style="1" bestFit="1" customWidth="1"/>
    <col min="10756" max="10756" width="11.42578125" style="1" bestFit="1" customWidth="1"/>
    <col min="10757" max="10757" width="11.85546875" style="1" customWidth="1"/>
    <col min="10758" max="10758" width="10" style="1" customWidth="1"/>
    <col min="10759" max="10759" width="11.140625" style="1" customWidth="1"/>
    <col min="10760" max="10760" width="10.28515625" style="1" bestFit="1" customWidth="1"/>
    <col min="10761" max="10761" width="10.140625" style="1" bestFit="1" customWidth="1"/>
    <col min="10762" max="10762" width="12" style="1" bestFit="1" customWidth="1"/>
    <col min="10763" max="10763" width="14.28515625" style="1" bestFit="1" customWidth="1"/>
    <col min="10764" max="10764" width="13.5703125" style="1" bestFit="1" customWidth="1"/>
    <col min="10765" max="10765" width="13.85546875" style="1" bestFit="1" customWidth="1"/>
    <col min="10766" max="11008" width="9.140625" style="1"/>
    <col min="11009" max="11009" width="4.42578125" style="1" customWidth="1"/>
    <col min="11010" max="11010" width="46.85546875" style="1" customWidth="1"/>
    <col min="11011" max="11011" width="11.28515625" style="1" bestFit="1" customWidth="1"/>
    <col min="11012" max="11012" width="11.42578125" style="1" bestFit="1" customWidth="1"/>
    <col min="11013" max="11013" width="11.85546875" style="1" customWidth="1"/>
    <col min="11014" max="11014" width="10" style="1" customWidth="1"/>
    <col min="11015" max="11015" width="11.140625" style="1" customWidth="1"/>
    <col min="11016" max="11016" width="10.28515625" style="1" bestFit="1" customWidth="1"/>
    <col min="11017" max="11017" width="10.140625" style="1" bestFit="1" customWidth="1"/>
    <col min="11018" max="11018" width="12" style="1" bestFit="1" customWidth="1"/>
    <col min="11019" max="11019" width="14.28515625" style="1" bestFit="1" customWidth="1"/>
    <col min="11020" max="11020" width="13.5703125" style="1" bestFit="1" customWidth="1"/>
    <col min="11021" max="11021" width="13.85546875" style="1" bestFit="1" customWidth="1"/>
    <col min="11022" max="11264" width="9.140625" style="1"/>
    <col min="11265" max="11265" width="4.42578125" style="1" customWidth="1"/>
    <col min="11266" max="11266" width="46.85546875" style="1" customWidth="1"/>
    <col min="11267" max="11267" width="11.28515625" style="1" bestFit="1" customWidth="1"/>
    <col min="11268" max="11268" width="11.42578125" style="1" bestFit="1" customWidth="1"/>
    <col min="11269" max="11269" width="11.85546875" style="1" customWidth="1"/>
    <col min="11270" max="11270" width="10" style="1" customWidth="1"/>
    <col min="11271" max="11271" width="11.140625" style="1" customWidth="1"/>
    <col min="11272" max="11272" width="10.28515625" style="1" bestFit="1" customWidth="1"/>
    <col min="11273" max="11273" width="10.140625" style="1" bestFit="1" customWidth="1"/>
    <col min="11274" max="11274" width="12" style="1" bestFit="1" customWidth="1"/>
    <col min="11275" max="11275" width="14.28515625" style="1" bestFit="1" customWidth="1"/>
    <col min="11276" max="11276" width="13.5703125" style="1" bestFit="1" customWidth="1"/>
    <col min="11277" max="11277" width="13.85546875" style="1" bestFit="1" customWidth="1"/>
    <col min="11278" max="11520" width="9.140625" style="1"/>
    <col min="11521" max="11521" width="4.42578125" style="1" customWidth="1"/>
    <col min="11522" max="11522" width="46.85546875" style="1" customWidth="1"/>
    <col min="11523" max="11523" width="11.28515625" style="1" bestFit="1" customWidth="1"/>
    <col min="11524" max="11524" width="11.42578125" style="1" bestFit="1" customWidth="1"/>
    <col min="11525" max="11525" width="11.85546875" style="1" customWidth="1"/>
    <col min="11526" max="11526" width="10" style="1" customWidth="1"/>
    <col min="11527" max="11527" width="11.140625" style="1" customWidth="1"/>
    <col min="11528" max="11528" width="10.28515625" style="1" bestFit="1" customWidth="1"/>
    <col min="11529" max="11529" width="10.140625" style="1" bestFit="1" customWidth="1"/>
    <col min="11530" max="11530" width="12" style="1" bestFit="1" customWidth="1"/>
    <col min="11531" max="11531" width="14.28515625" style="1" bestFit="1" customWidth="1"/>
    <col min="11532" max="11532" width="13.5703125" style="1" bestFit="1" customWidth="1"/>
    <col min="11533" max="11533" width="13.85546875" style="1" bestFit="1" customWidth="1"/>
    <col min="11534" max="11776" width="9.140625" style="1"/>
    <col min="11777" max="11777" width="4.42578125" style="1" customWidth="1"/>
    <col min="11778" max="11778" width="46.85546875" style="1" customWidth="1"/>
    <col min="11779" max="11779" width="11.28515625" style="1" bestFit="1" customWidth="1"/>
    <col min="11780" max="11780" width="11.42578125" style="1" bestFit="1" customWidth="1"/>
    <col min="11781" max="11781" width="11.85546875" style="1" customWidth="1"/>
    <col min="11782" max="11782" width="10" style="1" customWidth="1"/>
    <col min="11783" max="11783" width="11.140625" style="1" customWidth="1"/>
    <col min="11784" max="11784" width="10.28515625" style="1" bestFit="1" customWidth="1"/>
    <col min="11785" max="11785" width="10.140625" style="1" bestFit="1" customWidth="1"/>
    <col min="11786" max="11786" width="12" style="1" bestFit="1" customWidth="1"/>
    <col min="11787" max="11787" width="14.28515625" style="1" bestFit="1" customWidth="1"/>
    <col min="11788" max="11788" width="13.5703125" style="1" bestFit="1" customWidth="1"/>
    <col min="11789" max="11789" width="13.85546875" style="1" bestFit="1" customWidth="1"/>
    <col min="11790" max="12032" width="9.140625" style="1"/>
    <col min="12033" max="12033" width="4.42578125" style="1" customWidth="1"/>
    <col min="12034" max="12034" width="46.85546875" style="1" customWidth="1"/>
    <col min="12035" max="12035" width="11.28515625" style="1" bestFit="1" customWidth="1"/>
    <col min="12036" max="12036" width="11.42578125" style="1" bestFit="1" customWidth="1"/>
    <col min="12037" max="12037" width="11.85546875" style="1" customWidth="1"/>
    <col min="12038" max="12038" width="10" style="1" customWidth="1"/>
    <col min="12039" max="12039" width="11.140625" style="1" customWidth="1"/>
    <col min="12040" max="12040" width="10.28515625" style="1" bestFit="1" customWidth="1"/>
    <col min="12041" max="12041" width="10.140625" style="1" bestFit="1" customWidth="1"/>
    <col min="12042" max="12042" width="12" style="1" bestFit="1" customWidth="1"/>
    <col min="12043" max="12043" width="14.28515625" style="1" bestFit="1" customWidth="1"/>
    <col min="12044" max="12044" width="13.5703125" style="1" bestFit="1" customWidth="1"/>
    <col min="12045" max="12045" width="13.85546875" style="1" bestFit="1" customWidth="1"/>
    <col min="12046" max="12288" width="9.140625" style="1"/>
    <col min="12289" max="12289" width="4.42578125" style="1" customWidth="1"/>
    <col min="12290" max="12290" width="46.85546875" style="1" customWidth="1"/>
    <col min="12291" max="12291" width="11.28515625" style="1" bestFit="1" customWidth="1"/>
    <col min="12292" max="12292" width="11.42578125" style="1" bestFit="1" customWidth="1"/>
    <col min="12293" max="12293" width="11.85546875" style="1" customWidth="1"/>
    <col min="12294" max="12294" width="10" style="1" customWidth="1"/>
    <col min="12295" max="12295" width="11.140625" style="1" customWidth="1"/>
    <col min="12296" max="12296" width="10.28515625" style="1" bestFit="1" customWidth="1"/>
    <col min="12297" max="12297" width="10.140625" style="1" bestFit="1" customWidth="1"/>
    <col min="12298" max="12298" width="12" style="1" bestFit="1" customWidth="1"/>
    <col min="12299" max="12299" width="14.28515625" style="1" bestFit="1" customWidth="1"/>
    <col min="12300" max="12300" width="13.5703125" style="1" bestFit="1" customWidth="1"/>
    <col min="12301" max="12301" width="13.85546875" style="1" bestFit="1" customWidth="1"/>
    <col min="12302" max="12544" width="9.140625" style="1"/>
    <col min="12545" max="12545" width="4.42578125" style="1" customWidth="1"/>
    <col min="12546" max="12546" width="46.85546875" style="1" customWidth="1"/>
    <col min="12547" max="12547" width="11.28515625" style="1" bestFit="1" customWidth="1"/>
    <col min="12548" max="12548" width="11.42578125" style="1" bestFit="1" customWidth="1"/>
    <col min="12549" max="12549" width="11.85546875" style="1" customWidth="1"/>
    <col min="12550" max="12550" width="10" style="1" customWidth="1"/>
    <col min="12551" max="12551" width="11.140625" style="1" customWidth="1"/>
    <col min="12552" max="12552" width="10.28515625" style="1" bestFit="1" customWidth="1"/>
    <col min="12553" max="12553" width="10.140625" style="1" bestFit="1" customWidth="1"/>
    <col min="12554" max="12554" width="12" style="1" bestFit="1" customWidth="1"/>
    <col min="12555" max="12555" width="14.28515625" style="1" bestFit="1" customWidth="1"/>
    <col min="12556" max="12556" width="13.5703125" style="1" bestFit="1" customWidth="1"/>
    <col min="12557" max="12557" width="13.85546875" style="1" bestFit="1" customWidth="1"/>
    <col min="12558" max="12800" width="9.140625" style="1"/>
    <col min="12801" max="12801" width="4.42578125" style="1" customWidth="1"/>
    <col min="12802" max="12802" width="46.85546875" style="1" customWidth="1"/>
    <col min="12803" max="12803" width="11.28515625" style="1" bestFit="1" customWidth="1"/>
    <col min="12804" max="12804" width="11.42578125" style="1" bestFit="1" customWidth="1"/>
    <col min="12805" max="12805" width="11.85546875" style="1" customWidth="1"/>
    <col min="12806" max="12806" width="10" style="1" customWidth="1"/>
    <col min="12807" max="12807" width="11.140625" style="1" customWidth="1"/>
    <col min="12808" max="12808" width="10.28515625" style="1" bestFit="1" customWidth="1"/>
    <col min="12809" max="12809" width="10.140625" style="1" bestFit="1" customWidth="1"/>
    <col min="12810" max="12810" width="12" style="1" bestFit="1" customWidth="1"/>
    <col min="12811" max="12811" width="14.28515625" style="1" bestFit="1" customWidth="1"/>
    <col min="12812" max="12812" width="13.5703125" style="1" bestFit="1" customWidth="1"/>
    <col min="12813" max="12813" width="13.85546875" style="1" bestFit="1" customWidth="1"/>
    <col min="12814" max="13056" width="9.140625" style="1"/>
    <col min="13057" max="13057" width="4.42578125" style="1" customWidth="1"/>
    <col min="13058" max="13058" width="46.85546875" style="1" customWidth="1"/>
    <col min="13059" max="13059" width="11.28515625" style="1" bestFit="1" customWidth="1"/>
    <col min="13060" max="13060" width="11.42578125" style="1" bestFit="1" customWidth="1"/>
    <col min="13061" max="13061" width="11.85546875" style="1" customWidth="1"/>
    <col min="13062" max="13062" width="10" style="1" customWidth="1"/>
    <col min="13063" max="13063" width="11.140625" style="1" customWidth="1"/>
    <col min="13064" max="13064" width="10.28515625" style="1" bestFit="1" customWidth="1"/>
    <col min="13065" max="13065" width="10.140625" style="1" bestFit="1" customWidth="1"/>
    <col min="13066" max="13066" width="12" style="1" bestFit="1" customWidth="1"/>
    <col min="13067" max="13067" width="14.28515625" style="1" bestFit="1" customWidth="1"/>
    <col min="13068" max="13068" width="13.5703125" style="1" bestFit="1" customWidth="1"/>
    <col min="13069" max="13069" width="13.85546875" style="1" bestFit="1" customWidth="1"/>
    <col min="13070" max="13312" width="9.140625" style="1"/>
    <col min="13313" max="13313" width="4.42578125" style="1" customWidth="1"/>
    <col min="13314" max="13314" width="46.85546875" style="1" customWidth="1"/>
    <col min="13315" max="13315" width="11.28515625" style="1" bestFit="1" customWidth="1"/>
    <col min="13316" max="13316" width="11.42578125" style="1" bestFit="1" customWidth="1"/>
    <col min="13317" max="13317" width="11.85546875" style="1" customWidth="1"/>
    <col min="13318" max="13318" width="10" style="1" customWidth="1"/>
    <col min="13319" max="13319" width="11.140625" style="1" customWidth="1"/>
    <col min="13320" max="13320" width="10.28515625" style="1" bestFit="1" customWidth="1"/>
    <col min="13321" max="13321" width="10.140625" style="1" bestFit="1" customWidth="1"/>
    <col min="13322" max="13322" width="12" style="1" bestFit="1" customWidth="1"/>
    <col min="13323" max="13323" width="14.28515625" style="1" bestFit="1" customWidth="1"/>
    <col min="13324" max="13324" width="13.5703125" style="1" bestFit="1" customWidth="1"/>
    <col min="13325" max="13325" width="13.85546875" style="1" bestFit="1" customWidth="1"/>
    <col min="13326" max="13568" width="9.140625" style="1"/>
    <col min="13569" max="13569" width="4.42578125" style="1" customWidth="1"/>
    <col min="13570" max="13570" width="46.85546875" style="1" customWidth="1"/>
    <col min="13571" max="13571" width="11.28515625" style="1" bestFit="1" customWidth="1"/>
    <col min="13572" max="13572" width="11.42578125" style="1" bestFit="1" customWidth="1"/>
    <col min="13573" max="13573" width="11.85546875" style="1" customWidth="1"/>
    <col min="13574" max="13574" width="10" style="1" customWidth="1"/>
    <col min="13575" max="13575" width="11.140625" style="1" customWidth="1"/>
    <col min="13576" max="13576" width="10.28515625" style="1" bestFit="1" customWidth="1"/>
    <col min="13577" max="13577" width="10.140625" style="1" bestFit="1" customWidth="1"/>
    <col min="13578" max="13578" width="12" style="1" bestFit="1" customWidth="1"/>
    <col min="13579" max="13579" width="14.28515625" style="1" bestFit="1" customWidth="1"/>
    <col min="13580" max="13580" width="13.5703125" style="1" bestFit="1" customWidth="1"/>
    <col min="13581" max="13581" width="13.85546875" style="1" bestFit="1" customWidth="1"/>
    <col min="13582" max="13824" width="9.140625" style="1"/>
    <col min="13825" max="13825" width="4.42578125" style="1" customWidth="1"/>
    <col min="13826" max="13826" width="46.85546875" style="1" customWidth="1"/>
    <col min="13827" max="13827" width="11.28515625" style="1" bestFit="1" customWidth="1"/>
    <col min="13828" max="13828" width="11.42578125" style="1" bestFit="1" customWidth="1"/>
    <col min="13829" max="13829" width="11.85546875" style="1" customWidth="1"/>
    <col min="13830" max="13830" width="10" style="1" customWidth="1"/>
    <col min="13831" max="13831" width="11.140625" style="1" customWidth="1"/>
    <col min="13832" max="13832" width="10.28515625" style="1" bestFit="1" customWidth="1"/>
    <col min="13833" max="13833" width="10.140625" style="1" bestFit="1" customWidth="1"/>
    <col min="13834" max="13834" width="12" style="1" bestFit="1" customWidth="1"/>
    <col min="13835" max="13835" width="14.28515625" style="1" bestFit="1" customWidth="1"/>
    <col min="13836" max="13836" width="13.5703125" style="1" bestFit="1" customWidth="1"/>
    <col min="13837" max="13837" width="13.85546875" style="1" bestFit="1" customWidth="1"/>
    <col min="13838" max="14080" width="9.140625" style="1"/>
    <col min="14081" max="14081" width="4.42578125" style="1" customWidth="1"/>
    <col min="14082" max="14082" width="46.85546875" style="1" customWidth="1"/>
    <col min="14083" max="14083" width="11.28515625" style="1" bestFit="1" customWidth="1"/>
    <col min="14084" max="14084" width="11.42578125" style="1" bestFit="1" customWidth="1"/>
    <col min="14085" max="14085" width="11.85546875" style="1" customWidth="1"/>
    <col min="14086" max="14086" width="10" style="1" customWidth="1"/>
    <col min="14087" max="14087" width="11.140625" style="1" customWidth="1"/>
    <col min="14088" max="14088" width="10.28515625" style="1" bestFit="1" customWidth="1"/>
    <col min="14089" max="14089" width="10.140625" style="1" bestFit="1" customWidth="1"/>
    <col min="14090" max="14090" width="12" style="1" bestFit="1" customWidth="1"/>
    <col min="14091" max="14091" width="14.28515625" style="1" bestFit="1" customWidth="1"/>
    <col min="14092" max="14092" width="13.5703125" style="1" bestFit="1" customWidth="1"/>
    <col min="14093" max="14093" width="13.85546875" style="1" bestFit="1" customWidth="1"/>
    <col min="14094" max="14336" width="9.140625" style="1"/>
    <col min="14337" max="14337" width="4.42578125" style="1" customWidth="1"/>
    <col min="14338" max="14338" width="46.85546875" style="1" customWidth="1"/>
    <col min="14339" max="14339" width="11.28515625" style="1" bestFit="1" customWidth="1"/>
    <col min="14340" max="14340" width="11.42578125" style="1" bestFit="1" customWidth="1"/>
    <col min="14341" max="14341" width="11.85546875" style="1" customWidth="1"/>
    <col min="14342" max="14342" width="10" style="1" customWidth="1"/>
    <col min="14343" max="14343" width="11.140625" style="1" customWidth="1"/>
    <col min="14344" max="14344" width="10.28515625" style="1" bestFit="1" customWidth="1"/>
    <col min="14345" max="14345" width="10.140625" style="1" bestFit="1" customWidth="1"/>
    <col min="14346" max="14346" width="12" style="1" bestFit="1" customWidth="1"/>
    <col min="14347" max="14347" width="14.28515625" style="1" bestFit="1" customWidth="1"/>
    <col min="14348" max="14348" width="13.5703125" style="1" bestFit="1" customWidth="1"/>
    <col min="14349" max="14349" width="13.85546875" style="1" bestFit="1" customWidth="1"/>
    <col min="14350" max="14592" width="9.140625" style="1"/>
    <col min="14593" max="14593" width="4.42578125" style="1" customWidth="1"/>
    <col min="14594" max="14594" width="46.85546875" style="1" customWidth="1"/>
    <col min="14595" max="14595" width="11.28515625" style="1" bestFit="1" customWidth="1"/>
    <col min="14596" max="14596" width="11.42578125" style="1" bestFit="1" customWidth="1"/>
    <col min="14597" max="14597" width="11.85546875" style="1" customWidth="1"/>
    <col min="14598" max="14598" width="10" style="1" customWidth="1"/>
    <col min="14599" max="14599" width="11.140625" style="1" customWidth="1"/>
    <col min="14600" max="14600" width="10.28515625" style="1" bestFit="1" customWidth="1"/>
    <col min="14601" max="14601" width="10.140625" style="1" bestFit="1" customWidth="1"/>
    <col min="14602" max="14602" width="12" style="1" bestFit="1" customWidth="1"/>
    <col min="14603" max="14603" width="14.28515625" style="1" bestFit="1" customWidth="1"/>
    <col min="14604" max="14604" width="13.5703125" style="1" bestFit="1" customWidth="1"/>
    <col min="14605" max="14605" width="13.85546875" style="1" bestFit="1" customWidth="1"/>
    <col min="14606" max="14848" width="9.140625" style="1"/>
    <col min="14849" max="14849" width="4.42578125" style="1" customWidth="1"/>
    <col min="14850" max="14850" width="46.85546875" style="1" customWidth="1"/>
    <col min="14851" max="14851" width="11.28515625" style="1" bestFit="1" customWidth="1"/>
    <col min="14852" max="14852" width="11.42578125" style="1" bestFit="1" customWidth="1"/>
    <col min="14853" max="14853" width="11.85546875" style="1" customWidth="1"/>
    <col min="14854" max="14854" width="10" style="1" customWidth="1"/>
    <col min="14855" max="14855" width="11.140625" style="1" customWidth="1"/>
    <col min="14856" max="14856" width="10.28515625" style="1" bestFit="1" customWidth="1"/>
    <col min="14857" max="14857" width="10.140625" style="1" bestFit="1" customWidth="1"/>
    <col min="14858" max="14858" width="12" style="1" bestFit="1" customWidth="1"/>
    <col min="14859" max="14859" width="14.28515625" style="1" bestFit="1" customWidth="1"/>
    <col min="14860" max="14860" width="13.5703125" style="1" bestFit="1" customWidth="1"/>
    <col min="14861" max="14861" width="13.85546875" style="1" bestFit="1" customWidth="1"/>
    <col min="14862" max="15104" width="9.140625" style="1"/>
    <col min="15105" max="15105" width="4.42578125" style="1" customWidth="1"/>
    <col min="15106" max="15106" width="46.85546875" style="1" customWidth="1"/>
    <col min="15107" max="15107" width="11.28515625" style="1" bestFit="1" customWidth="1"/>
    <col min="15108" max="15108" width="11.42578125" style="1" bestFit="1" customWidth="1"/>
    <col min="15109" max="15109" width="11.85546875" style="1" customWidth="1"/>
    <col min="15110" max="15110" width="10" style="1" customWidth="1"/>
    <col min="15111" max="15111" width="11.140625" style="1" customWidth="1"/>
    <col min="15112" max="15112" width="10.28515625" style="1" bestFit="1" customWidth="1"/>
    <col min="15113" max="15113" width="10.140625" style="1" bestFit="1" customWidth="1"/>
    <col min="15114" max="15114" width="12" style="1" bestFit="1" customWidth="1"/>
    <col min="15115" max="15115" width="14.28515625" style="1" bestFit="1" customWidth="1"/>
    <col min="15116" max="15116" width="13.5703125" style="1" bestFit="1" customWidth="1"/>
    <col min="15117" max="15117" width="13.85546875" style="1" bestFit="1" customWidth="1"/>
    <col min="15118" max="15360" width="9.140625" style="1"/>
    <col min="15361" max="15361" width="4.42578125" style="1" customWidth="1"/>
    <col min="15362" max="15362" width="46.85546875" style="1" customWidth="1"/>
    <col min="15363" max="15363" width="11.28515625" style="1" bestFit="1" customWidth="1"/>
    <col min="15364" max="15364" width="11.42578125" style="1" bestFit="1" customWidth="1"/>
    <col min="15365" max="15365" width="11.85546875" style="1" customWidth="1"/>
    <col min="15366" max="15366" width="10" style="1" customWidth="1"/>
    <col min="15367" max="15367" width="11.140625" style="1" customWidth="1"/>
    <col min="15368" max="15368" width="10.28515625" style="1" bestFit="1" customWidth="1"/>
    <col min="15369" max="15369" width="10.140625" style="1" bestFit="1" customWidth="1"/>
    <col min="15370" max="15370" width="12" style="1" bestFit="1" customWidth="1"/>
    <col min="15371" max="15371" width="14.28515625" style="1" bestFit="1" customWidth="1"/>
    <col min="15372" max="15372" width="13.5703125" style="1" bestFit="1" customWidth="1"/>
    <col min="15373" max="15373" width="13.85546875" style="1" bestFit="1" customWidth="1"/>
    <col min="15374" max="15616" width="9.140625" style="1"/>
    <col min="15617" max="15617" width="4.42578125" style="1" customWidth="1"/>
    <col min="15618" max="15618" width="46.85546875" style="1" customWidth="1"/>
    <col min="15619" max="15619" width="11.28515625" style="1" bestFit="1" customWidth="1"/>
    <col min="15620" max="15620" width="11.42578125" style="1" bestFit="1" customWidth="1"/>
    <col min="15621" max="15621" width="11.85546875" style="1" customWidth="1"/>
    <col min="15622" max="15622" width="10" style="1" customWidth="1"/>
    <col min="15623" max="15623" width="11.140625" style="1" customWidth="1"/>
    <col min="15624" max="15624" width="10.28515625" style="1" bestFit="1" customWidth="1"/>
    <col min="15625" max="15625" width="10.140625" style="1" bestFit="1" customWidth="1"/>
    <col min="15626" max="15626" width="12" style="1" bestFit="1" customWidth="1"/>
    <col min="15627" max="15627" width="14.28515625" style="1" bestFit="1" customWidth="1"/>
    <col min="15628" max="15628" width="13.5703125" style="1" bestFit="1" customWidth="1"/>
    <col min="15629" max="15629" width="13.85546875" style="1" bestFit="1" customWidth="1"/>
    <col min="15630" max="15872" width="9.140625" style="1"/>
    <col min="15873" max="15873" width="4.42578125" style="1" customWidth="1"/>
    <col min="15874" max="15874" width="46.85546875" style="1" customWidth="1"/>
    <col min="15875" max="15875" width="11.28515625" style="1" bestFit="1" customWidth="1"/>
    <col min="15876" max="15876" width="11.42578125" style="1" bestFit="1" customWidth="1"/>
    <col min="15877" max="15877" width="11.85546875" style="1" customWidth="1"/>
    <col min="15878" max="15878" width="10" style="1" customWidth="1"/>
    <col min="15879" max="15879" width="11.140625" style="1" customWidth="1"/>
    <col min="15880" max="15880" width="10.28515625" style="1" bestFit="1" customWidth="1"/>
    <col min="15881" max="15881" width="10.140625" style="1" bestFit="1" customWidth="1"/>
    <col min="15882" max="15882" width="12" style="1" bestFit="1" customWidth="1"/>
    <col min="15883" max="15883" width="14.28515625" style="1" bestFit="1" customWidth="1"/>
    <col min="15884" max="15884" width="13.5703125" style="1" bestFit="1" customWidth="1"/>
    <col min="15885" max="15885" width="13.85546875" style="1" bestFit="1" customWidth="1"/>
    <col min="15886" max="16128" width="9.140625" style="1"/>
    <col min="16129" max="16129" width="4.42578125" style="1" customWidth="1"/>
    <col min="16130" max="16130" width="46.85546875" style="1" customWidth="1"/>
    <col min="16131" max="16131" width="11.28515625" style="1" bestFit="1" customWidth="1"/>
    <col min="16132" max="16132" width="11.42578125" style="1" bestFit="1" customWidth="1"/>
    <col min="16133" max="16133" width="11.85546875" style="1" customWidth="1"/>
    <col min="16134" max="16134" width="10" style="1" customWidth="1"/>
    <col min="16135" max="16135" width="11.140625" style="1" customWidth="1"/>
    <col min="16136" max="16136" width="10.28515625" style="1" bestFit="1" customWidth="1"/>
    <col min="16137" max="16137" width="10.140625" style="1" bestFit="1" customWidth="1"/>
    <col min="16138" max="16138" width="12" style="1" bestFit="1" customWidth="1"/>
    <col min="16139" max="16139" width="14.28515625" style="1" bestFit="1" customWidth="1"/>
    <col min="16140" max="16140" width="13.5703125" style="1" bestFit="1" customWidth="1"/>
    <col min="16141" max="16141" width="13.85546875" style="1" bestFit="1" customWidth="1"/>
    <col min="16142" max="16384" width="9.140625" style="1"/>
  </cols>
  <sheetData>
    <row r="1" spans="1:13" s="239" customFormat="1" ht="15">
      <c r="H1" s="240"/>
      <c r="I1" s="241"/>
      <c r="K1" s="240"/>
    </row>
    <row r="2" spans="1:13" ht="51" customHeight="1">
      <c r="A2" s="765" t="s">
        <v>222</v>
      </c>
      <c r="B2" s="765" t="s">
        <v>221</v>
      </c>
      <c r="C2" s="782" t="s">
        <v>690</v>
      </c>
      <c r="D2" s="782" t="s">
        <v>691</v>
      </c>
      <c r="E2" s="775" t="s">
        <v>587</v>
      </c>
      <c r="F2" s="775" t="s">
        <v>217</v>
      </c>
      <c r="G2" s="775" t="s">
        <v>216</v>
      </c>
      <c r="H2" s="776" t="s">
        <v>684</v>
      </c>
      <c r="I2" s="778" t="s">
        <v>214</v>
      </c>
      <c r="J2" s="780" t="s">
        <v>583</v>
      </c>
      <c r="K2" s="771" t="s">
        <v>212</v>
      </c>
      <c r="L2" s="771" t="s">
        <v>211</v>
      </c>
      <c r="M2" s="771" t="s">
        <v>210</v>
      </c>
    </row>
    <row r="3" spans="1:13" ht="130.5" customHeight="1">
      <c r="A3" s="766"/>
      <c r="B3" s="765"/>
      <c r="C3" s="783"/>
      <c r="D3" s="783"/>
      <c r="E3" s="775"/>
      <c r="F3" s="775"/>
      <c r="G3" s="775"/>
      <c r="H3" s="777"/>
      <c r="I3" s="779"/>
      <c r="J3" s="781"/>
      <c r="K3" s="772"/>
      <c r="L3" s="772"/>
      <c r="M3" s="772"/>
    </row>
    <row r="4" spans="1:13" ht="15">
      <c r="A4" s="238"/>
      <c r="B4" s="237"/>
      <c r="C4" s="237">
        <v>1</v>
      </c>
      <c r="D4" s="237">
        <f>C4+1</f>
        <v>2</v>
      </c>
      <c r="E4" s="237">
        <f>D4+1</f>
        <v>3</v>
      </c>
      <c r="F4" s="237">
        <f t="shared" ref="F4:M4" si="0">E4+1</f>
        <v>4</v>
      </c>
      <c r="G4" s="237">
        <f t="shared" si="0"/>
        <v>5</v>
      </c>
      <c r="H4" s="237">
        <f t="shared" si="0"/>
        <v>6</v>
      </c>
      <c r="I4" s="237">
        <f t="shared" si="0"/>
        <v>7</v>
      </c>
      <c r="J4" s="237">
        <f t="shared" si="0"/>
        <v>8</v>
      </c>
      <c r="K4" s="237">
        <f t="shared" si="0"/>
        <v>9</v>
      </c>
      <c r="L4" s="237">
        <f t="shared" si="0"/>
        <v>10</v>
      </c>
      <c r="M4" s="237">
        <f t="shared" si="0"/>
        <v>11</v>
      </c>
    </row>
    <row r="5" spans="1:13" s="231" customFormat="1" ht="31.5" customHeight="1">
      <c r="A5" s="238"/>
      <c r="B5" s="237"/>
      <c r="C5" s="236" t="s">
        <v>208</v>
      </c>
      <c r="D5" s="236" t="s">
        <v>208</v>
      </c>
      <c r="E5" s="236" t="s">
        <v>207</v>
      </c>
      <c r="F5" s="232" t="s">
        <v>206</v>
      </c>
      <c r="G5" s="232" t="s">
        <v>205</v>
      </c>
      <c r="H5" s="234" t="s">
        <v>204</v>
      </c>
      <c r="I5" s="235" t="s">
        <v>203</v>
      </c>
      <c r="J5" s="234" t="s">
        <v>584</v>
      </c>
      <c r="K5" s="233" t="s">
        <v>201</v>
      </c>
      <c r="L5" s="232" t="s">
        <v>200</v>
      </c>
      <c r="M5" s="232" t="s">
        <v>199</v>
      </c>
    </row>
    <row r="6" spans="1:13" ht="14.25">
      <c r="A6" s="222">
        <v>1</v>
      </c>
      <c r="B6" s="221" t="s">
        <v>198</v>
      </c>
      <c r="C6" s="72">
        <f>'October midyear adj'!D6</f>
        <v>9606</v>
      </c>
      <c r="D6" s="72">
        <f>'2-1-13 ALL'!C6-'[10]Total_Scholarship Only_byLEA'!F16</f>
        <v>9554</v>
      </c>
      <c r="E6" s="70">
        <f>D6-C6</f>
        <v>-52</v>
      </c>
      <c r="F6" s="70">
        <f t="shared" ref="F6:F69" si="1">IF(E6&gt;0,E6,0)</f>
        <v>0</v>
      </c>
      <c r="G6" s="70">
        <f t="shared" ref="G6:G69" si="2">IF(E6&lt;0,E6,0)</f>
        <v>-52</v>
      </c>
      <c r="H6" s="77">
        <f>'October midyear adj'!H6</f>
        <v>4637.919706737428</v>
      </c>
      <c r="I6" s="77">
        <f>'[1]Table 4 Level 3'!P6</f>
        <v>777.48</v>
      </c>
      <c r="J6" s="77">
        <f>(I6+H6)*0.5</f>
        <v>2707.6998533687138</v>
      </c>
      <c r="K6" s="69">
        <f t="shared" ref="K6:K69" si="3">E6*J6</f>
        <v>-140800.39237517311</v>
      </c>
      <c r="L6" s="77">
        <f t="shared" ref="L6:L69" si="4">IF(K6&gt;0,K6,0)</f>
        <v>0</v>
      </c>
      <c r="M6" s="77">
        <f t="shared" ref="M6:M69" si="5">IF(K6&lt;0,K6,0)</f>
        <v>-140800.39237517311</v>
      </c>
    </row>
    <row r="7" spans="1:13" ht="14.25">
      <c r="A7" s="222">
        <v>2</v>
      </c>
      <c r="B7" s="221" t="s">
        <v>197</v>
      </c>
      <c r="C7" s="72">
        <f>'October midyear adj'!D7</f>
        <v>4101</v>
      </c>
      <c r="D7" s="72">
        <f>'2-1-13 ALL'!C7-'[10]Total_Scholarship Only_byLEA'!F17</f>
        <v>4077</v>
      </c>
      <c r="E7" s="70">
        <f t="shared" ref="E7:E70" si="6">D7-C7</f>
        <v>-24</v>
      </c>
      <c r="F7" s="70">
        <f t="shared" si="1"/>
        <v>0</v>
      </c>
      <c r="G7" s="70">
        <f t="shared" si="2"/>
        <v>-24</v>
      </c>
      <c r="H7" s="77">
        <f>'October midyear adj'!H7</f>
        <v>6149.545926426621</v>
      </c>
      <c r="I7" s="77">
        <f>'[1]Table 4 Level 3'!P7</f>
        <v>842.32</v>
      </c>
      <c r="J7" s="77">
        <f t="shared" ref="J7:J70" si="7">(I7+H7)*0.5</f>
        <v>3495.9329632133104</v>
      </c>
      <c r="K7" s="69">
        <f t="shared" si="3"/>
        <v>-83902.391117119449</v>
      </c>
      <c r="L7" s="77">
        <f t="shared" si="4"/>
        <v>0</v>
      </c>
      <c r="M7" s="77">
        <f t="shared" si="5"/>
        <v>-83902.391117119449</v>
      </c>
    </row>
    <row r="8" spans="1:13" ht="14.25">
      <c r="A8" s="222">
        <v>3</v>
      </c>
      <c r="B8" s="221" t="s">
        <v>196</v>
      </c>
      <c r="C8" s="71">
        <f>'October midyear adj'!D8</f>
        <v>20482</v>
      </c>
      <c r="D8" s="71">
        <f>'2-1-13 ALL'!C8-'[10]Total_Scholarship Only_byLEA'!F18</f>
        <v>20525</v>
      </c>
      <c r="E8" s="70">
        <f t="shared" si="6"/>
        <v>43</v>
      </c>
      <c r="F8" s="70">
        <f t="shared" si="1"/>
        <v>43</v>
      </c>
      <c r="G8" s="70">
        <f t="shared" si="2"/>
        <v>0</v>
      </c>
      <c r="H8" s="77">
        <f>'October midyear adj'!H8</f>
        <v>4340.9401078757892</v>
      </c>
      <c r="I8" s="68">
        <f>'[1]Table 4 Level 3'!P8</f>
        <v>596.84</v>
      </c>
      <c r="J8" s="68">
        <f t="shared" si="7"/>
        <v>2468.8900539378947</v>
      </c>
      <c r="K8" s="69">
        <f t="shared" si="3"/>
        <v>106162.27231932947</v>
      </c>
      <c r="L8" s="68">
        <f t="shared" si="4"/>
        <v>106162.27231932947</v>
      </c>
      <c r="M8" s="68">
        <f t="shared" si="5"/>
        <v>0</v>
      </c>
    </row>
    <row r="9" spans="1:13" ht="14.25">
      <c r="A9" s="222">
        <v>4</v>
      </c>
      <c r="B9" s="221" t="s">
        <v>195</v>
      </c>
      <c r="C9" s="71">
        <f>'October midyear adj'!D9</f>
        <v>3519</v>
      </c>
      <c r="D9" s="71">
        <f>'2-1-13 ALL'!C9-'[10]Total_Scholarship Only_byLEA'!F19</f>
        <v>3545</v>
      </c>
      <c r="E9" s="70">
        <f t="shared" si="6"/>
        <v>26</v>
      </c>
      <c r="F9" s="70">
        <f t="shared" si="1"/>
        <v>26</v>
      </c>
      <c r="G9" s="70">
        <f t="shared" si="2"/>
        <v>0</v>
      </c>
      <c r="H9" s="77">
        <f>'October midyear adj'!H9</f>
        <v>6077.3708498182023</v>
      </c>
      <c r="I9" s="68">
        <f>'[1]Table 4 Level 3'!P9</f>
        <v>585.76</v>
      </c>
      <c r="J9" s="68">
        <f t="shared" si="7"/>
        <v>3331.5654249091012</v>
      </c>
      <c r="K9" s="69">
        <f t="shared" si="3"/>
        <v>86620.701047636627</v>
      </c>
      <c r="L9" s="68">
        <f t="shared" si="4"/>
        <v>86620.701047636627</v>
      </c>
      <c r="M9" s="68">
        <f t="shared" si="5"/>
        <v>0</v>
      </c>
    </row>
    <row r="10" spans="1:13" ht="14.25">
      <c r="A10" s="226">
        <v>5</v>
      </c>
      <c r="B10" s="225" t="s">
        <v>194</v>
      </c>
      <c r="C10" s="65">
        <f>'October midyear adj'!D10</f>
        <v>5776</v>
      </c>
      <c r="D10" s="65">
        <f>'2-1-13 ALL'!C10-'[10]Total_Scholarship Only_byLEA'!F20</f>
        <v>5723</v>
      </c>
      <c r="E10" s="79">
        <f t="shared" si="6"/>
        <v>-53</v>
      </c>
      <c r="F10" s="79">
        <f t="shared" si="1"/>
        <v>0</v>
      </c>
      <c r="G10" s="79">
        <f t="shared" si="2"/>
        <v>-53</v>
      </c>
      <c r="H10" s="62">
        <f>'October midyear adj'!H10</f>
        <v>4878.1095033692254</v>
      </c>
      <c r="I10" s="63">
        <f>'[1]Table 4 Level 3'!P10</f>
        <v>555.91</v>
      </c>
      <c r="J10" s="63">
        <f t="shared" si="7"/>
        <v>2717.0097516846126</v>
      </c>
      <c r="K10" s="57">
        <f t="shared" si="3"/>
        <v>-144001.51683928448</v>
      </c>
      <c r="L10" s="63">
        <f t="shared" si="4"/>
        <v>0</v>
      </c>
      <c r="M10" s="63">
        <f t="shared" si="5"/>
        <v>-144001.51683928448</v>
      </c>
    </row>
    <row r="11" spans="1:13" ht="14.25">
      <c r="A11" s="222">
        <v>6</v>
      </c>
      <c r="B11" s="221" t="s">
        <v>193</v>
      </c>
      <c r="C11" s="72">
        <f>'October midyear adj'!D11</f>
        <v>6013</v>
      </c>
      <c r="D11" s="72">
        <f>'2-1-13 ALL'!C11-'[10]Total_Scholarship Only_byLEA'!F21</f>
        <v>6018</v>
      </c>
      <c r="E11" s="70">
        <f t="shared" si="6"/>
        <v>5</v>
      </c>
      <c r="F11" s="70">
        <f t="shared" si="1"/>
        <v>5</v>
      </c>
      <c r="G11" s="70">
        <f t="shared" si="2"/>
        <v>0</v>
      </c>
      <c r="H11" s="77">
        <f>'October midyear adj'!H11</f>
        <v>5550.1901239384006</v>
      </c>
      <c r="I11" s="77">
        <f>'[1]Table 4 Level 3'!P11</f>
        <v>545.4799999999999</v>
      </c>
      <c r="J11" s="77">
        <f t="shared" si="7"/>
        <v>3047.8350619692001</v>
      </c>
      <c r="K11" s="69">
        <f t="shared" si="3"/>
        <v>15239.175309845999</v>
      </c>
      <c r="L11" s="77">
        <f t="shared" si="4"/>
        <v>15239.175309845999</v>
      </c>
      <c r="M11" s="77">
        <f t="shared" si="5"/>
        <v>0</v>
      </c>
    </row>
    <row r="12" spans="1:13" ht="14.25">
      <c r="A12" s="222">
        <v>7</v>
      </c>
      <c r="B12" s="221" t="s">
        <v>192</v>
      </c>
      <c r="C12" s="72">
        <f>'October midyear adj'!D12</f>
        <v>2222</v>
      </c>
      <c r="D12" s="72">
        <f>'2-1-13 ALL'!C12-'[10]Total_Scholarship Only_byLEA'!F22</f>
        <v>2191</v>
      </c>
      <c r="E12" s="70">
        <f t="shared" si="6"/>
        <v>-31</v>
      </c>
      <c r="F12" s="70">
        <f t="shared" si="1"/>
        <v>0</v>
      </c>
      <c r="G12" s="70">
        <f t="shared" si="2"/>
        <v>-31</v>
      </c>
      <c r="H12" s="77">
        <f>'October midyear adj'!H12</f>
        <v>1550.5347159603245</v>
      </c>
      <c r="I12" s="77">
        <f>'[1]Table 4 Level 3'!P12</f>
        <v>756.91999999999985</v>
      </c>
      <c r="J12" s="77">
        <f t="shared" si="7"/>
        <v>1153.7273579801622</v>
      </c>
      <c r="K12" s="69">
        <f t="shared" si="3"/>
        <v>-35765.548097385028</v>
      </c>
      <c r="L12" s="77">
        <f t="shared" si="4"/>
        <v>0</v>
      </c>
      <c r="M12" s="77">
        <f t="shared" si="5"/>
        <v>-35765.548097385028</v>
      </c>
    </row>
    <row r="13" spans="1:13" ht="14.25">
      <c r="A13" s="222">
        <v>8</v>
      </c>
      <c r="B13" s="221" t="s">
        <v>191</v>
      </c>
      <c r="C13" s="71">
        <f>'October midyear adj'!D13</f>
        <v>21227</v>
      </c>
      <c r="D13" s="71">
        <f>'2-1-13 ALL'!C13-'[10]Total_Scholarship Only_byLEA'!F23</f>
        <v>21110</v>
      </c>
      <c r="E13" s="70">
        <f t="shared" si="6"/>
        <v>-117</v>
      </c>
      <c r="F13" s="70">
        <f t="shared" si="1"/>
        <v>0</v>
      </c>
      <c r="G13" s="70">
        <f t="shared" si="2"/>
        <v>-117</v>
      </c>
      <c r="H13" s="77">
        <f>'October midyear adj'!H13</f>
        <v>4054.7459475361657</v>
      </c>
      <c r="I13" s="68">
        <f>'[1]Table 4 Level 3'!P13</f>
        <v>725.76</v>
      </c>
      <c r="J13" s="68">
        <f t="shared" si="7"/>
        <v>2390.2529737680829</v>
      </c>
      <c r="K13" s="69">
        <f t="shared" si="3"/>
        <v>-279659.59793086571</v>
      </c>
      <c r="L13" s="68">
        <f t="shared" si="4"/>
        <v>0</v>
      </c>
      <c r="M13" s="68">
        <f t="shared" si="5"/>
        <v>-279659.59793086571</v>
      </c>
    </row>
    <row r="14" spans="1:13" ht="14.25">
      <c r="A14" s="222">
        <v>9</v>
      </c>
      <c r="B14" s="221" t="s">
        <v>94</v>
      </c>
      <c r="C14" s="71">
        <f>'October midyear adj'!D14</f>
        <v>40374</v>
      </c>
      <c r="D14" s="71">
        <f>'2-1-13 ALL'!C14-'[10]Total_Scholarship Only_byLEA'!F24</f>
        <v>40069</v>
      </c>
      <c r="E14" s="70">
        <f t="shared" si="6"/>
        <v>-305</v>
      </c>
      <c r="F14" s="70">
        <f t="shared" si="1"/>
        <v>0</v>
      </c>
      <c r="G14" s="70">
        <f t="shared" si="2"/>
        <v>-305</v>
      </c>
      <c r="H14" s="227">
        <f>'October midyear adj'!H14</f>
        <v>4287.1210280148016</v>
      </c>
      <c r="I14" s="227">
        <f>'[1]Table 4 Level 3'!P14</f>
        <v>744.76</v>
      </c>
      <c r="J14" s="68">
        <f t="shared" si="7"/>
        <v>2515.9405140074009</v>
      </c>
      <c r="K14" s="69">
        <f t="shared" si="3"/>
        <v>-767361.85677225725</v>
      </c>
      <c r="L14" s="96">
        <f t="shared" si="4"/>
        <v>0</v>
      </c>
      <c r="M14" s="96">
        <f t="shared" si="5"/>
        <v>-767361.85677225725</v>
      </c>
    </row>
    <row r="15" spans="1:13" ht="14.25">
      <c r="A15" s="226">
        <v>10</v>
      </c>
      <c r="B15" s="225" t="s">
        <v>93</v>
      </c>
      <c r="C15" s="65">
        <f>'October midyear adj'!D15</f>
        <v>30770</v>
      </c>
      <c r="D15" s="65">
        <f>'2-1-13 ALL'!C15-'[10]Total_Scholarship Only_byLEA'!F25</f>
        <v>30658</v>
      </c>
      <c r="E15" s="79">
        <f t="shared" si="6"/>
        <v>-112</v>
      </c>
      <c r="F15" s="79">
        <f t="shared" si="1"/>
        <v>0</v>
      </c>
      <c r="G15" s="79">
        <f t="shared" si="2"/>
        <v>-112</v>
      </c>
      <c r="H15" s="63">
        <f>'October midyear adj'!H15</f>
        <v>4320.1782742925079</v>
      </c>
      <c r="I15" s="63">
        <f>'[1]Table 4 Level 3'!P15</f>
        <v>608.04000000000008</v>
      </c>
      <c r="J15" s="63">
        <f t="shared" si="7"/>
        <v>2464.1091371462539</v>
      </c>
      <c r="K15" s="57">
        <f t="shared" si="3"/>
        <v>-275980.22336038045</v>
      </c>
      <c r="L15" s="56">
        <f t="shared" si="4"/>
        <v>0</v>
      </c>
      <c r="M15" s="56">
        <f t="shared" si="5"/>
        <v>-275980.22336038045</v>
      </c>
    </row>
    <row r="16" spans="1:13" ht="14.25">
      <c r="A16" s="222">
        <v>11</v>
      </c>
      <c r="B16" s="221" t="s">
        <v>190</v>
      </c>
      <c r="C16" s="72">
        <f>'October midyear adj'!D16</f>
        <v>1551</v>
      </c>
      <c r="D16" s="72">
        <f>'2-1-13 ALL'!C16-'[10]Total_Scholarship Only_byLEA'!F26</f>
        <v>1543</v>
      </c>
      <c r="E16" s="70">
        <f t="shared" si="6"/>
        <v>-8</v>
      </c>
      <c r="F16" s="70">
        <f t="shared" si="1"/>
        <v>0</v>
      </c>
      <c r="G16" s="70">
        <f t="shared" si="2"/>
        <v>-8</v>
      </c>
      <c r="H16" s="77">
        <f>'October midyear adj'!H16</f>
        <v>6754.8947842641273</v>
      </c>
      <c r="I16" s="77">
        <f>'[1]Table 4 Level 3'!P16</f>
        <v>706.55</v>
      </c>
      <c r="J16" s="77">
        <f t="shared" si="7"/>
        <v>3730.7223921320638</v>
      </c>
      <c r="K16" s="69">
        <f t="shared" si="3"/>
        <v>-29845.77913705651</v>
      </c>
      <c r="L16" s="96">
        <f t="shared" si="4"/>
        <v>0</v>
      </c>
      <c r="M16" s="96">
        <f t="shared" si="5"/>
        <v>-29845.77913705651</v>
      </c>
    </row>
    <row r="17" spans="1:13" ht="14.25">
      <c r="A17" s="222">
        <v>12</v>
      </c>
      <c r="B17" s="221" t="s">
        <v>189</v>
      </c>
      <c r="C17" s="72">
        <f>'October midyear adj'!D17</f>
        <v>1226</v>
      </c>
      <c r="D17" s="72">
        <f>'2-1-13 ALL'!C17-'[10]Total_Scholarship Only_byLEA'!F27</f>
        <v>1212</v>
      </c>
      <c r="E17" s="70">
        <f t="shared" si="6"/>
        <v>-14</v>
      </c>
      <c r="F17" s="70">
        <f t="shared" si="1"/>
        <v>0</v>
      </c>
      <c r="G17" s="70">
        <f t="shared" si="2"/>
        <v>-14</v>
      </c>
      <c r="H17" s="77">
        <f>'October midyear adj'!H17</f>
        <v>1807.9873469387755</v>
      </c>
      <c r="I17" s="77">
        <f>'[1]Table 4 Level 3'!P17</f>
        <v>1063.31</v>
      </c>
      <c r="J17" s="77">
        <f t="shared" si="7"/>
        <v>1435.6486734693876</v>
      </c>
      <c r="K17" s="69">
        <f t="shared" si="3"/>
        <v>-20099.081428571426</v>
      </c>
      <c r="L17" s="96">
        <f t="shared" si="4"/>
        <v>0</v>
      </c>
      <c r="M17" s="96">
        <f t="shared" si="5"/>
        <v>-20099.081428571426</v>
      </c>
    </row>
    <row r="18" spans="1:13" ht="14.25">
      <c r="A18" s="222">
        <v>13</v>
      </c>
      <c r="B18" s="221" t="s">
        <v>188</v>
      </c>
      <c r="C18" s="71">
        <f>'October midyear adj'!D18</f>
        <v>1486</v>
      </c>
      <c r="D18" s="71">
        <f>'2-1-13 ALL'!C18-'[10]Total_Scholarship Only_byLEA'!F28</f>
        <v>1503</v>
      </c>
      <c r="E18" s="70">
        <f t="shared" si="6"/>
        <v>17</v>
      </c>
      <c r="F18" s="70">
        <f t="shared" si="1"/>
        <v>17</v>
      </c>
      <c r="G18" s="70">
        <f t="shared" si="2"/>
        <v>0</v>
      </c>
      <c r="H18" s="68">
        <f>'October midyear adj'!H18</f>
        <v>6143.511131744569</v>
      </c>
      <c r="I18" s="68">
        <f>'[1]Table 4 Level 3'!P18</f>
        <v>749.43000000000006</v>
      </c>
      <c r="J18" s="68">
        <f t="shared" si="7"/>
        <v>3446.4705658722846</v>
      </c>
      <c r="K18" s="69">
        <f t="shared" si="3"/>
        <v>58589.999619828835</v>
      </c>
      <c r="L18" s="96">
        <f t="shared" si="4"/>
        <v>58589.999619828835</v>
      </c>
      <c r="M18" s="96">
        <f t="shared" si="5"/>
        <v>0</v>
      </c>
    </row>
    <row r="19" spans="1:13" ht="14.25">
      <c r="A19" s="222">
        <v>14</v>
      </c>
      <c r="B19" s="221" t="s">
        <v>107</v>
      </c>
      <c r="C19" s="71">
        <f>'October midyear adj'!D19</f>
        <v>1879</v>
      </c>
      <c r="D19" s="71">
        <f>'2-1-13 ALL'!C19-'[10]Total_Scholarship Only_byLEA'!F29</f>
        <v>1856</v>
      </c>
      <c r="E19" s="70">
        <f t="shared" si="6"/>
        <v>-23</v>
      </c>
      <c r="F19" s="70">
        <f t="shared" si="1"/>
        <v>0</v>
      </c>
      <c r="G19" s="70">
        <f t="shared" si="2"/>
        <v>-23</v>
      </c>
      <c r="H19" s="68">
        <f>'October midyear adj'!H19</f>
        <v>5304.5609177528095</v>
      </c>
      <c r="I19" s="68">
        <f>'[1]Table 4 Level 3'!P19</f>
        <v>809.9799999999999</v>
      </c>
      <c r="J19" s="68">
        <f t="shared" si="7"/>
        <v>3057.2704588764045</v>
      </c>
      <c r="K19" s="69">
        <f t="shared" si="3"/>
        <v>-70317.220554157306</v>
      </c>
      <c r="L19" s="96">
        <f t="shared" si="4"/>
        <v>0</v>
      </c>
      <c r="M19" s="96">
        <f t="shared" si="5"/>
        <v>-70317.220554157306</v>
      </c>
    </row>
    <row r="20" spans="1:13" ht="14.25">
      <c r="A20" s="226">
        <v>15</v>
      </c>
      <c r="B20" s="225" t="s">
        <v>187</v>
      </c>
      <c r="C20" s="65">
        <f>'October midyear adj'!D20</f>
        <v>3639</v>
      </c>
      <c r="D20" s="65">
        <f>'2-1-13 ALL'!C20-'[10]Total_Scholarship Only_byLEA'!F30</f>
        <v>3620</v>
      </c>
      <c r="E20" s="79">
        <f t="shared" si="6"/>
        <v>-19</v>
      </c>
      <c r="F20" s="79">
        <f t="shared" si="1"/>
        <v>0</v>
      </c>
      <c r="G20" s="79">
        <f t="shared" si="2"/>
        <v>-19</v>
      </c>
      <c r="H20" s="63">
        <f>'October midyear adj'!H20</f>
        <v>5440.6588926253107</v>
      </c>
      <c r="I20" s="63">
        <f>'[1]Table 4 Level 3'!P20</f>
        <v>553.79999999999995</v>
      </c>
      <c r="J20" s="63">
        <f t="shared" si="7"/>
        <v>2997.2294463126555</v>
      </c>
      <c r="K20" s="57">
        <f t="shared" si="3"/>
        <v>-56947.359479940453</v>
      </c>
      <c r="L20" s="56">
        <f t="shared" si="4"/>
        <v>0</v>
      </c>
      <c r="M20" s="56">
        <f t="shared" si="5"/>
        <v>-56947.359479940453</v>
      </c>
    </row>
    <row r="21" spans="1:13" ht="14.25">
      <c r="A21" s="222">
        <v>16</v>
      </c>
      <c r="B21" s="221" t="s">
        <v>186</v>
      </c>
      <c r="C21" s="72">
        <f>'October midyear adj'!D21</f>
        <v>4951</v>
      </c>
      <c r="D21" s="72">
        <f>'2-1-13 ALL'!C21-'[10]Total_Scholarship Only_byLEA'!F31</f>
        <v>4937</v>
      </c>
      <c r="E21" s="70">
        <f t="shared" si="6"/>
        <v>-14</v>
      </c>
      <c r="F21" s="70">
        <f t="shared" si="1"/>
        <v>0</v>
      </c>
      <c r="G21" s="70">
        <f t="shared" si="2"/>
        <v>-14</v>
      </c>
      <c r="H21" s="77">
        <f>'October midyear adj'!H21</f>
        <v>1508.2103091706706</v>
      </c>
      <c r="I21" s="77">
        <f>'[1]Table 4 Level 3'!P21</f>
        <v>686.73</v>
      </c>
      <c r="J21" s="77">
        <f t="shared" si="7"/>
        <v>1097.4701545853354</v>
      </c>
      <c r="K21" s="69">
        <f t="shared" si="3"/>
        <v>-15364.582164194697</v>
      </c>
      <c r="L21" s="96">
        <f t="shared" si="4"/>
        <v>0</v>
      </c>
      <c r="M21" s="96">
        <f t="shared" si="5"/>
        <v>-15364.582164194697</v>
      </c>
    </row>
    <row r="22" spans="1:13" ht="14.25">
      <c r="A22" s="222">
        <v>17</v>
      </c>
      <c r="B22" s="221" t="s">
        <v>117</v>
      </c>
      <c r="C22" s="71">
        <f>'October midyear adj'!D22</f>
        <v>40627</v>
      </c>
      <c r="D22" s="71">
        <f>'2-1-13 ALL'!C22-'[10]Total_Scholarship Only_byLEA'!F32</f>
        <v>40427</v>
      </c>
      <c r="E22" s="70">
        <f t="shared" si="6"/>
        <v>-200</v>
      </c>
      <c r="F22" s="70">
        <f t="shared" si="1"/>
        <v>0</v>
      </c>
      <c r="G22" s="70">
        <f t="shared" si="2"/>
        <v>-200</v>
      </c>
      <c r="H22" s="227">
        <f>'October midyear adj'!H22</f>
        <v>3395.7244841073689</v>
      </c>
      <c r="I22" s="227">
        <f>'[1]Table 4 Level 3'!P22</f>
        <v>801.47762416806802</v>
      </c>
      <c r="J22" s="68">
        <f t="shared" si="7"/>
        <v>2098.6010541377186</v>
      </c>
      <c r="K22" s="69">
        <f t="shared" si="3"/>
        <v>-419720.21082754375</v>
      </c>
      <c r="L22" s="96">
        <f t="shared" si="4"/>
        <v>0</v>
      </c>
      <c r="M22" s="96">
        <f t="shared" si="5"/>
        <v>-419720.21082754375</v>
      </c>
    </row>
    <row r="23" spans="1:13" ht="14.25">
      <c r="A23" s="222">
        <v>18</v>
      </c>
      <c r="B23" s="221" t="s">
        <v>185</v>
      </c>
      <c r="C23" s="71">
        <f>'October midyear adj'!D23</f>
        <v>1096</v>
      </c>
      <c r="D23" s="71">
        <f>'2-1-13 ALL'!C23-'[10]Total_Scholarship Only_byLEA'!F33</f>
        <v>1113</v>
      </c>
      <c r="E23" s="70">
        <f t="shared" si="6"/>
        <v>17</v>
      </c>
      <c r="F23" s="70">
        <f t="shared" si="1"/>
        <v>17</v>
      </c>
      <c r="G23" s="70">
        <f t="shared" si="2"/>
        <v>0</v>
      </c>
      <c r="H23" s="68">
        <f>'October midyear adj'!H23</f>
        <v>5811.9176591224677</v>
      </c>
      <c r="I23" s="68">
        <f>'[1]Table 4 Level 3'!P23</f>
        <v>845.94999999999993</v>
      </c>
      <c r="J23" s="68">
        <f t="shared" si="7"/>
        <v>3328.9338295612338</v>
      </c>
      <c r="K23" s="69">
        <f t="shared" si="3"/>
        <v>56591.875102540973</v>
      </c>
      <c r="L23" s="96">
        <f t="shared" si="4"/>
        <v>56591.875102540973</v>
      </c>
      <c r="M23" s="96">
        <f t="shared" si="5"/>
        <v>0</v>
      </c>
    </row>
    <row r="24" spans="1:13" ht="14.25">
      <c r="A24" s="222">
        <v>19</v>
      </c>
      <c r="B24" s="221" t="s">
        <v>184</v>
      </c>
      <c r="C24" s="71">
        <f>'October midyear adj'!D24</f>
        <v>1900</v>
      </c>
      <c r="D24" s="71">
        <f>'2-1-13 ALL'!C24-'[10]Total_Scholarship Only_byLEA'!F34</f>
        <v>1907</v>
      </c>
      <c r="E24" s="70">
        <f t="shared" si="6"/>
        <v>7</v>
      </c>
      <c r="F24" s="70">
        <f t="shared" si="1"/>
        <v>7</v>
      </c>
      <c r="G24" s="70">
        <f t="shared" si="2"/>
        <v>0</v>
      </c>
      <c r="H24" s="68">
        <f>'October midyear adj'!H24</f>
        <v>5201.7687653250778</v>
      </c>
      <c r="I24" s="68">
        <f>'[1]Table 4 Level 3'!P24</f>
        <v>905.43</v>
      </c>
      <c r="J24" s="68">
        <f t="shared" si="7"/>
        <v>3053.599382662539</v>
      </c>
      <c r="K24" s="69">
        <f t="shared" si="3"/>
        <v>21375.195678637774</v>
      </c>
      <c r="L24" s="96">
        <f t="shared" si="4"/>
        <v>21375.195678637774</v>
      </c>
      <c r="M24" s="96">
        <f t="shared" si="5"/>
        <v>0</v>
      </c>
    </row>
    <row r="25" spans="1:13" ht="14.25">
      <c r="A25" s="226">
        <v>20</v>
      </c>
      <c r="B25" s="225" t="s">
        <v>183</v>
      </c>
      <c r="C25" s="65">
        <f>'October midyear adj'!D25</f>
        <v>5923</v>
      </c>
      <c r="D25" s="65">
        <f>'2-1-13 ALL'!C25-'[10]Total_Scholarship Only_byLEA'!F35</f>
        <v>5883</v>
      </c>
      <c r="E25" s="79">
        <f t="shared" si="6"/>
        <v>-40</v>
      </c>
      <c r="F25" s="79">
        <f t="shared" si="1"/>
        <v>0</v>
      </c>
      <c r="G25" s="79">
        <f t="shared" si="2"/>
        <v>-40</v>
      </c>
      <c r="H25" s="63">
        <f>'October midyear adj'!H25</f>
        <v>5446.6066076220959</v>
      </c>
      <c r="I25" s="63">
        <f>'[1]Table 4 Level 3'!P25</f>
        <v>586.16999999999996</v>
      </c>
      <c r="J25" s="63">
        <f t="shared" si="7"/>
        <v>3016.388303811048</v>
      </c>
      <c r="K25" s="57">
        <f t="shared" si="3"/>
        <v>-120655.53215244191</v>
      </c>
      <c r="L25" s="56">
        <f t="shared" si="4"/>
        <v>0</v>
      </c>
      <c r="M25" s="56">
        <f t="shared" si="5"/>
        <v>-120655.53215244191</v>
      </c>
    </row>
    <row r="26" spans="1:13" ht="14.25">
      <c r="A26" s="222">
        <v>21</v>
      </c>
      <c r="B26" s="221" t="s">
        <v>182</v>
      </c>
      <c r="C26" s="72">
        <f>'October midyear adj'!D26</f>
        <v>2971</v>
      </c>
      <c r="D26" s="72">
        <f>'2-1-13 ALL'!C26-'[10]Total_Scholarship Only_byLEA'!F36</f>
        <v>2954</v>
      </c>
      <c r="E26" s="70">
        <f t="shared" si="6"/>
        <v>-17</v>
      </c>
      <c r="F26" s="70">
        <f t="shared" si="1"/>
        <v>0</v>
      </c>
      <c r="G26" s="70">
        <f t="shared" si="2"/>
        <v>-17</v>
      </c>
      <c r="H26" s="77">
        <f>'October midyear adj'!H26</f>
        <v>5761.9798531850847</v>
      </c>
      <c r="I26" s="77">
        <f>'[1]Table 4 Level 3'!P26</f>
        <v>610.35</v>
      </c>
      <c r="J26" s="77">
        <f t="shared" si="7"/>
        <v>3186.1649265925425</v>
      </c>
      <c r="K26" s="69">
        <f t="shared" si="3"/>
        <v>-54164.803752073225</v>
      </c>
      <c r="L26" s="96">
        <f t="shared" si="4"/>
        <v>0</v>
      </c>
      <c r="M26" s="96">
        <f t="shared" si="5"/>
        <v>-54164.803752073225</v>
      </c>
    </row>
    <row r="27" spans="1:13" ht="14.25">
      <c r="A27" s="222">
        <v>22</v>
      </c>
      <c r="B27" s="221" t="s">
        <v>181</v>
      </c>
      <c r="C27" s="72">
        <f>'October midyear adj'!D27</f>
        <v>3260</v>
      </c>
      <c r="D27" s="72">
        <f>'2-1-13 ALL'!C27-'[10]Total_Scholarship Only_byLEA'!F37</f>
        <v>3203</v>
      </c>
      <c r="E27" s="70">
        <f t="shared" si="6"/>
        <v>-57</v>
      </c>
      <c r="F27" s="70">
        <f t="shared" si="1"/>
        <v>0</v>
      </c>
      <c r="G27" s="70">
        <f t="shared" si="2"/>
        <v>-57</v>
      </c>
      <c r="H27" s="77">
        <f>'October midyear adj'!H27</f>
        <v>6212.5932514983215</v>
      </c>
      <c r="I27" s="77">
        <f>'[1]Table 4 Level 3'!P27</f>
        <v>496.36</v>
      </c>
      <c r="J27" s="77">
        <f t="shared" si="7"/>
        <v>3354.4766257491606</v>
      </c>
      <c r="K27" s="69">
        <f t="shared" si="3"/>
        <v>-191205.16766770216</v>
      </c>
      <c r="L27" s="96">
        <f t="shared" si="4"/>
        <v>0</v>
      </c>
      <c r="M27" s="96">
        <f t="shared" si="5"/>
        <v>-191205.16766770216</v>
      </c>
    </row>
    <row r="28" spans="1:13" ht="14.25">
      <c r="A28" s="222">
        <v>23</v>
      </c>
      <c r="B28" s="221" t="s">
        <v>180</v>
      </c>
      <c r="C28" s="71">
        <f>'October midyear adj'!D28</f>
        <v>13472</v>
      </c>
      <c r="D28" s="71">
        <f>'2-1-13 ALL'!C28-'[10]Total_Scholarship Only_byLEA'!F38</f>
        <v>13398</v>
      </c>
      <c r="E28" s="70">
        <f t="shared" si="6"/>
        <v>-74</v>
      </c>
      <c r="F28" s="70">
        <f t="shared" si="1"/>
        <v>0</v>
      </c>
      <c r="G28" s="70">
        <f t="shared" si="2"/>
        <v>-74</v>
      </c>
      <c r="H28" s="68">
        <f>'October midyear adj'!H28</f>
        <v>4824.5074836036147</v>
      </c>
      <c r="I28" s="68">
        <f>'[1]Table 4 Level 3'!P28</f>
        <v>688.58</v>
      </c>
      <c r="J28" s="68">
        <f t="shared" si="7"/>
        <v>2756.5437418018073</v>
      </c>
      <c r="K28" s="69">
        <f t="shared" si="3"/>
        <v>-203984.23689333373</v>
      </c>
      <c r="L28" s="96">
        <f t="shared" si="4"/>
        <v>0</v>
      </c>
      <c r="M28" s="96">
        <f t="shared" si="5"/>
        <v>-203984.23689333373</v>
      </c>
    </row>
    <row r="29" spans="1:13" ht="14.25">
      <c r="A29" s="222">
        <v>24</v>
      </c>
      <c r="B29" s="221" t="s">
        <v>179</v>
      </c>
      <c r="C29" s="71">
        <f>'October midyear adj'!D29</f>
        <v>4497</v>
      </c>
      <c r="D29" s="71">
        <f>'2-1-13 ALL'!C29-'[10]Total_Scholarship Only_byLEA'!F39</f>
        <v>4501</v>
      </c>
      <c r="E29" s="70">
        <f t="shared" si="6"/>
        <v>4</v>
      </c>
      <c r="F29" s="70">
        <f t="shared" si="1"/>
        <v>4</v>
      </c>
      <c r="G29" s="70">
        <f t="shared" si="2"/>
        <v>0</v>
      </c>
      <c r="H29" s="68">
        <f>'October midyear adj'!H29</f>
        <v>2654.5104003578617</v>
      </c>
      <c r="I29" s="68">
        <f>'[1]Table 4 Level 3'!P29</f>
        <v>854.24999999999989</v>
      </c>
      <c r="J29" s="68">
        <f t="shared" si="7"/>
        <v>1754.3802001789309</v>
      </c>
      <c r="K29" s="69">
        <f t="shared" si="3"/>
        <v>7017.5208007157235</v>
      </c>
      <c r="L29" s="96">
        <f t="shared" si="4"/>
        <v>7017.5208007157235</v>
      </c>
      <c r="M29" s="96">
        <f t="shared" si="5"/>
        <v>0</v>
      </c>
    </row>
    <row r="30" spans="1:13" ht="14.25">
      <c r="A30" s="226">
        <v>25</v>
      </c>
      <c r="B30" s="225" t="s">
        <v>178</v>
      </c>
      <c r="C30" s="65">
        <f>'October midyear adj'!D30</f>
        <v>2212</v>
      </c>
      <c r="D30" s="65">
        <f>'2-1-13 ALL'!C30-'[10]Total_Scholarship Only_byLEA'!F40</f>
        <v>2218</v>
      </c>
      <c r="E30" s="79">
        <f t="shared" si="6"/>
        <v>6</v>
      </c>
      <c r="F30" s="79">
        <f t="shared" si="1"/>
        <v>6</v>
      </c>
      <c r="G30" s="79">
        <f t="shared" si="2"/>
        <v>0</v>
      </c>
      <c r="H30" s="63">
        <f>'October midyear adj'!H30</f>
        <v>3876.6607101712493</v>
      </c>
      <c r="I30" s="63">
        <f>'[1]Table 4 Level 3'!P30</f>
        <v>653.73</v>
      </c>
      <c r="J30" s="63">
        <f t="shared" si="7"/>
        <v>2265.1953550856247</v>
      </c>
      <c r="K30" s="57">
        <f t="shared" si="3"/>
        <v>13591.172130513747</v>
      </c>
      <c r="L30" s="56">
        <f t="shared" si="4"/>
        <v>13591.172130513747</v>
      </c>
      <c r="M30" s="56">
        <f t="shared" si="5"/>
        <v>0</v>
      </c>
    </row>
    <row r="31" spans="1:13" ht="14.25">
      <c r="A31" s="222">
        <v>26</v>
      </c>
      <c r="B31" s="221" t="s">
        <v>100</v>
      </c>
      <c r="C31" s="72">
        <f>'October midyear adj'!D31</f>
        <v>43760</v>
      </c>
      <c r="D31" s="72">
        <f>'2-1-13 ALL'!C31-'[10]Total_Scholarship Only_byLEA'!F41</f>
        <v>43595</v>
      </c>
      <c r="E31" s="70">
        <f t="shared" si="6"/>
        <v>-165</v>
      </c>
      <c r="F31" s="70">
        <f t="shared" si="1"/>
        <v>0</v>
      </c>
      <c r="G31" s="70">
        <f t="shared" si="2"/>
        <v>-165</v>
      </c>
      <c r="H31" s="77">
        <f>'October midyear adj'!H31</f>
        <v>3130.9087022137969</v>
      </c>
      <c r="I31" s="77">
        <f>'[1]Table 4 Level 3'!P31</f>
        <v>836.83</v>
      </c>
      <c r="J31" s="77">
        <f t="shared" si="7"/>
        <v>1983.8693511068984</v>
      </c>
      <c r="K31" s="69">
        <f t="shared" si="3"/>
        <v>-327338.44293263822</v>
      </c>
      <c r="L31" s="96">
        <f t="shared" si="4"/>
        <v>0</v>
      </c>
      <c r="M31" s="96">
        <f t="shared" si="5"/>
        <v>-327338.44293263822</v>
      </c>
    </row>
    <row r="32" spans="1:13" ht="14.25">
      <c r="A32" s="222">
        <v>27</v>
      </c>
      <c r="B32" s="221" t="s">
        <v>92</v>
      </c>
      <c r="C32" s="72">
        <f>'October midyear adj'!D32</f>
        <v>5616</v>
      </c>
      <c r="D32" s="72">
        <f>'2-1-13 ALL'!C32-'[10]Total_Scholarship Only_byLEA'!F42</f>
        <v>5596</v>
      </c>
      <c r="E32" s="70">
        <f t="shared" si="6"/>
        <v>-20</v>
      </c>
      <c r="F32" s="70">
        <f t="shared" si="1"/>
        <v>0</v>
      </c>
      <c r="G32" s="70">
        <f t="shared" si="2"/>
        <v>-20</v>
      </c>
      <c r="H32" s="77">
        <f>'October midyear adj'!H32</f>
        <v>5673.3097932359224</v>
      </c>
      <c r="I32" s="77">
        <f>'[1]Table 4 Level 3'!P32</f>
        <v>693.06</v>
      </c>
      <c r="J32" s="77">
        <f t="shared" si="7"/>
        <v>3183.1848966179614</v>
      </c>
      <c r="K32" s="69">
        <f t="shared" si="3"/>
        <v>-63663.697932359224</v>
      </c>
      <c r="L32" s="96">
        <f t="shared" si="4"/>
        <v>0</v>
      </c>
      <c r="M32" s="96">
        <f t="shared" si="5"/>
        <v>-63663.697932359224</v>
      </c>
    </row>
    <row r="33" spans="1:13" ht="14.25">
      <c r="A33" s="222">
        <v>28</v>
      </c>
      <c r="B33" s="221" t="s">
        <v>177</v>
      </c>
      <c r="C33" s="71">
        <f>'October midyear adj'!D33</f>
        <v>29888</v>
      </c>
      <c r="D33" s="71">
        <f>'2-1-13 ALL'!C33-'[10]Total_Scholarship Only_byLEA'!F43</f>
        <v>29925</v>
      </c>
      <c r="E33" s="70">
        <f t="shared" si="6"/>
        <v>37</v>
      </c>
      <c r="F33" s="70">
        <f t="shared" si="1"/>
        <v>37</v>
      </c>
      <c r="G33" s="70">
        <f t="shared" si="2"/>
        <v>0</v>
      </c>
      <c r="H33" s="68">
        <f>'October midyear adj'!H33</f>
        <v>3225.6961587092846</v>
      </c>
      <c r="I33" s="68">
        <f>'[1]Table 4 Level 3'!P33</f>
        <v>694.4</v>
      </c>
      <c r="J33" s="68">
        <f t="shared" si="7"/>
        <v>1960.0480793546424</v>
      </c>
      <c r="K33" s="69">
        <f t="shared" si="3"/>
        <v>72521.778936121773</v>
      </c>
      <c r="L33" s="96">
        <f t="shared" si="4"/>
        <v>72521.778936121773</v>
      </c>
      <c r="M33" s="96">
        <f t="shared" si="5"/>
        <v>0</v>
      </c>
    </row>
    <row r="34" spans="1:13" ht="14.25">
      <c r="A34" s="222">
        <v>29</v>
      </c>
      <c r="B34" s="221" t="s">
        <v>176</v>
      </c>
      <c r="C34" s="71">
        <f>'October midyear adj'!D34</f>
        <v>13814</v>
      </c>
      <c r="D34" s="71">
        <f>'2-1-13 ALL'!C34-'[10]Total_Scholarship Only_byLEA'!F44</f>
        <v>13659</v>
      </c>
      <c r="E34" s="70">
        <f t="shared" si="6"/>
        <v>-155</v>
      </c>
      <c r="F34" s="70">
        <f t="shared" si="1"/>
        <v>0</v>
      </c>
      <c r="G34" s="70">
        <f t="shared" si="2"/>
        <v>-155</v>
      </c>
      <c r="H34" s="68">
        <f>'October midyear adj'!H34</f>
        <v>3955.7852148385191</v>
      </c>
      <c r="I34" s="68">
        <f>'[1]Table 4 Level 3'!P34</f>
        <v>754.94999999999993</v>
      </c>
      <c r="J34" s="68">
        <f t="shared" si="7"/>
        <v>2355.3676074192595</v>
      </c>
      <c r="K34" s="69">
        <f t="shared" si="3"/>
        <v>-365081.97914998524</v>
      </c>
      <c r="L34" s="96">
        <f t="shared" si="4"/>
        <v>0</v>
      </c>
      <c r="M34" s="96">
        <f t="shared" si="5"/>
        <v>-365081.97914998524</v>
      </c>
    </row>
    <row r="35" spans="1:13" ht="14.25">
      <c r="A35" s="226">
        <v>30</v>
      </c>
      <c r="B35" s="225" t="s">
        <v>175</v>
      </c>
      <c r="C35" s="65">
        <f>'October midyear adj'!D35</f>
        <v>2496</v>
      </c>
      <c r="D35" s="65">
        <f>'2-1-13 ALL'!C35-'[10]Total_Scholarship Only_byLEA'!F45</f>
        <v>2470</v>
      </c>
      <c r="E35" s="79">
        <f t="shared" si="6"/>
        <v>-26</v>
      </c>
      <c r="F35" s="79">
        <f t="shared" si="1"/>
        <v>0</v>
      </c>
      <c r="G35" s="79">
        <f t="shared" si="2"/>
        <v>-26</v>
      </c>
      <c r="H35" s="63">
        <f>'October midyear adj'!H35</f>
        <v>5609.6361466464068</v>
      </c>
      <c r="I35" s="63">
        <f>'[1]Table 4 Level 3'!P35</f>
        <v>727.17</v>
      </c>
      <c r="J35" s="63">
        <f t="shared" si="7"/>
        <v>3168.4030733232034</v>
      </c>
      <c r="K35" s="57">
        <f t="shared" si="3"/>
        <v>-82378.479906403285</v>
      </c>
      <c r="L35" s="56">
        <f t="shared" si="4"/>
        <v>0</v>
      </c>
      <c r="M35" s="56">
        <f t="shared" si="5"/>
        <v>-82378.479906403285</v>
      </c>
    </row>
    <row r="36" spans="1:13" ht="14.25">
      <c r="A36" s="222">
        <v>31</v>
      </c>
      <c r="B36" s="221" t="s">
        <v>108</v>
      </c>
      <c r="C36" s="72">
        <f>'October midyear adj'!D36</f>
        <v>6422</v>
      </c>
      <c r="D36" s="72">
        <f>'2-1-13 ALL'!C36-'[10]Total_Scholarship Only_byLEA'!F46</f>
        <v>6391</v>
      </c>
      <c r="E36" s="70">
        <f t="shared" si="6"/>
        <v>-31</v>
      </c>
      <c r="F36" s="70">
        <f t="shared" si="1"/>
        <v>0</v>
      </c>
      <c r="G36" s="70">
        <f t="shared" si="2"/>
        <v>-31</v>
      </c>
      <c r="H36" s="77">
        <f>'October midyear adj'!H36</f>
        <v>4174.0937400224284</v>
      </c>
      <c r="I36" s="77">
        <f>'[1]Table 4 Level 3'!P36</f>
        <v>620.83000000000004</v>
      </c>
      <c r="J36" s="77">
        <f t="shared" si="7"/>
        <v>2397.4618700112142</v>
      </c>
      <c r="K36" s="69">
        <f t="shared" si="3"/>
        <v>-74321.317970347634</v>
      </c>
      <c r="L36" s="96">
        <f t="shared" si="4"/>
        <v>0</v>
      </c>
      <c r="M36" s="96">
        <f t="shared" si="5"/>
        <v>-74321.317970347634</v>
      </c>
    </row>
    <row r="37" spans="1:13" ht="14.25">
      <c r="A37" s="222">
        <v>32</v>
      </c>
      <c r="B37" s="221" t="s">
        <v>116</v>
      </c>
      <c r="C37" s="72">
        <f>'October midyear adj'!D37</f>
        <v>24941</v>
      </c>
      <c r="D37" s="72">
        <f>'2-1-13 ALL'!C37-'[10]Total_Scholarship Only_byLEA'!F47</f>
        <v>24707</v>
      </c>
      <c r="E37" s="70">
        <f t="shared" si="6"/>
        <v>-234</v>
      </c>
      <c r="F37" s="70">
        <f t="shared" si="1"/>
        <v>0</v>
      </c>
      <c r="G37" s="70">
        <f t="shared" si="2"/>
        <v>-234</v>
      </c>
      <c r="H37" s="77">
        <f>'October midyear adj'!H37</f>
        <v>5486.1585166144778</v>
      </c>
      <c r="I37" s="77">
        <f>'[1]Table 4 Level 3'!P37</f>
        <v>559.77</v>
      </c>
      <c r="J37" s="77">
        <f t="shared" si="7"/>
        <v>3022.9642583072391</v>
      </c>
      <c r="K37" s="69">
        <f t="shared" si="3"/>
        <v>-707373.63644389401</v>
      </c>
      <c r="L37" s="96">
        <f t="shared" si="4"/>
        <v>0</v>
      </c>
      <c r="M37" s="96">
        <f t="shared" si="5"/>
        <v>-707373.63644389401</v>
      </c>
    </row>
    <row r="38" spans="1:13" ht="14.25">
      <c r="A38" s="222">
        <v>33</v>
      </c>
      <c r="B38" s="221" t="s">
        <v>174</v>
      </c>
      <c r="C38" s="71">
        <f>'October midyear adj'!D38</f>
        <v>1783</v>
      </c>
      <c r="D38" s="71">
        <f>'2-1-13 ALL'!C38-'[10]Total_Scholarship Only_byLEA'!F48</f>
        <v>1786</v>
      </c>
      <c r="E38" s="70">
        <f t="shared" si="6"/>
        <v>3</v>
      </c>
      <c r="F38" s="70">
        <f t="shared" si="1"/>
        <v>3</v>
      </c>
      <c r="G38" s="70">
        <f t="shared" si="2"/>
        <v>0</v>
      </c>
      <c r="H38" s="68">
        <f>'October midyear adj'!H38</f>
        <v>5393.8471941993575</v>
      </c>
      <c r="I38" s="68">
        <f>'[1]Table 4 Level 3'!P38</f>
        <v>655.31000000000006</v>
      </c>
      <c r="J38" s="68">
        <f t="shared" si="7"/>
        <v>3024.578597099679</v>
      </c>
      <c r="K38" s="69">
        <f t="shared" si="3"/>
        <v>9073.7357912990374</v>
      </c>
      <c r="L38" s="96">
        <f t="shared" si="4"/>
        <v>9073.7357912990374</v>
      </c>
      <c r="M38" s="96">
        <f t="shared" si="5"/>
        <v>0</v>
      </c>
    </row>
    <row r="39" spans="1:13" ht="14.25">
      <c r="A39" s="222">
        <v>34</v>
      </c>
      <c r="B39" s="221" t="s">
        <v>173</v>
      </c>
      <c r="C39" s="71">
        <f>'October midyear adj'!D39</f>
        <v>4280</v>
      </c>
      <c r="D39" s="71">
        <f>'2-1-13 ALL'!C39-'[10]Total_Scholarship Only_byLEA'!F49</f>
        <v>4250</v>
      </c>
      <c r="E39" s="70">
        <f t="shared" si="6"/>
        <v>-30</v>
      </c>
      <c r="F39" s="70">
        <f t="shared" si="1"/>
        <v>0</v>
      </c>
      <c r="G39" s="70">
        <f t="shared" si="2"/>
        <v>-30</v>
      </c>
      <c r="H39" s="68">
        <f>'October midyear adj'!H39</f>
        <v>5864.3549473361072</v>
      </c>
      <c r="I39" s="68">
        <f>'[1]Table 4 Level 3'!P39</f>
        <v>644.11000000000013</v>
      </c>
      <c r="J39" s="68">
        <f t="shared" si="7"/>
        <v>3254.2324736680539</v>
      </c>
      <c r="K39" s="69">
        <f t="shared" si="3"/>
        <v>-97626.974210041619</v>
      </c>
      <c r="L39" s="96">
        <f t="shared" si="4"/>
        <v>0</v>
      </c>
      <c r="M39" s="96">
        <f t="shared" si="5"/>
        <v>-97626.974210041619</v>
      </c>
    </row>
    <row r="40" spans="1:13" ht="14.25">
      <c r="A40" s="226">
        <v>35</v>
      </c>
      <c r="B40" s="225" t="s">
        <v>172</v>
      </c>
      <c r="C40" s="65">
        <f>'October midyear adj'!D40</f>
        <v>6447</v>
      </c>
      <c r="D40" s="65">
        <f>'2-1-13 ALL'!C40-'[10]Total_Scholarship Only_byLEA'!F50</f>
        <v>6457</v>
      </c>
      <c r="E40" s="79">
        <f t="shared" si="6"/>
        <v>10</v>
      </c>
      <c r="F40" s="79">
        <f t="shared" si="1"/>
        <v>10</v>
      </c>
      <c r="G40" s="79">
        <f t="shared" si="2"/>
        <v>0</v>
      </c>
      <c r="H40" s="63">
        <f>'October midyear adj'!H40</f>
        <v>4848.8680115701454</v>
      </c>
      <c r="I40" s="63">
        <f>'[1]Table 4 Level 3'!P40</f>
        <v>537.96</v>
      </c>
      <c r="J40" s="63">
        <f t="shared" si="7"/>
        <v>2693.4140057850727</v>
      </c>
      <c r="K40" s="57">
        <f t="shared" si="3"/>
        <v>26934.140057850727</v>
      </c>
      <c r="L40" s="56">
        <f t="shared" si="4"/>
        <v>26934.140057850727</v>
      </c>
      <c r="M40" s="56">
        <f t="shared" si="5"/>
        <v>0</v>
      </c>
    </row>
    <row r="41" spans="1:13" ht="14.25">
      <c r="A41" s="222">
        <v>36</v>
      </c>
      <c r="B41" s="221" t="s">
        <v>101</v>
      </c>
      <c r="C41" s="71">
        <f>'October midyear adj'!D41</f>
        <v>11042</v>
      </c>
      <c r="D41" s="71">
        <f>'2-1-13 ALL'!C41-'[10]Total_Scholarship Only_byLEA'!F51</f>
        <v>10997</v>
      </c>
      <c r="E41" s="70">
        <f t="shared" si="6"/>
        <v>-45</v>
      </c>
      <c r="F41" s="70">
        <f t="shared" si="1"/>
        <v>0</v>
      </c>
      <c r="G41" s="70">
        <f t="shared" si="2"/>
        <v>-45</v>
      </c>
      <c r="H41" s="227">
        <f>'October midyear adj'!H41</f>
        <v>3442.7546828904692</v>
      </c>
      <c r="I41" s="229">
        <f>'[1]Table 4 Level 3'!P41</f>
        <v>727.23177743956114</v>
      </c>
      <c r="J41" s="68">
        <f t="shared" si="7"/>
        <v>2084.9932301650151</v>
      </c>
      <c r="K41" s="69">
        <f t="shared" si="3"/>
        <v>-93824.695357425677</v>
      </c>
      <c r="L41" s="96">
        <f t="shared" si="4"/>
        <v>0</v>
      </c>
      <c r="M41" s="96">
        <f t="shared" si="5"/>
        <v>-93824.695357425677</v>
      </c>
    </row>
    <row r="42" spans="1:13" ht="14.25">
      <c r="A42" s="222">
        <v>37</v>
      </c>
      <c r="B42" s="221" t="s">
        <v>109</v>
      </c>
      <c r="C42" s="72">
        <f>'October midyear adj'!D42</f>
        <v>19550</v>
      </c>
      <c r="D42" s="72">
        <f>'2-1-13 ALL'!C42-'[10]Total_Scholarship Only_byLEA'!F52</f>
        <v>19565</v>
      </c>
      <c r="E42" s="70">
        <f t="shared" si="6"/>
        <v>15</v>
      </c>
      <c r="F42" s="70">
        <f t="shared" si="1"/>
        <v>15</v>
      </c>
      <c r="G42" s="70">
        <f t="shared" si="2"/>
        <v>0</v>
      </c>
      <c r="H42" s="77">
        <f>'October midyear adj'!H42</f>
        <v>5492.0643232073926</v>
      </c>
      <c r="I42" s="77">
        <f>'[1]Table 4 Level 3'!P42</f>
        <v>653.61</v>
      </c>
      <c r="J42" s="77">
        <f t="shared" si="7"/>
        <v>3072.8371616036961</v>
      </c>
      <c r="K42" s="69">
        <f t="shared" si="3"/>
        <v>46092.557424055442</v>
      </c>
      <c r="L42" s="96">
        <f t="shared" si="4"/>
        <v>46092.557424055442</v>
      </c>
      <c r="M42" s="96">
        <f t="shared" si="5"/>
        <v>0</v>
      </c>
    </row>
    <row r="43" spans="1:13" ht="14.25">
      <c r="A43" s="222">
        <v>38</v>
      </c>
      <c r="B43" s="221" t="s">
        <v>99</v>
      </c>
      <c r="C43" s="71">
        <f>'October midyear adj'!D43</f>
        <v>3805</v>
      </c>
      <c r="D43" s="71">
        <f>'2-1-13 ALL'!C43-'[10]Total_Scholarship Only_byLEA'!F53</f>
        <v>3791</v>
      </c>
      <c r="E43" s="70">
        <f t="shared" si="6"/>
        <v>-14</v>
      </c>
      <c r="F43" s="70">
        <f t="shared" si="1"/>
        <v>0</v>
      </c>
      <c r="G43" s="70">
        <f t="shared" si="2"/>
        <v>-14</v>
      </c>
      <c r="H43" s="77">
        <f>'October midyear adj'!H43</f>
        <v>2296.9220537376964</v>
      </c>
      <c r="I43" s="77">
        <f>'[1]Table 4 Level 3'!P43</f>
        <v>829.92000000000007</v>
      </c>
      <c r="J43" s="68">
        <f t="shared" si="7"/>
        <v>1563.4210268688482</v>
      </c>
      <c r="K43" s="69">
        <f t="shared" si="3"/>
        <v>-21887.894376163877</v>
      </c>
      <c r="L43" s="96">
        <f t="shared" si="4"/>
        <v>0</v>
      </c>
      <c r="M43" s="96">
        <f t="shared" si="5"/>
        <v>-21887.894376163877</v>
      </c>
    </row>
    <row r="44" spans="1:13" ht="14.25">
      <c r="A44" s="222">
        <v>39</v>
      </c>
      <c r="B44" s="221" t="s">
        <v>171</v>
      </c>
      <c r="C44" s="71">
        <f>'October midyear adj'!D44</f>
        <v>2617</v>
      </c>
      <c r="D44" s="71">
        <f>'2-1-13 ALL'!C44-'[10]Total_Scholarship Only_byLEA'!F54</f>
        <v>2600</v>
      </c>
      <c r="E44" s="70">
        <f t="shared" si="6"/>
        <v>-17</v>
      </c>
      <c r="F44" s="70">
        <f t="shared" si="1"/>
        <v>0</v>
      </c>
      <c r="G44" s="70">
        <f t="shared" si="2"/>
        <v>-17</v>
      </c>
      <c r="H44" s="227">
        <f>'October midyear adj'!H44</f>
        <v>3692.59215316156</v>
      </c>
      <c r="I44" s="227">
        <f>'[1]Table 4 Level 3'!P44</f>
        <v>779.65573042776441</v>
      </c>
      <c r="J44" s="68">
        <f t="shared" si="7"/>
        <v>2236.1239417946622</v>
      </c>
      <c r="K44" s="69">
        <f t="shared" si="3"/>
        <v>-38014.107010509259</v>
      </c>
      <c r="L44" s="96">
        <f t="shared" si="4"/>
        <v>0</v>
      </c>
      <c r="M44" s="96">
        <f t="shared" si="5"/>
        <v>-38014.107010509259</v>
      </c>
    </row>
    <row r="45" spans="1:13" ht="14.25">
      <c r="A45" s="226">
        <v>40</v>
      </c>
      <c r="B45" s="225" t="s">
        <v>170</v>
      </c>
      <c r="C45" s="65">
        <f>'October midyear adj'!D45</f>
        <v>23013</v>
      </c>
      <c r="D45" s="65">
        <f>'2-1-13 ALL'!C45-'[10]Total_Scholarship Only_byLEA'!F55</f>
        <v>22916</v>
      </c>
      <c r="E45" s="79">
        <f t="shared" si="6"/>
        <v>-97</v>
      </c>
      <c r="F45" s="79">
        <f t="shared" si="1"/>
        <v>0</v>
      </c>
      <c r="G45" s="79">
        <f t="shared" si="2"/>
        <v>-97</v>
      </c>
      <c r="H45" s="63">
        <f>'October midyear adj'!H45</f>
        <v>4897.3087815908475</v>
      </c>
      <c r="I45" s="63">
        <f>'[1]Table 4 Level 3'!P45</f>
        <v>700.2700000000001</v>
      </c>
      <c r="J45" s="63">
        <f t="shared" si="7"/>
        <v>2798.789390795424</v>
      </c>
      <c r="K45" s="57">
        <f t="shared" si="3"/>
        <v>-271482.5709071561</v>
      </c>
      <c r="L45" s="56">
        <f t="shared" si="4"/>
        <v>0</v>
      </c>
      <c r="M45" s="56">
        <f t="shared" si="5"/>
        <v>-271482.5709071561</v>
      </c>
    </row>
    <row r="46" spans="1:13" ht="14.25">
      <c r="A46" s="222">
        <v>41</v>
      </c>
      <c r="B46" s="221" t="s">
        <v>169</v>
      </c>
      <c r="C46" s="72">
        <f>'October midyear adj'!D46</f>
        <v>1390</v>
      </c>
      <c r="D46" s="72">
        <f>'2-1-13 ALL'!C46-'[10]Total_Scholarship Only_byLEA'!F56</f>
        <v>1409</v>
      </c>
      <c r="E46" s="70">
        <f t="shared" si="6"/>
        <v>19</v>
      </c>
      <c r="F46" s="70">
        <f t="shared" si="1"/>
        <v>19</v>
      </c>
      <c r="G46" s="70">
        <f t="shared" si="2"/>
        <v>0</v>
      </c>
      <c r="H46" s="77">
        <f>'October midyear adj'!H46</f>
        <v>1613.0487891737891</v>
      </c>
      <c r="I46" s="77">
        <f>'[1]Table 4 Level 3'!P46</f>
        <v>886.22</v>
      </c>
      <c r="J46" s="77">
        <f t="shared" si="7"/>
        <v>1249.6343945868946</v>
      </c>
      <c r="K46" s="69">
        <f t="shared" si="3"/>
        <v>23743.053497150999</v>
      </c>
      <c r="L46" s="96">
        <f t="shared" si="4"/>
        <v>23743.053497150999</v>
      </c>
      <c r="M46" s="96">
        <f t="shared" si="5"/>
        <v>0</v>
      </c>
    </row>
    <row r="47" spans="1:13" ht="14.25">
      <c r="A47" s="222">
        <v>42</v>
      </c>
      <c r="B47" s="221" t="s">
        <v>168</v>
      </c>
      <c r="C47" s="72">
        <f>'October midyear adj'!D47</f>
        <v>3412</v>
      </c>
      <c r="D47" s="72">
        <f>'2-1-13 ALL'!C47-'[10]Total_Scholarship Only_byLEA'!F57</f>
        <v>3430</v>
      </c>
      <c r="E47" s="70">
        <f t="shared" si="6"/>
        <v>18</v>
      </c>
      <c r="F47" s="70">
        <f t="shared" si="1"/>
        <v>18</v>
      </c>
      <c r="G47" s="70">
        <f t="shared" si="2"/>
        <v>0</v>
      </c>
      <c r="H47" s="77">
        <f>'October midyear adj'!H47</f>
        <v>5259.3837602759822</v>
      </c>
      <c r="I47" s="77">
        <f>'[1]Table 4 Level 3'!P47</f>
        <v>534.28</v>
      </c>
      <c r="J47" s="77">
        <f t="shared" si="7"/>
        <v>2896.831880137991</v>
      </c>
      <c r="K47" s="69">
        <f t="shared" si="3"/>
        <v>52142.973842483836</v>
      </c>
      <c r="L47" s="96">
        <f t="shared" si="4"/>
        <v>52142.973842483836</v>
      </c>
      <c r="M47" s="96">
        <f t="shared" si="5"/>
        <v>0</v>
      </c>
    </row>
    <row r="48" spans="1:13" ht="14.25">
      <c r="A48" s="222">
        <v>43</v>
      </c>
      <c r="B48" s="221" t="s">
        <v>167</v>
      </c>
      <c r="C48" s="71">
        <f>'October midyear adj'!D48</f>
        <v>4023</v>
      </c>
      <c r="D48" s="71">
        <f>'2-1-13 ALL'!C48-'[10]Total_Scholarship Only_byLEA'!F58</f>
        <v>4011</v>
      </c>
      <c r="E48" s="70">
        <f t="shared" si="6"/>
        <v>-12</v>
      </c>
      <c r="F48" s="70">
        <f t="shared" si="1"/>
        <v>0</v>
      </c>
      <c r="G48" s="70">
        <f t="shared" si="2"/>
        <v>-12</v>
      </c>
      <c r="H48" s="68">
        <f>'October midyear adj'!H48</f>
        <v>5602.7225412254893</v>
      </c>
      <c r="I48" s="68">
        <f>'[1]Table 4 Level 3'!P48</f>
        <v>574.6099999999999</v>
      </c>
      <c r="J48" s="68">
        <f t="shared" si="7"/>
        <v>3088.6662706127445</v>
      </c>
      <c r="K48" s="69">
        <f t="shared" si="3"/>
        <v>-37063.995247352934</v>
      </c>
      <c r="L48" s="96">
        <f t="shared" si="4"/>
        <v>0</v>
      </c>
      <c r="M48" s="96">
        <f t="shared" si="5"/>
        <v>-37063.995247352934</v>
      </c>
    </row>
    <row r="49" spans="1:13" ht="14.25">
      <c r="A49" s="222">
        <v>44</v>
      </c>
      <c r="B49" s="221" t="s">
        <v>98</v>
      </c>
      <c r="C49" s="71">
        <f>'October midyear adj'!D49</f>
        <v>6276</v>
      </c>
      <c r="D49" s="71">
        <f>'2-1-13 ALL'!C49-'[10]Total_Scholarship Only_byLEA'!F59</f>
        <v>6360</v>
      </c>
      <c r="E49" s="70">
        <f t="shared" si="6"/>
        <v>84</v>
      </c>
      <c r="F49" s="70">
        <f t="shared" si="1"/>
        <v>84</v>
      </c>
      <c r="G49" s="70">
        <f t="shared" si="2"/>
        <v>0</v>
      </c>
      <c r="H49" s="68">
        <f>'October midyear adj'!H49</f>
        <v>4123.0310925034155</v>
      </c>
      <c r="I49" s="68">
        <f>'[1]Table 4 Level 3'!P49</f>
        <v>663.16000000000008</v>
      </c>
      <c r="J49" s="68">
        <f t="shared" si="7"/>
        <v>2393.0955462517077</v>
      </c>
      <c r="K49" s="69">
        <f t="shared" si="3"/>
        <v>201020.02588514343</v>
      </c>
      <c r="L49" s="96">
        <f t="shared" si="4"/>
        <v>201020.02588514343</v>
      </c>
      <c r="M49" s="96">
        <f t="shared" si="5"/>
        <v>0</v>
      </c>
    </row>
    <row r="50" spans="1:13" ht="14.25">
      <c r="A50" s="226">
        <v>45</v>
      </c>
      <c r="B50" s="225" t="s">
        <v>97</v>
      </c>
      <c r="C50" s="65">
        <f>'October midyear adj'!D50</f>
        <v>9465</v>
      </c>
      <c r="D50" s="65">
        <f>'2-1-13 ALL'!C50-'[10]Total_Scholarship Only_byLEA'!F60</f>
        <v>9454</v>
      </c>
      <c r="E50" s="79">
        <f t="shared" si="6"/>
        <v>-11</v>
      </c>
      <c r="F50" s="79">
        <f t="shared" si="1"/>
        <v>0</v>
      </c>
      <c r="G50" s="79">
        <f t="shared" si="2"/>
        <v>-11</v>
      </c>
      <c r="H50" s="63">
        <f>'October midyear adj'!H50</f>
        <v>2428.6757675555082</v>
      </c>
      <c r="I50" s="63">
        <f>'[1]Table 4 Level 3'!P50</f>
        <v>753.96000000000015</v>
      </c>
      <c r="J50" s="63">
        <f t="shared" si="7"/>
        <v>1591.3178837777541</v>
      </c>
      <c r="K50" s="57">
        <f t="shared" si="3"/>
        <v>-17504.496721555297</v>
      </c>
      <c r="L50" s="56">
        <f t="shared" si="4"/>
        <v>0</v>
      </c>
      <c r="M50" s="56">
        <f t="shared" si="5"/>
        <v>-17504.496721555297</v>
      </c>
    </row>
    <row r="51" spans="1:13" ht="14.25">
      <c r="A51" s="222">
        <v>46</v>
      </c>
      <c r="B51" s="221" t="s">
        <v>166</v>
      </c>
      <c r="C51" s="72">
        <f>'October midyear adj'!D51</f>
        <v>730</v>
      </c>
      <c r="D51" s="72">
        <f>'2-1-13 ALL'!C51-'[10]Total_Scholarship Only_byLEA'!F61</f>
        <v>746</v>
      </c>
      <c r="E51" s="70">
        <f t="shared" si="6"/>
        <v>16</v>
      </c>
      <c r="F51" s="70">
        <f t="shared" si="1"/>
        <v>16</v>
      </c>
      <c r="G51" s="70">
        <f t="shared" si="2"/>
        <v>0</v>
      </c>
      <c r="H51" s="227">
        <f>'October midyear adj'!H51</f>
        <v>5783.612845780598</v>
      </c>
      <c r="I51" s="227">
        <f>'[1]Table 4 Level 3'!P51</f>
        <v>728.06</v>
      </c>
      <c r="J51" s="77">
        <f t="shared" si="7"/>
        <v>3255.8364228902992</v>
      </c>
      <c r="K51" s="69">
        <f t="shared" si="3"/>
        <v>52093.382766244787</v>
      </c>
      <c r="L51" s="96">
        <f t="shared" si="4"/>
        <v>52093.382766244787</v>
      </c>
      <c r="M51" s="96">
        <f t="shared" si="5"/>
        <v>0</v>
      </c>
    </row>
    <row r="52" spans="1:13" ht="14.25">
      <c r="A52" s="222">
        <v>47</v>
      </c>
      <c r="B52" s="221" t="s">
        <v>165</v>
      </c>
      <c r="C52" s="72">
        <f>'October midyear adj'!D52</f>
        <v>3621</v>
      </c>
      <c r="D52" s="72">
        <f>'2-1-13 ALL'!C52-'[10]Total_Scholarship Only_byLEA'!F62</f>
        <v>3618</v>
      </c>
      <c r="E52" s="70">
        <f t="shared" si="6"/>
        <v>-3</v>
      </c>
      <c r="F52" s="70">
        <f t="shared" si="1"/>
        <v>0</v>
      </c>
      <c r="G52" s="70">
        <f t="shared" si="2"/>
        <v>-3</v>
      </c>
      <c r="H52" s="77">
        <f>'October midyear adj'!H52</f>
        <v>3209.8138023141523</v>
      </c>
      <c r="I52" s="77">
        <f>'[1]Table 4 Level 3'!P52</f>
        <v>910.76</v>
      </c>
      <c r="J52" s="77">
        <f t="shared" si="7"/>
        <v>2060.286901157076</v>
      </c>
      <c r="K52" s="69">
        <f t="shared" si="3"/>
        <v>-6180.8607034712277</v>
      </c>
      <c r="L52" s="96">
        <f t="shared" si="4"/>
        <v>0</v>
      </c>
      <c r="M52" s="96">
        <f t="shared" si="5"/>
        <v>-6180.8607034712277</v>
      </c>
    </row>
    <row r="53" spans="1:13" ht="14.25">
      <c r="A53" s="222">
        <v>48</v>
      </c>
      <c r="B53" s="221" t="s">
        <v>164</v>
      </c>
      <c r="C53" s="71">
        <f>'October midyear adj'!D53</f>
        <v>5753</v>
      </c>
      <c r="D53" s="71">
        <f>'2-1-13 ALL'!C53-'[10]Total_Scholarship Only_byLEA'!F63</f>
        <v>5755</v>
      </c>
      <c r="E53" s="70">
        <f t="shared" si="6"/>
        <v>2</v>
      </c>
      <c r="F53" s="70">
        <f t="shared" si="1"/>
        <v>2</v>
      </c>
      <c r="G53" s="70">
        <f t="shared" si="2"/>
        <v>0</v>
      </c>
      <c r="H53" s="68">
        <f>'October midyear adj'!H53</f>
        <v>4278.1956772731837</v>
      </c>
      <c r="I53" s="68">
        <f>'[1]Table 4 Level 3'!P53</f>
        <v>871.07</v>
      </c>
      <c r="J53" s="68">
        <f t="shared" si="7"/>
        <v>2574.6328386365917</v>
      </c>
      <c r="K53" s="69">
        <f t="shared" si="3"/>
        <v>5149.2656772731834</v>
      </c>
      <c r="L53" s="96">
        <f t="shared" si="4"/>
        <v>5149.2656772731834</v>
      </c>
      <c r="M53" s="96">
        <f t="shared" si="5"/>
        <v>0</v>
      </c>
    </row>
    <row r="54" spans="1:13" ht="14.25">
      <c r="A54" s="222">
        <v>49</v>
      </c>
      <c r="B54" s="221" t="s">
        <v>163</v>
      </c>
      <c r="C54" s="71">
        <f>'October midyear adj'!D54</f>
        <v>14326</v>
      </c>
      <c r="D54" s="71">
        <f>'2-1-13 ALL'!C54-'[10]Total_Scholarship Only_byLEA'!F64</f>
        <v>14248</v>
      </c>
      <c r="E54" s="70">
        <f t="shared" si="6"/>
        <v>-78</v>
      </c>
      <c r="F54" s="70">
        <f t="shared" si="1"/>
        <v>0</v>
      </c>
      <c r="G54" s="70">
        <f t="shared" si="2"/>
        <v>-78</v>
      </c>
      <c r="H54" s="68">
        <f>'October midyear adj'!H54</f>
        <v>4819.172186397177</v>
      </c>
      <c r="I54" s="68">
        <f>'[1]Table 4 Level 3'!P54</f>
        <v>574.43999999999994</v>
      </c>
      <c r="J54" s="68">
        <f t="shared" si="7"/>
        <v>2696.8060931985883</v>
      </c>
      <c r="K54" s="69">
        <f t="shared" si="3"/>
        <v>-210350.87526948989</v>
      </c>
      <c r="L54" s="96">
        <f t="shared" si="4"/>
        <v>0</v>
      </c>
      <c r="M54" s="96">
        <f t="shared" si="5"/>
        <v>-210350.87526948989</v>
      </c>
    </row>
    <row r="55" spans="1:13" ht="14.25">
      <c r="A55" s="226">
        <v>50</v>
      </c>
      <c r="B55" s="225" t="s">
        <v>162</v>
      </c>
      <c r="C55" s="65">
        <f>'October midyear adj'!D55</f>
        <v>8008</v>
      </c>
      <c r="D55" s="65">
        <f>'2-1-13 ALL'!C55-'[10]Total_Scholarship Only_byLEA'!F65</f>
        <v>7866</v>
      </c>
      <c r="E55" s="79">
        <f t="shared" si="6"/>
        <v>-142</v>
      </c>
      <c r="F55" s="79">
        <f t="shared" si="1"/>
        <v>0</v>
      </c>
      <c r="G55" s="79">
        <f t="shared" si="2"/>
        <v>-142</v>
      </c>
      <c r="H55" s="63">
        <f>'October midyear adj'!H55</f>
        <v>5078.3381494368732</v>
      </c>
      <c r="I55" s="63">
        <f>'[1]Table 4 Level 3'!P55</f>
        <v>634.46</v>
      </c>
      <c r="J55" s="63">
        <f t="shared" si="7"/>
        <v>2856.3990747184366</v>
      </c>
      <c r="K55" s="57">
        <f t="shared" si="3"/>
        <v>-405608.66861001798</v>
      </c>
      <c r="L55" s="56">
        <f t="shared" si="4"/>
        <v>0</v>
      </c>
      <c r="M55" s="56">
        <f t="shared" si="5"/>
        <v>-405608.66861001798</v>
      </c>
    </row>
    <row r="56" spans="1:13" ht="14.25">
      <c r="A56" s="222">
        <v>51</v>
      </c>
      <c r="B56" s="221" t="s">
        <v>161</v>
      </c>
      <c r="C56" s="72">
        <f>'October midyear adj'!D56</f>
        <v>9103</v>
      </c>
      <c r="D56" s="72">
        <f>'2-1-13 ALL'!C56-'[10]Total_Scholarship Only_byLEA'!F66</f>
        <v>8995</v>
      </c>
      <c r="E56" s="70">
        <f t="shared" si="6"/>
        <v>-108</v>
      </c>
      <c r="F56" s="70">
        <f t="shared" si="1"/>
        <v>0</v>
      </c>
      <c r="G56" s="70">
        <f t="shared" si="2"/>
        <v>-108</v>
      </c>
      <c r="H56" s="77">
        <f>'October midyear adj'!H56</f>
        <v>4327.8748353683095</v>
      </c>
      <c r="I56" s="77">
        <f>'[1]Table 4 Level 3'!P56</f>
        <v>706.66</v>
      </c>
      <c r="J56" s="77">
        <f t="shared" si="7"/>
        <v>2517.2674176841547</v>
      </c>
      <c r="K56" s="69">
        <f t="shared" si="3"/>
        <v>-271864.88110988872</v>
      </c>
      <c r="L56" s="96">
        <f t="shared" si="4"/>
        <v>0</v>
      </c>
      <c r="M56" s="96">
        <f t="shared" si="5"/>
        <v>-271864.88110988872</v>
      </c>
    </row>
    <row r="57" spans="1:13" ht="14.25">
      <c r="A57" s="222">
        <v>52</v>
      </c>
      <c r="B57" s="221" t="s">
        <v>96</v>
      </c>
      <c r="C57" s="72">
        <f>'October midyear adj'!D57</f>
        <v>36997</v>
      </c>
      <c r="D57" s="72">
        <f>'2-1-13 ALL'!C57-'[10]Total_Scholarship Only_byLEA'!F67</f>
        <v>36899</v>
      </c>
      <c r="E57" s="70">
        <f t="shared" si="6"/>
        <v>-98</v>
      </c>
      <c r="F57" s="70">
        <f t="shared" si="1"/>
        <v>0</v>
      </c>
      <c r="G57" s="70">
        <f t="shared" si="2"/>
        <v>-98</v>
      </c>
      <c r="H57" s="77">
        <f>'October midyear adj'!H57</f>
        <v>4936.6461759855838</v>
      </c>
      <c r="I57" s="77">
        <f>'[1]Table 4 Level 3'!P57</f>
        <v>658.37</v>
      </c>
      <c r="J57" s="77">
        <f t="shared" si="7"/>
        <v>2797.5080879927918</v>
      </c>
      <c r="K57" s="69">
        <f t="shared" si="3"/>
        <v>-274155.79262329359</v>
      </c>
      <c r="L57" s="96">
        <f t="shared" si="4"/>
        <v>0</v>
      </c>
      <c r="M57" s="96">
        <f t="shared" si="5"/>
        <v>-274155.79262329359</v>
      </c>
    </row>
    <row r="58" spans="1:13" ht="14.25">
      <c r="A58" s="222">
        <v>53</v>
      </c>
      <c r="B58" s="221" t="s">
        <v>160</v>
      </c>
      <c r="C58" s="71">
        <f>'October midyear adj'!D58</f>
        <v>19178</v>
      </c>
      <c r="D58" s="71">
        <f>'2-1-13 ALL'!C58-'[10]Total_Scholarship Only_byLEA'!F68</f>
        <v>19039</v>
      </c>
      <c r="E58" s="70">
        <f t="shared" si="6"/>
        <v>-139</v>
      </c>
      <c r="F58" s="70">
        <f t="shared" si="1"/>
        <v>0</v>
      </c>
      <c r="G58" s="70">
        <f t="shared" si="2"/>
        <v>-139</v>
      </c>
      <c r="H58" s="68">
        <f>'October midyear adj'!H58</f>
        <v>4800.3207499962118</v>
      </c>
      <c r="I58" s="68">
        <f>'[1]Table 4 Level 3'!P58</f>
        <v>689.74</v>
      </c>
      <c r="J58" s="68">
        <f t="shared" si="7"/>
        <v>2745.0303749981058</v>
      </c>
      <c r="K58" s="69">
        <f t="shared" si="3"/>
        <v>-381559.2221247367</v>
      </c>
      <c r="L58" s="96">
        <f t="shared" si="4"/>
        <v>0</v>
      </c>
      <c r="M58" s="96">
        <f t="shared" si="5"/>
        <v>-381559.2221247367</v>
      </c>
    </row>
    <row r="59" spans="1:13" ht="14.25">
      <c r="A59" s="222">
        <v>54</v>
      </c>
      <c r="B59" s="221" t="s">
        <v>159</v>
      </c>
      <c r="C59" s="71">
        <f>'October midyear adj'!D59</f>
        <v>679</v>
      </c>
      <c r="D59" s="71">
        <f>'2-1-13 ALL'!C59-'[10]Total_Scholarship Only_byLEA'!F69</f>
        <v>677</v>
      </c>
      <c r="E59" s="70">
        <f t="shared" si="6"/>
        <v>-2</v>
      </c>
      <c r="F59" s="70">
        <f t="shared" si="1"/>
        <v>0</v>
      </c>
      <c r="G59" s="70">
        <f t="shared" si="2"/>
        <v>-2</v>
      </c>
      <c r="H59" s="68">
        <f>'October midyear adj'!H59</f>
        <v>6010.7753360515026</v>
      </c>
      <c r="I59" s="68">
        <f>'[1]Table 4 Level 3'!P59</f>
        <v>951.45</v>
      </c>
      <c r="J59" s="68">
        <f t="shared" si="7"/>
        <v>3481.1126680257512</v>
      </c>
      <c r="K59" s="69">
        <f t="shared" si="3"/>
        <v>-6962.2253360515024</v>
      </c>
      <c r="L59" s="96">
        <f t="shared" si="4"/>
        <v>0</v>
      </c>
      <c r="M59" s="96">
        <f t="shared" si="5"/>
        <v>-6962.2253360515024</v>
      </c>
    </row>
    <row r="60" spans="1:13" ht="14.25">
      <c r="A60" s="226">
        <v>55</v>
      </c>
      <c r="B60" s="225" t="s">
        <v>158</v>
      </c>
      <c r="C60" s="65">
        <f>'October midyear adj'!D60</f>
        <v>17786</v>
      </c>
      <c r="D60" s="65">
        <f>'2-1-13 ALL'!C60-'[10]Total_Scholarship Only_byLEA'!F70</f>
        <v>17696</v>
      </c>
      <c r="E60" s="79">
        <f t="shared" si="6"/>
        <v>-90</v>
      </c>
      <c r="F60" s="79">
        <f t="shared" si="1"/>
        <v>0</v>
      </c>
      <c r="G60" s="79">
        <f t="shared" si="2"/>
        <v>-90</v>
      </c>
      <c r="H60" s="63">
        <f>'October midyear adj'!H60</f>
        <v>4103.7453851303217</v>
      </c>
      <c r="I60" s="63">
        <f>'[1]Table 4 Level 3'!P60</f>
        <v>795.14</v>
      </c>
      <c r="J60" s="63">
        <f t="shared" si="7"/>
        <v>2449.442692565161</v>
      </c>
      <c r="K60" s="57">
        <f t="shared" si="3"/>
        <v>-220449.84233086449</v>
      </c>
      <c r="L60" s="56">
        <f t="shared" si="4"/>
        <v>0</v>
      </c>
      <c r="M60" s="56">
        <f t="shared" si="5"/>
        <v>-220449.84233086449</v>
      </c>
    </row>
    <row r="61" spans="1:13" ht="14.25">
      <c r="A61" s="222">
        <v>56</v>
      </c>
      <c r="B61" s="221" t="s">
        <v>110</v>
      </c>
      <c r="C61" s="72">
        <f>'October midyear adj'!D61</f>
        <v>2315</v>
      </c>
      <c r="D61" s="72">
        <f>'2-1-13 ALL'!C61-'[10]Total_Scholarship Only_byLEA'!F71</f>
        <v>2316</v>
      </c>
      <c r="E61" s="70">
        <f t="shared" si="6"/>
        <v>1</v>
      </c>
      <c r="F61" s="70">
        <f t="shared" si="1"/>
        <v>1</v>
      </c>
      <c r="G61" s="70">
        <f t="shared" si="2"/>
        <v>0</v>
      </c>
      <c r="H61" s="77">
        <f>'October midyear adj'!H61</f>
        <v>5076.2407002640311</v>
      </c>
      <c r="I61" s="77">
        <f>'[1]Table 4 Level 3'!P61</f>
        <v>614.66000000000008</v>
      </c>
      <c r="J61" s="77">
        <f t="shared" si="7"/>
        <v>2845.4503501320155</v>
      </c>
      <c r="K61" s="69">
        <f t="shared" si="3"/>
        <v>2845.4503501320155</v>
      </c>
      <c r="L61" s="96">
        <f t="shared" si="4"/>
        <v>2845.4503501320155</v>
      </c>
      <c r="M61" s="96">
        <f t="shared" si="5"/>
        <v>0</v>
      </c>
    </row>
    <row r="62" spans="1:13" ht="14.25">
      <c r="A62" s="222">
        <v>57</v>
      </c>
      <c r="B62" s="221" t="s">
        <v>157</v>
      </c>
      <c r="C62" s="72">
        <f>'October midyear adj'!D62</f>
        <v>9094</v>
      </c>
      <c r="D62" s="72">
        <f>'2-1-13 ALL'!C62-'[10]Total_Scholarship Only_byLEA'!F72</f>
        <v>9031</v>
      </c>
      <c r="E62" s="70">
        <f t="shared" si="6"/>
        <v>-63</v>
      </c>
      <c r="F62" s="70">
        <f t="shared" si="1"/>
        <v>0</v>
      </c>
      <c r="G62" s="70">
        <f t="shared" si="2"/>
        <v>-63</v>
      </c>
      <c r="H62" s="77">
        <f>'October midyear adj'!H62</f>
        <v>4409.0708210621269</v>
      </c>
      <c r="I62" s="77">
        <f>'[1]Table 4 Level 3'!P62</f>
        <v>764.51</v>
      </c>
      <c r="J62" s="77">
        <f t="shared" si="7"/>
        <v>2586.7904105310636</v>
      </c>
      <c r="K62" s="69">
        <f t="shared" si="3"/>
        <v>-162967.79586345699</v>
      </c>
      <c r="L62" s="96">
        <f t="shared" si="4"/>
        <v>0</v>
      </c>
      <c r="M62" s="96">
        <f t="shared" si="5"/>
        <v>-162967.79586345699</v>
      </c>
    </row>
    <row r="63" spans="1:13" ht="14.25">
      <c r="A63" s="222">
        <v>58</v>
      </c>
      <c r="B63" s="221" t="s">
        <v>156</v>
      </c>
      <c r="C63" s="71">
        <f>'October midyear adj'!D63</f>
        <v>9178</v>
      </c>
      <c r="D63" s="71">
        <f>'2-1-13 ALL'!C63-'[10]Total_Scholarship Only_byLEA'!F73</f>
        <v>9032</v>
      </c>
      <c r="E63" s="70">
        <f t="shared" si="6"/>
        <v>-146</v>
      </c>
      <c r="F63" s="70">
        <f t="shared" si="1"/>
        <v>0</v>
      </c>
      <c r="G63" s="70">
        <f t="shared" si="2"/>
        <v>-146</v>
      </c>
      <c r="H63" s="68">
        <f>'October midyear adj'!H63</f>
        <v>5341.4512666086594</v>
      </c>
      <c r="I63" s="68">
        <f>'[1]Table 4 Level 3'!P63</f>
        <v>697.04</v>
      </c>
      <c r="J63" s="68">
        <f t="shared" si="7"/>
        <v>3019.2456333043297</v>
      </c>
      <c r="K63" s="69">
        <f t="shared" si="3"/>
        <v>-440809.86246243212</v>
      </c>
      <c r="L63" s="96">
        <f t="shared" si="4"/>
        <v>0</v>
      </c>
      <c r="M63" s="96">
        <f t="shared" si="5"/>
        <v>-440809.86246243212</v>
      </c>
    </row>
    <row r="64" spans="1:13" ht="14.25">
      <c r="A64" s="222">
        <v>59</v>
      </c>
      <c r="B64" s="221" t="s">
        <v>155</v>
      </c>
      <c r="C64" s="71">
        <f>'October midyear adj'!D64</f>
        <v>5195</v>
      </c>
      <c r="D64" s="71">
        <f>'2-1-13 ALL'!C64-'[10]Total_Scholarship Only_byLEA'!F74</f>
        <v>5220</v>
      </c>
      <c r="E64" s="70">
        <f t="shared" si="6"/>
        <v>25</v>
      </c>
      <c r="F64" s="70">
        <f t="shared" si="1"/>
        <v>25</v>
      </c>
      <c r="G64" s="70">
        <f t="shared" si="2"/>
        <v>0</v>
      </c>
      <c r="H64" s="68">
        <f>'October midyear adj'!H64</f>
        <v>6342.1695127641487</v>
      </c>
      <c r="I64" s="68">
        <f>'[1]Table 4 Level 3'!P64</f>
        <v>689.52</v>
      </c>
      <c r="J64" s="68">
        <f t="shared" si="7"/>
        <v>3515.8447563820746</v>
      </c>
      <c r="K64" s="69">
        <f t="shared" si="3"/>
        <v>87896.118909551864</v>
      </c>
      <c r="L64" s="96">
        <f t="shared" si="4"/>
        <v>87896.118909551864</v>
      </c>
      <c r="M64" s="96">
        <f t="shared" si="5"/>
        <v>0</v>
      </c>
    </row>
    <row r="65" spans="1:13" ht="14.25">
      <c r="A65" s="226">
        <v>60</v>
      </c>
      <c r="B65" s="225" t="s">
        <v>154</v>
      </c>
      <c r="C65" s="65">
        <f>'October midyear adj'!D65</f>
        <v>6471</v>
      </c>
      <c r="D65" s="65">
        <f>'2-1-13 ALL'!C65-'[10]Total_Scholarship Only_byLEA'!F75</f>
        <v>6450</v>
      </c>
      <c r="E65" s="79">
        <f t="shared" si="6"/>
        <v>-21</v>
      </c>
      <c r="F65" s="79">
        <f t="shared" si="1"/>
        <v>0</v>
      </c>
      <c r="G65" s="79">
        <f t="shared" si="2"/>
        <v>-21</v>
      </c>
      <c r="H65" s="63">
        <f>'October midyear adj'!H65</f>
        <v>4836.7830262372299</v>
      </c>
      <c r="I65" s="63">
        <f>'[1]Table 4 Level 3'!P65</f>
        <v>594.04</v>
      </c>
      <c r="J65" s="63">
        <f t="shared" si="7"/>
        <v>2715.4115131186149</v>
      </c>
      <c r="K65" s="57">
        <f t="shared" si="3"/>
        <v>-57023.641775490913</v>
      </c>
      <c r="L65" s="56">
        <f t="shared" si="4"/>
        <v>0</v>
      </c>
      <c r="M65" s="56">
        <f t="shared" si="5"/>
        <v>-57023.641775490913</v>
      </c>
    </row>
    <row r="66" spans="1:13" ht="14.25">
      <c r="A66" s="222">
        <v>61</v>
      </c>
      <c r="B66" s="221" t="s">
        <v>115</v>
      </c>
      <c r="C66" s="72">
        <f>'October midyear adj'!D66</f>
        <v>3576</v>
      </c>
      <c r="D66" s="72">
        <f>'2-1-13 ALL'!C66-'[10]Total_Scholarship Only_byLEA'!F76</f>
        <v>3604</v>
      </c>
      <c r="E66" s="70">
        <f t="shared" si="6"/>
        <v>28</v>
      </c>
      <c r="F66" s="70">
        <f t="shared" si="1"/>
        <v>28</v>
      </c>
      <c r="G66" s="70">
        <f t="shared" si="2"/>
        <v>0</v>
      </c>
      <c r="H66" s="77">
        <f>'October midyear adj'!H66</f>
        <v>3068.5254213785697</v>
      </c>
      <c r="I66" s="77">
        <f>'[1]Table 4 Level 3'!P66</f>
        <v>833.70999999999992</v>
      </c>
      <c r="J66" s="77">
        <f t="shared" si="7"/>
        <v>1951.1177106892849</v>
      </c>
      <c r="K66" s="69">
        <f t="shared" si="3"/>
        <v>54631.295899299977</v>
      </c>
      <c r="L66" s="96">
        <f t="shared" si="4"/>
        <v>54631.295899299977</v>
      </c>
      <c r="M66" s="96">
        <f t="shared" si="5"/>
        <v>0</v>
      </c>
    </row>
    <row r="67" spans="1:13" ht="14.25">
      <c r="A67" s="222">
        <v>62</v>
      </c>
      <c r="B67" s="221" t="s">
        <v>153</v>
      </c>
      <c r="C67" s="72">
        <f>'October midyear adj'!D67</f>
        <v>2103</v>
      </c>
      <c r="D67" s="72">
        <f>'2-1-13 ALL'!C67-'[10]Total_Scholarship Only_byLEA'!F77</f>
        <v>2103</v>
      </c>
      <c r="E67" s="70">
        <f t="shared" si="6"/>
        <v>0</v>
      </c>
      <c r="F67" s="70">
        <f t="shared" si="1"/>
        <v>0</v>
      </c>
      <c r="G67" s="70">
        <f t="shared" si="2"/>
        <v>0</v>
      </c>
      <c r="H67" s="77">
        <f>'October midyear adj'!H67</f>
        <v>5577.0282124990472</v>
      </c>
      <c r="I67" s="77">
        <f>'[1]Table 4 Level 3'!P67</f>
        <v>516.08000000000004</v>
      </c>
      <c r="J67" s="77">
        <f t="shared" si="7"/>
        <v>3046.5541062495236</v>
      </c>
      <c r="K67" s="69">
        <f t="shared" si="3"/>
        <v>0</v>
      </c>
      <c r="L67" s="96">
        <f t="shared" si="4"/>
        <v>0</v>
      </c>
      <c r="M67" s="96">
        <f t="shared" si="5"/>
        <v>0</v>
      </c>
    </row>
    <row r="68" spans="1:13" ht="14.25">
      <c r="A68" s="222">
        <v>63</v>
      </c>
      <c r="B68" s="221" t="s">
        <v>152</v>
      </c>
      <c r="C68" s="71">
        <f>'October midyear adj'!D68</f>
        <v>2005</v>
      </c>
      <c r="D68" s="71">
        <f>'2-1-13 ALL'!C68-'[10]Total_Scholarship Only_byLEA'!F78</f>
        <v>2037</v>
      </c>
      <c r="E68" s="70">
        <f t="shared" si="6"/>
        <v>32</v>
      </c>
      <c r="F68" s="70">
        <f t="shared" si="1"/>
        <v>32</v>
      </c>
      <c r="G68" s="70">
        <f t="shared" si="2"/>
        <v>0</v>
      </c>
      <c r="H68" s="68">
        <f>'October midyear adj'!H68</f>
        <v>4427.207711317601</v>
      </c>
      <c r="I68" s="68">
        <f>'[1]Table 4 Level 3'!P68</f>
        <v>756.79</v>
      </c>
      <c r="J68" s="68">
        <f t="shared" si="7"/>
        <v>2591.9988556588005</v>
      </c>
      <c r="K68" s="69">
        <f t="shared" si="3"/>
        <v>82943.963381081616</v>
      </c>
      <c r="L68" s="96">
        <f t="shared" si="4"/>
        <v>82943.963381081616</v>
      </c>
      <c r="M68" s="96">
        <f t="shared" si="5"/>
        <v>0</v>
      </c>
    </row>
    <row r="69" spans="1:13" ht="14.25">
      <c r="A69" s="222">
        <v>64</v>
      </c>
      <c r="B69" s="221" t="s">
        <v>151</v>
      </c>
      <c r="C69" s="71">
        <f>'October midyear adj'!D69</f>
        <v>2390</v>
      </c>
      <c r="D69" s="71">
        <f>'2-1-13 ALL'!C69-'[10]Total_Scholarship Only_byLEA'!F79</f>
        <v>2391</v>
      </c>
      <c r="E69" s="70">
        <f t="shared" si="6"/>
        <v>1</v>
      </c>
      <c r="F69" s="70">
        <f t="shared" si="1"/>
        <v>1</v>
      </c>
      <c r="G69" s="70">
        <f t="shared" si="2"/>
        <v>0</v>
      </c>
      <c r="H69" s="68">
        <f>'October midyear adj'!H69</f>
        <v>5888.4725850181812</v>
      </c>
      <c r="I69" s="68">
        <f>'[1]Table 4 Level 3'!P69</f>
        <v>592.66</v>
      </c>
      <c r="J69" s="68">
        <f t="shared" si="7"/>
        <v>3240.5662925090905</v>
      </c>
      <c r="K69" s="69">
        <f t="shared" si="3"/>
        <v>3240.5662925090905</v>
      </c>
      <c r="L69" s="96">
        <f t="shared" si="4"/>
        <v>3240.5662925090905</v>
      </c>
      <c r="M69" s="96">
        <f t="shared" si="5"/>
        <v>0</v>
      </c>
    </row>
    <row r="70" spans="1:13" ht="14.25">
      <c r="A70" s="226">
        <v>65</v>
      </c>
      <c r="B70" s="225" t="s">
        <v>150</v>
      </c>
      <c r="C70" s="65">
        <f>'October midyear adj'!D70</f>
        <v>8255</v>
      </c>
      <c r="D70" s="65">
        <f>'2-1-13 ALL'!C70-'[10]Total_Scholarship Only_byLEA'!F80</f>
        <v>8239</v>
      </c>
      <c r="E70" s="79">
        <f t="shared" si="6"/>
        <v>-16</v>
      </c>
      <c r="F70" s="79">
        <f t="shared" ref="F70:F74" si="8">IF(E70&gt;0,E70,0)</f>
        <v>0</v>
      </c>
      <c r="G70" s="79">
        <f t="shared" ref="G70:G74" si="9">IF(E70&lt;0,E70,0)</f>
        <v>-16</v>
      </c>
      <c r="H70" s="63">
        <f>'October midyear adj'!H70</f>
        <v>4583.9609010774066</v>
      </c>
      <c r="I70" s="63">
        <f>'[1]Table 4 Level 3'!P70</f>
        <v>829.12</v>
      </c>
      <c r="J70" s="63">
        <f t="shared" si="7"/>
        <v>2706.5404505387032</v>
      </c>
      <c r="K70" s="57">
        <f t="shared" ref="K70:K74" si="10">E70*J70</f>
        <v>-43304.647208619252</v>
      </c>
      <c r="L70" s="56">
        <f t="shared" ref="L70:L74" si="11">IF(K70&gt;0,K70,0)</f>
        <v>0</v>
      </c>
      <c r="M70" s="56">
        <f t="shared" ref="M70:M74" si="12">IF(K70&lt;0,K70,0)</f>
        <v>-43304.647208619252</v>
      </c>
    </row>
    <row r="71" spans="1:13" ht="14.25">
      <c r="A71" s="224">
        <v>66</v>
      </c>
      <c r="B71" s="223" t="s">
        <v>149</v>
      </c>
      <c r="C71" s="71">
        <f>'October midyear adj'!D71</f>
        <v>2021</v>
      </c>
      <c r="D71" s="71">
        <f>'2-1-13 ALL'!C71-'[10]Total_Scholarship Only_byLEA'!F81</f>
        <v>2020</v>
      </c>
      <c r="E71" s="70">
        <f t="shared" ref="E71:E74" si="13">D71-C71</f>
        <v>-1</v>
      </c>
      <c r="F71" s="70">
        <f t="shared" si="8"/>
        <v>0</v>
      </c>
      <c r="G71" s="70">
        <f t="shared" si="9"/>
        <v>-1</v>
      </c>
      <c r="H71" s="68">
        <f>'October midyear adj'!H71</f>
        <v>6262.4784859426345</v>
      </c>
      <c r="I71" s="68">
        <f>'[1]Table 4 Level 3'!P71</f>
        <v>730.06</v>
      </c>
      <c r="J71" s="68">
        <f t="shared" ref="J71:J74" si="14">(I71+H71)*0.5</f>
        <v>3496.269242971317</v>
      </c>
      <c r="K71" s="69">
        <f t="shared" si="10"/>
        <v>-3496.269242971317</v>
      </c>
      <c r="L71" s="96">
        <f t="shared" si="11"/>
        <v>0</v>
      </c>
      <c r="M71" s="96">
        <f t="shared" si="12"/>
        <v>-3496.269242971317</v>
      </c>
    </row>
    <row r="72" spans="1:13" ht="14.25">
      <c r="A72" s="222">
        <v>67</v>
      </c>
      <c r="B72" s="221" t="s">
        <v>148</v>
      </c>
      <c r="C72" s="72">
        <f>'October midyear adj'!D72</f>
        <v>5138</v>
      </c>
      <c r="D72" s="72">
        <f>'2-1-13 ALL'!C72-'[10]Total_Scholarship Only_byLEA'!F82</f>
        <v>5092</v>
      </c>
      <c r="E72" s="70">
        <f t="shared" si="13"/>
        <v>-46</v>
      </c>
      <c r="F72" s="70">
        <f t="shared" si="8"/>
        <v>0</v>
      </c>
      <c r="G72" s="70">
        <f t="shared" si="9"/>
        <v>-46</v>
      </c>
      <c r="H72" s="77">
        <f>'October midyear adj'!H72</f>
        <v>5059.3528695821524</v>
      </c>
      <c r="I72" s="77">
        <f>'[1]Table 4 Level 3'!P72</f>
        <v>715.61</v>
      </c>
      <c r="J72" s="77">
        <f t="shared" si="14"/>
        <v>2887.481434791076</v>
      </c>
      <c r="K72" s="69">
        <f t="shared" si="10"/>
        <v>-132824.1460003895</v>
      </c>
      <c r="L72" s="96">
        <f t="shared" si="11"/>
        <v>0</v>
      </c>
      <c r="M72" s="96">
        <f t="shared" si="12"/>
        <v>-132824.1460003895</v>
      </c>
    </row>
    <row r="73" spans="1:13" ht="14.25">
      <c r="A73" s="222">
        <v>68</v>
      </c>
      <c r="B73" s="221" t="s">
        <v>147</v>
      </c>
      <c r="C73" s="72">
        <f>'October midyear adj'!D73</f>
        <v>1693</v>
      </c>
      <c r="D73" s="72">
        <f>'2-1-13 ALL'!C73-'[10]Total_Scholarship Only_byLEA'!F83</f>
        <v>1696</v>
      </c>
      <c r="E73" s="70">
        <f t="shared" si="13"/>
        <v>3</v>
      </c>
      <c r="F73" s="70">
        <f t="shared" si="8"/>
        <v>3</v>
      </c>
      <c r="G73" s="70">
        <f t="shared" si="9"/>
        <v>0</v>
      </c>
      <c r="H73" s="77">
        <f>'October midyear adj'!H73</f>
        <v>5863.2815891318614</v>
      </c>
      <c r="I73" s="77">
        <f>'[1]Table 4 Level 3'!P73</f>
        <v>798.7</v>
      </c>
      <c r="J73" s="77">
        <f t="shared" si="14"/>
        <v>3330.9907945659306</v>
      </c>
      <c r="K73" s="69">
        <f t="shared" si="10"/>
        <v>9992.9723836977919</v>
      </c>
      <c r="L73" s="96">
        <f t="shared" si="11"/>
        <v>9992.9723836977919</v>
      </c>
      <c r="M73" s="96">
        <f t="shared" si="12"/>
        <v>0</v>
      </c>
    </row>
    <row r="74" spans="1:13" ht="14.25">
      <c r="A74" s="67">
        <v>69</v>
      </c>
      <c r="B74" s="220" t="s">
        <v>146</v>
      </c>
      <c r="C74" s="72">
        <f>'October midyear adj'!D74</f>
        <v>4205</v>
      </c>
      <c r="D74" s="72">
        <f>'2-1-13 ALL'!C74-'[10]Total_Scholarship Only_byLEA'!F84</f>
        <v>4184</v>
      </c>
      <c r="E74" s="70">
        <f t="shared" si="13"/>
        <v>-21</v>
      </c>
      <c r="F74" s="70">
        <f t="shared" si="8"/>
        <v>0</v>
      </c>
      <c r="G74" s="70">
        <f t="shared" si="9"/>
        <v>-21</v>
      </c>
      <c r="H74" s="77">
        <f>'October midyear adj'!H74</f>
        <v>5520.7940729790862</v>
      </c>
      <c r="I74" s="77">
        <f>'[1]Table 4 Level 3'!P74</f>
        <v>705.67</v>
      </c>
      <c r="J74" s="77">
        <f t="shared" si="14"/>
        <v>3113.2320364895431</v>
      </c>
      <c r="K74" s="69">
        <f t="shared" si="10"/>
        <v>-65377.872766280409</v>
      </c>
      <c r="L74" s="96">
        <f t="shared" si="11"/>
        <v>0</v>
      </c>
      <c r="M74" s="96">
        <f t="shared" si="12"/>
        <v>-65377.872766280409</v>
      </c>
    </row>
    <row r="75" spans="1:13" s="16" customFormat="1" ht="15.75" thickBot="1">
      <c r="A75" s="55"/>
      <c r="B75" s="54" t="s">
        <v>145</v>
      </c>
      <c r="C75" s="18">
        <f>SUM(C6:C74)</f>
        <v>638640</v>
      </c>
      <c r="D75" s="18">
        <f>SUM(D6:D74)</f>
        <v>636068</v>
      </c>
      <c r="E75" s="18">
        <f>SUM(E6:E74)</f>
        <v>-2572</v>
      </c>
      <c r="F75" s="18">
        <f>SUM(F6:F74)</f>
        <v>419</v>
      </c>
      <c r="G75" s="18">
        <f>SUM(G6:G74)</f>
        <v>-2991</v>
      </c>
      <c r="H75" s="17"/>
      <c r="I75" s="17"/>
      <c r="J75" s="17"/>
      <c r="K75" s="17">
        <f>SUM(K6:K74)</f>
        <v>-6694765.1990398243</v>
      </c>
      <c r="L75" s="17">
        <f>SUM(L6:L74)</f>
        <v>1095509.1931029449</v>
      </c>
      <c r="M75" s="17">
        <f>SUM(M6:M74)</f>
        <v>-7790274.392142768</v>
      </c>
    </row>
    <row r="76" spans="1:13" ht="6.75" customHeight="1" thickTop="1">
      <c r="A76" s="219"/>
      <c r="B76" s="218"/>
      <c r="C76" s="42"/>
      <c r="D76" s="42"/>
      <c r="E76" s="42"/>
      <c r="F76" s="42"/>
      <c r="G76" s="42"/>
      <c r="H76" s="39"/>
      <c r="I76" s="39"/>
      <c r="J76" s="39"/>
      <c r="K76" s="39"/>
      <c r="L76" s="39"/>
      <c r="M76" s="39"/>
    </row>
    <row r="77" spans="1:13" ht="12.75" customHeight="1">
      <c r="A77" s="217"/>
      <c r="B77" s="217" t="s">
        <v>144</v>
      </c>
      <c r="C77" s="216">
        <f>'October midyear adj'!D77</f>
        <v>1373</v>
      </c>
      <c r="D77" s="665">
        <f>'[11]ALL-Reformatted'!$AD$77</f>
        <v>1376</v>
      </c>
      <c r="E77" s="215">
        <f t="shared" ref="E77:E78" si="15">D77-C77</f>
        <v>3</v>
      </c>
      <c r="F77" s="215">
        <f>IF(E77&gt;0,E77,0)</f>
        <v>3</v>
      </c>
      <c r="G77" s="215">
        <f>IF(E77&lt;0,E77,0)</f>
        <v>0</v>
      </c>
      <c r="H77" s="213">
        <f>'October midyear adj'!H77</f>
        <v>4336.5032257801222</v>
      </c>
      <c r="I77" s="213">
        <f>'[1]Table 5A1 Labs '!E8</f>
        <v>605.97185873605952</v>
      </c>
      <c r="J77" s="213">
        <f t="shared" ref="J77:J78" si="16">(I77+H77)*0.5</f>
        <v>2471.2375422580908</v>
      </c>
      <c r="K77" s="214">
        <f>E77*J77</f>
        <v>7413.7126267742724</v>
      </c>
      <c r="L77" s="213">
        <f>IF(K77&gt;0,K77,0)</f>
        <v>7413.7126267742724</v>
      </c>
      <c r="M77" s="213">
        <f>IF(K77&lt;0,K77,0)</f>
        <v>0</v>
      </c>
    </row>
    <row r="78" spans="1:13" ht="14.25">
      <c r="A78" s="67"/>
      <c r="B78" s="212" t="s">
        <v>143</v>
      </c>
      <c r="C78" s="216">
        <f>'October midyear adj'!D78</f>
        <v>379</v>
      </c>
      <c r="D78" s="665">
        <f>'[11]ALL-Reformatted'!$AE$77</f>
        <v>391</v>
      </c>
      <c r="E78" s="79">
        <f t="shared" si="15"/>
        <v>12</v>
      </c>
      <c r="F78" s="79">
        <f>IF(E78&gt;0,E78,0)</f>
        <v>12</v>
      </c>
      <c r="G78" s="79">
        <f>IF(E78&lt;0,E78,0)</f>
        <v>0</v>
      </c>
      <c r="H78" s="213">
        <f>'October midyear adj'!H78</f>
        <v>4336.5032257801222</v>
      </c>
      <c r="I78" s="77">
        <f>'[1]Table 5A1 Labs '!E9</f>
        <v>699.89832861189802</v>
      </c>
      <c r="J78" s="62">
        <f t="shared" si="16"/>
        <v>2518.2007771960102</v>
      </c>
      <c r="K78" s="57">
        <f>E78*J78</f>
        <v>30218.409326352121</v>
      </c>
      <c r="L78" s="62">
        <f>IF(K78&gt;0,K78,0)</f>
        <v>30218.409326352121</v>
      </c>
      <c r="M78" s="62">
        <f>IF(K78&lt;0,K78,0)</f>
        <v>0</v>
      </c>
    </row>
    <row r="79" spans="1:13" s="16" customFormat="1" ht="15.75" thickBot="1">
      <c r="A79" s="211"/>
      <c r="B79" s="54" t="s">
        <v>142</v>
      </c>
      <c r="C79" s="18">
        <f>SUM(C77:C78)</f>
        <v>1752</v>
      </c>
      <c r="D79" s="18">
        <f>SUM(D77:D78)</f>
        <v>1767</v>
      </c>
      <c r="E79" s="18">
        <f>SUM(E77:E78)</f>
        <v>15</v>
      </c>
      <c r="F79" s="18">
        <f>SUM(F77:F78)</f>
        <v>15</v>
      </c>
      <c r="G79" s="18">
        <f>SUM(G77:G78)</f>
        <v>0</v>
      </c>
      <c r="H79" s="17"/>
      <c r="I79" s="17"/>
      <c r="J79" s="17"/>
      <c r="K79" s="17">
        <f>SUM(K77:K78)</f>
        <v>37632.121953126392</v>
      </c>
      <c r="L79" s="17">
        <f>SUM(L77:L78)</f>
        <v>37632.121953126392</v>
      </c>
      <c r="M79" s="17">
        <f>SUM(M77:M78)</f>
        <v>0</v>
      </c>
    </row>
    <row r="80" spans="1:13" s="13" customFormat="1" ht="6.75" customHeight="1" thickTop="1">
      <c r="A80" s="210"/>
      <c r="B80" s="209"/>
      <c r="C80" s="208"/>
      <c r="D80" s="208"/>
      <c r="E80" s="208"/>
      <c r="F80" s="208"/>
      <c r="G80" s="208"/>
      <c r="H80" s="207"/>
      <c r="I80" s="207"/>
      <c r="J80" s="207"/>
      <c r="K80" s="207"/>
      <c r="L80" s="207"/>
      <c r="M80" s="207"/>
    </row>
    <row r="81" spans="1:13" s="13" customFormat="1" ht="14.25" customHeight="1">
      <c r="A81" s="206"/>
      <c r="B81" s="205" t="s">
        <v>141</v>
      </c>
      <c r="C81" s="204">
        <f>'10.1.12 MFP Funded'!AD77</f>
        <v>301</v>
      </c>
      <c r="D81" s="206">
        <f>'Feb midyear LSMSA '!D77</f>
        <v>275</v>
      </c>
      <c r="E81" s="203">
        <f>D81-C81</f>
        <v>-26</v>
      </c>
      <c r="F81" s="204">
        <f>IF(E81&gt;0,E81,0)</f>
        <v>0</v>
      </c>
      <c r="G81" s="203">
        <f>IF(E81&lt;0,E81,0)</f>
        <v>-26</v>
      </c>
      <c r="H81" s="202"/>
      <c r="I81" s="202"/>
      <c r="J81" s="202"/>
      <c r="K81" s="739">
        <f>'Feb midyear LSMSA '!I108</f>
        <v>-65540.814902418409</v>
      </c>
      <c r="L81" s="202">
        <f>IF(K81&gt;0,K81,0)</f>
        <v>0</v>
      </c>
      <c r="M81" s="202">
        <f>IF(K81&lt;0,K81,0)</f>
        <v>-65540.814902418409</v>
      </c>
    </row>
    <row r="82" spans="1:13" s="13" customFormat="1" ht="18.75" customHeight="1" thickBot="1">
      <c r="A82" s="201"/>
      <c r="B82" s="176" t="s">
        <v>140</v>
      </c>
      <c r="C82" s="175">
        <f>SUM(C81)</f>
        <v>301</v>
      </c>
      <c r="D82" s="175">
        <f>SUM(D81)</f>
        <v>275</v>
      </c>
      <c r="E82" s="174">
        <f>SUM(E81)</f>
        <v>-26</v>
      </c>
      <c r="F82" s="175">
        <f>SUM(F81)</f>
        <v>0</v>
      </c>
      <c r="G82" s="174">
        <f>SUM(G81)</f>
        <v>-26</v>
      </c>
      <c r="H82" s="173"/>
      <c r="I82" s="173"/>
      <c r="J82" s="173"/>
      <c r="K82" s="173">
        <f>SUM(K81)</f>
        <v>-65540.814902418409</v>
      </c>
      <c r="L82" s="173">
        <f>SUM(L81)</f>
        <v>0</v>
      </c>
      <c r="M82" s="173">
        <f>SUM(M81)</f>
        <v>-65540.814902418409</v>
      </c>
    </row>
    <row r="83" spans="1:13" s="13" customFormat="1" ht="6.75" customHeight="1" thickTop="1">
      <c r="A83" s="200"/>
      <c r="B83" s="199"/>
      <c r="C83" s="198"/>
      <c r="D83" s="198"/>
      <c r="E83" s="198"/>
      <c r="F83" s="198"/>
      <c r="G83" s="198"/>
      <c r="H83" s="197"/>
      <c r="I83" s="197"/>
      <c r="J83" s="197"/>
      <c r="K83" s="197"/>
      <c r="L83" s="197"/>
      <c r="M83" s="197"/>
    </row>
    <row r="84" spans="1:13" s="13" customFormat="1" ht="14.25" customHeight="1">
      <c r="A84" s="206"/>
      <c r="B84" s="205" t="s">
        <v>139</v>
      </c>
      <c r="C84" s="204">
        <f>'10.1.12 MFP Funded'!AF77</f>
        <v>119</v>
      </c>
      <c r="D84" s="206">
        <f>'Feb midyear NOCCA'!D76</f>
        <v>114</v>
      </c>
      <c r="E84" s="203">
        <f>D84-C84</f>
        <v>-5</v>
      </c>
      <c r="F84" s="204">
        <f>IF(E84&gt;0,E84,0)</f>
        <v>0</v>
      </c>
      <c r="G84" s="203">
        <f>IF(E84&lt;0,E84,0)</f>
        <v>-5</v>
      </c>
      <c r="H84" s="202"/>
      <c r="I84" s="202"/>
      <c r="J84" s="202"/>
      <c r="K84" s="202">
        <f>'Feb midyear NOCCA'!I78</f>
        <v>-12604.002865849692</v>
      </c>
      <c r="L84" s="202">
        <f>IF(K84&gt;0,K84,0)</f>
        <v>0</v>
      </c>
      <c r="M84" s="202">
        <f>IF(K84&lt;0,K84,0)</f>
        <v>-12604.002865849692</v>
      </c>
    </row>
    <row r="85" spans="1:13" s="13" customFormat="1" ht="18.75" customHeight="1" thickBot="1">
      <c r="A85" s="201"/>
      <c r="B85" s="176" t="s">
        <v>138</v>
      </c>
      <c r="C85" s="175">
        <f>SUM(C84)</f>
        <v>119</v>
      </c>
      <c r="D85" s="175">
        <f>SUM(D84)</f>
        <v>114</v>
      </c>
      <c r="E85" s="174">
        <f>SUM(E84)</f>
        <v>-5</v>
      </c>
      <c r="F85" s="175">
        <f>SUM(F84)</f>
        <v>0</v>
      </c>
      <c r="G85" s="174">
        <f>SUM(G84)</f>
        <v>-5</v>
      </c>
      <c r="H85" s="173"/>
      <c r="I85" s="173"/>
      <c r="J85" s="173"/>
      <c r="K85" s="173">
        <f>SUM(K84)</f>
        <v>-12604.002865849692</v>
      </c>
      <c r="L85" s="173">
        <f>SUM(L84)</f>
        <v>0</v>
      </c>
      <c r="M85" s="173">
        <f>SUM(M84)</f>
        <v>-12604.002865849692</v>
      </c>
    </row>
    <row r="86" spans="1:13" s="13" customFormat="1" ht="6.75" customHeight="1" thickTop="1">
      <c r="A86" s="200"/>
      <c r="B86" s="199"/>
      <c r="C86" s="198"/>
      <c r="D86" s="198"/>
      <c r="E86" s="198"/>
      <c r="F86" s="198"/>
      <c r="G86" s="198"/>
      <c r="H86" s="197"/>
      <c r="I86" s="197"/>
      <c r="J86" s="197"/>
      <c r="K86" s="197"/>
      <c r="L86" s="197"/>
      <c r="M86" s="197"/>
    </row>
    <row r="87" spans="1:13" s="13" customFormat="1" ht="14.25" customHeight="1">
      <c r="A87" s="154" t="s">
        <v>137</v>
      </c>
      <c r="B87" s="196" t="s">
        <v>136</v>
      </c>
      <c r="C87" s="152">
        <f>'Feb midyear New Vision'!C76</f>
        <v>333</v>
      </c>
      <c r="D87" s="666">
        <f>'Feb midyear New Vision'!D76</f>
        <v>319</v>
      </c>
      <c r="E87" s="151">
        <f t="shared" ref="E87:E94" si="17">D87-C87</f>
        <v>-14</v>
      </c>
      <c r="F87" s="152">
        <f t="shared" ref="F87:F94" si="18">IF(E87&gt;0,E87,0)</f>
        <v>0</v>
      </c>
      <c r="G87" s="151">
        <f t="shared" ref="G87:G94" si="19">IF(E87&lt;0,E87,0)</f>
        <v>-14</v>
      </c>
      <c r="H87" s="150">
        <f>'October midyear adj'!H87</f>
        <v>9519.9609010774075</v>
      </c>
      <c r="I87" s="150">
        <f>'October midyear adj'!I87</f>
        <v>716.29552188552179</v>
      </c>
      <c r="J87" s="150">
        <f t="shared" ref="J87:J94" si="20">(I87+H87)*0.5</f>
        <v>5118.1282114814649</v>
      </c>
      <c r="K87" s="757">
        <f>J87*E87</f>
        <v>-71653.794960740503</v>
      </c>
      <c r="L87" s="150">
        <f t="shared" ref="L87:L94" si="21">IF(K87&gt;0,K87,0)</f>
        <v>0</v>
      </c>
      <c r="M87" s="150">
        <f t="shared" ref="M87:M94" si="22">IF(K87&lt;0,K87,0)</f>
        <v>-71653.794960740503</v>
      </c>
    </row>
    <row r="88" spans="1:13" s="13" customFormat="1" ht="14.25" customHeight="1">
      <c r="A88" s="157" t="s">
        <v>135</v>
      </c>
      <c r="B88" s="194" t="s">
        <v>134</v>
      </c>
      <c r="C88" s="138">
        <f>'Feb midyear Glencoe '!C76</f>
        <v>372</v>
      </c>
      <c r="D88" s="667">
        <f>'Feb midyear Glencoe '!D76</f>
        <v>361</v>
      </c>
      <c r="E88" s="130">
        <f t="shared" si="17"/>
        <v>-11</v>
      </c>
      <c r="F88" s="131">
        <f t="shared" si="18"/>
        <v>0</v>
      </c>
      <c r="G88" s="130">
        <f t="shared" si="19"/>
        <v>-11</v>
      </c>
      <c r="H88" s="129">
        <f>'October midyear adj'!H88</f>
        <v>8518.8748353683095</v>
      </c>
      <c r="I88" s="129">
        <f>'October midyear adj'!I88</f>
        <v>598.40363440561384</v>
      </c>
      <c r="J88" s="129">
        <f t="shared" si="20"/>
        <v>4558.6392348869613</v>
      </c>
      <c r="K88" s="758">
        <f t="shared" ref="K88:K94" si="23">J88*E88</f>
        <v>-50145.031583756572</v>
      </c>
      <c r="L88" s="129">
        <f t="shared" si="21"/>
        <v>0</v>
      </c>
      <c r="M88" s="129">
        <f t="shared" si="22"/>
        <v>-50145.031583756572</v>
      </c>
    </row>
    <row r="89" spans="1:13" s="13" customFormat="1" ht="14.25" customHeight="1">
      <c r="A89" s="157" t="s">
        <v>133</v>
      </c>
      <c r="B89" s="195" t="s">
        <v>132</v>
      </c>
      <c r="C89" s="138">
        <f>'Feb midyear International '!C76</f>
        <v>743</v>
      </c>
      <c r="D89" s="667">
        <f>'Feb midyear International '!D76</f>
        <v>735</v>
      </c>
      <c r="E89" s="130">
        <f t="shared" si="17"/>
        <v>-8</v>
      </c>
      <c r="F89" s="131">
        <f t="shared" si="18"/>
        <v>0</v>
      </c>
      <c r="G89" s="130">
        <f t="shared" si="19"/>
        <v>-8</v>
      </c>
      <c r="H89" s="129">
        <f>'October midyear adj'!H89</f>
        <v>7638.7546828904688</v>
      </c>
      <c r="I89" s="129">
        <f>'October midyear adj'!I89</f>
        <v>714.81015756302509</v>
      </c>
      <c r="J89" s="129">
        <f t="shared" si="20"/>
        <v>4176.7824202267466</v>
      </c>
      <c r="K89" s="758">
        <f t="shared" si="23"/>
        <v>-33414.259361813973</v>
      </c>
      <c r="L89" s="129">
        <f t="shared" si="21"/>
        <v>0</v>
      </c>
      <c r="M89" s="129">
        <f t="shared" si="22"/>
        <v>-33414.259361813973</v>
      </c>
    </row>
    <row r="90" spans="1:13" s="13" customFormat="1" ht="14.25" customHeight="1">
      <c r="A90" s="157" t="s">
        <v>131</v>
      </c>
      <c r="B90" s="194" t="s">
        <v>130</v>
      </c>
      <c r="C90" s="138">
        <f>'Feb midyear Avoyelles'!C76</f>
        <v>696</v>
      </c>
      <c r="D90" s="667">
        <f>'Feb midyear Avoyelles'!D76</f>
        <v>694</v>
      </c>
      <c r="E90" s="130">
        <f t="shared" si="17"/>
        <v>-2</v>
      </c>
      <c r="F90" s="131">
        <f t="shared" si="18"/>
        <v>0</v>
      </c>
      <c r="G90" s="130">
        <f t="shared" si="19"/>
        <v>-2</v>
      </c>
      <c r="H90" s="129">
        <f>'October midyear adj'!H90</f>
        <v>6393.1095033692254</v>
      </c>
      <c r="I90" s="129">
        <f>'October midyear adj'!I90</f>
        <v>536.12413544332276</v>
      </c>
      <c r="J90" s="129">
        <f t="shared" si="20"/>
        <v>3464.6168194062739</v>
      </c>
      <c r="K90" s="758">
        <f t="shared" si="23"/>
        <v>-6929.2336388125477</v>
      </c>
      <c r="L90" s="129">
        <f t="shared" si="21"/>
        <v>0</v>
      </c>
      <c r="M90" s="129">
        <f t="shared" si="22"/>
        <v>-6929.2336388125477</v>
      </c>
    </row>
    <row r="91" spans="1:13" s="13" customFormat="1" ht="14.25" customHeight="1">
      <c r="A91" s="157" t="s">
        <v>129</v>
      </c>
      <c r="B91" s="194" t="s">
        <v>128</v>
      </c>
      <c r="C91" s="138">
        <f>'Feb midyear Delhi '!C76</f>
        <v>679</v>
      </c>
      <c r="D91" s="667">
        <f>'Feb midyear Delhi '!D76</f>
        <v>675</v>
      </c>
      <c r="E91" s="130">
        <f t="shared" si="17"/>
        <v>-4</v>
      </c>
      <c r="F91" s="131">
        <f t="shared" si="18"/>
        <v>0</v>
      </c>
      <c r="G91" s="130">
        <f t="shared" si="19"/>
        <v>-4</v>
      </c>
      <c r="H91" s="129">
        <f>'October midyear adj'!H91</f>
        <v>8140.3837602759822</v>
      </c>
      <c r="I91" s="129">
        <f>'October midyear adj'!I91</f>
        <v>527.02354414153262</v>
      </c>
      <c r="J91" s="129">
        <f t="shared" si="20"/>
        <v>4333.7036522087574</v>
      </c>
      <c r="K91" s="758">
        <f t="shared" si="23"/>
        <v>-17334.81460883503</v>
      </c>
      <c r="L91" s="129">
        <f t="shared" si="21"/>
        <v>0</v>
      </c>
      <c r="M91" s="129">
        <f t="shared" si="22"/>
        <v>-17334.81460883503</v>
      </c>
    </row>
    <row r="92" spans="1:13" s="13" customFormat="1" ht="14.25" customHeight="1">
      <c r="A92" s="157" t="s">
        <v>127</v>
      </c>
      <c r="B92" s="194" t="s">
        <v>126</v>
      </c>
      <c r="C92" s="138">
        <f>'Feb midyear Belle Chasse'!E76</f>
        <v>971</v>
      </c>
      <c r="D92" s="667">
        <f>'Feb midyear Belle Chasse'!H76</f>
        <v>951</v>
      </c>
      <c r="E92" s="130">
        <f t="shared" si="17"/>
        <v>-20</v>
      </c>
      <c r="F92" s="131">
        <f t="shared" si="18"/>
        <v>0</v>
      </c>
      <c r="G92" s="130">
        <f t="shared" si="19"/>
        <v>-20</v>
      </c>
      <c r="H92" s="129">
        <f>'October midyear adj'!H92</f>
        <v>13228.922053737697</v>
      </c>
      <c r="I92" s="129">
        <f>'October midyear adj'!I92</f>
        <v>788.90242015830813</v>
      </c>
      <c r="J92" s="129">
        <f t="shared" si="20"/>
        <v>7008.9122369480028</v>
      </c>
      <c r="K92" s="758">
        <f t="shared" si="23"/>
        <v>-140178.24473896006</v>
      </c>
      <c r="L92" s="129">
        <f t="shared" si="21"/>
        <v>0</v>
      </c>
      <c r="M92" s="129">
        <f t="shared" si="22"/>
        <v>-140178.24473896006</v>
      </c>
    </row>
    <row r="93" spans="1:13" s="13" customFormat="1" ht="14.25" customHeight="1">
      <c r="A93" s="157" t="s">
        <v>125</v>
      </c>
      <c r="B93" s="194" t="s">
        <v>124</v>
      </c>
      <c r="C93" s="138">
        <f>'Feb midyear Milestone '!C76</f>
        <v>419</v>
      </c>
      <c r="D93" s="667">
        <f>'Feb midyear Milestone '!D76</f>
        <v>458</v>
      </c>
      <c r="E93" s="130">
        <f t="shared" si="17"/>
        <v>39</v>
      </c>
      <c r="F93" s="131">
        <f t="shared" si="18"/>
        <v>39</v>
      </c>
      <c r="G93" s="130">
        <f t="shared" si="19"/>
        <v>0</v>
      </c>
      <c r="H93" s="129">
        <f>'October midyear adj'!H93</f>
        <v>8326.7546828904688</v>
      </c>
      <c r="I93" s="129">
        <f>'October midyear adj'!I93</f>
        <v>705.7643831168831</v>
      </c>
      <c r="J93" s="129">
        <f t="shared" si="20"/>
        <v>4516.2595330036756</v>
      </c>
      <c r="K93" s="758">
        <f t="shared" si="23"/>
        <v>176134.12178714335</v>
      </c>
      <c r="L93" s="129">
        <f t="shared" si="21"/>
        <v>176134.12178714335</v>
      </c>
      <c r="M93" s="129">
        <f t="shared" si="22"/>
        <v>0</v>
      </c>
    </row>
    <row r="94" spans="1:13" s="13" customFormat="1" ht="14.25" customHeight="1">
      <c r="A94" s="156" t="s">
        <v>123</v>
      </c>
      <c r="B94" s="193" t="s">
        <v>122</v>
      </c>
      <c r="C94" s="192">
        <f>'Feb midyear Max '!C76</f>
        <v>109</v>
      </c>
      <c r="D94" s="668">
        <f>'Feb midyear Max '!D76</f>
        <v>113</v>
      </c>
      <c r="E94" s="179">
        <f t="shared" si="17"/>
        <v>4</v>
      </c>
      <c r="F94" s="180">
        <f t="shared" si="18"/>
        <v>4</v>
      </c>
      <c r="G94" s="179">
        <f t="shared" si="19"/>
        <v>0</v>
      </c>
      <c r="H94" s="178">
        <f>'October midyear adj'!H94</f>
        <v>8369.7852148385191</v>
      </c>
      <c r="I94" s="178">
        <f>'October midyear adj'!I94</f>
        <v>659.21180998497243</v>
      </c>
      <c r="J94" s="178">
        <f t="shared" si="20"/>
        <v>4514.4985124117457</v>
      </c>
      <c r="K94" s="759">
        <f t="shared" si="23"/>
        <v>18057.994049646983</v>
      </c>
      <c r="L94" s="178">
        <f t="shared" si="21"/>
        <v>18057.994049646983</v>
      </c>
      <c r="M94" s="178">
        <f t="shared" si="22"/>
        <v>0</v>
      </c>
    </row>
    <row r="95" spans="1:13" s="13" customFormat="1" ht="18.75" customHeight="1" thickBot="1">
      <c r="A95" s="157"/>
      <c r="B95" s="191" t="s">
        <v>121</v>
      </c>
      <c r="C95" s="190">
        <f>SUM(C87:C94)</f>
        <v>4322</v>
      </c>
      <c r="D95" s="190">
        <f>SUM(D87:D94)</f>
        <v>4306</v>
      </c>
      <c r="E95" s="189">
        <f>SUM(E87:E94)</f>
        <v>-16</v>
      </c>
      <c r="F95" s="190">
        <f>SUM(F87:F94)</f>
        <v>43</v>
      </c>
      <c r="G95" s="189">
        <f>SUM(G87:G94)</f>
        <v>-59</v>
      </c>
      <c r="H95" s="188"/>
      <c r="I95" s="188"/>
      <c r="J95" s="188"/>
      <c r="K95" s="188">
        <f>SUM(K87:K94)</f>
        <v>-125463.26305612837</v>
      </c>
      <c r="L95" s="188">
        <f>SUM(L87:L94)</f>
        <v>194192.11583679033</v>
      </c>
      <c r="M95" s="188">
        <f>SUM(M87:M94)</f>
        <v>-319655.3788929187</v>
      </c>
    </row>
    <row r="96" spans="1:13" s="13" customFormat="1" ht="7.5" customHeight="1" thickTop="1">
      <c r="A96" s="187"/>
      <c r="B96" s="186"/>
      <c r="C96" s="185"/>
      <c r="D96" s="185"/>
      <c r="E96" s="183"/>
      <c r="F96" s="185"/>
      <c r="G96" s="183"/>
      <c r="H96" s="184"/>
      <c r="I96" s="184"/>
      <c r="J96" s="184"/>
      <c r="K96" s="184"/>
      <c r="L96" s="184"/>
      <c r="M96" s="183"/>
    </row>
    <row r="97" spans="1:13" s="13" customFormat="1" ht="18.75" customHeight="1">
      <c r="A97" s="154"/>
      <c r="B97" s="182" t="s">
        <v>120</v>
      </c>
      <c r="C97" s="152">
        <f>'Feb midyear LA Virtual Admy'!C73</f>
        <v>1362</v>
      </c>
      <c r="D97" s="142">
        <f>'Feb midyear LA Virtual Admy'!D73</f>
        <v>1130</v>
      </c>
      <c r="E97" s="151">
        <f t="shared" ref="E97:E98" si="24">D97-C97</f>
        <v>-232</v>
      </c>
      <c r="F97" s="152">
        <f>IF(E97&gt;0,E97,0)</f>
        <v>0</v>
      </c>
      <c r="G97" s="151">
        <f>IF(E97&lt;0,E97,0)</f>
        <v>-232</v>
      </c>
      <c r="H97" s="150"/>
      <c r="I97" s="150"/>
      <c r="J97" s="150"/>
      <c r="K97" s="140">
        <f>'Feb midyear LA Virtual Admy'!K73</f>
        <v>-525236.44751479453</v>
      </c>
      <c r="L97" s="150">
        <f>IF(K97&gt;0,K97,0)</f>
        <v>0</v>
      </c>
      <c r="M97" s="150">
        <f>IF(K97&lt;0,K97,0)</f>
        <v>-525236.44751479453</v>
      </c>
    </row>
    <row r="98" spans="1:13" s="13" customFormat="1" ht="18.75" customHeight="1">
      <c r="A98" s="156">
        <v>345</v>
      </c>
      <c r="B98" s="181" t="s">
        <v>119</v>
      </c>
      <c r="C98" s="180">
        <f>'Feb midyear LA Connections'!C73</f>
        <v>1200</v>
      </c>
      <c r="D98" s="669">
        <f>'Feb midyear LA Connections'!D73</f>
        <v>1200</v>
      </c>
      <c r="E98" s="179">
        <f t="shared" si="24"/>
        <v>0</v>
      </c>
      <c r="F98" s="180">
        <f>IF(E98&gt;0,E98,0)</f>
        <v>0</v>
      </c>
      <c r="G98" s="179">
        <f>IF(E98&lt;0,E98,0)</f>
        <v>0</v>
      </c>
      <c r="H98" s="178"/>
      <c r="I98" s="178"/>
      <c r="J98" s="178"/>
      <c r="K98" s="178">
        <f>'Feb midyear LA Connections'!K73</f>
        <v>51011.436840694347</v>
      </c>
      <c r="L98" s="178">
        <f>IF(K98&gt;0,K98,0)</f>
        <v>51011.436840694347</v>
      </c>
      <c r="M98" s="178">
        <f>IF(K98&lt;0,K98,0)</f>
        <v>0</v>
      </c>
    </row>
    <row r="99" spans="1:13" s="13" customFormat="1" ht="18.75" customHeight="1" thickBot="1">
      <c r="A99" s="177"/>
      <c r="B99" s="176" t="s">
        <v>118</v>
      </c>
      <c r="C99" s="175">
        <f>SUM(C97:C98)</f>
        <v>2562</v>
      </c>
      <c r="D99" s="175">
        <f>SUM(D97:D98)</f>
        <v>2330</v>
      </c>
      <c r="E99" s="174">
        <f>SUM(E97:E98)</f>
        <v>-232</v>
      </c>
      <c r="F99" s="175">
        <f>SUM(F97:F98)</f>
        <v>0</v>
      </c>
      <c r="G99" s="174">
        <f>SUM(G97:G98)</f>
        <v>-232</v>
      </c>
      <c r="H99" s="173"/>
      <c r="I99" s="173"/>
      <c r="J99" s="173"/>
      <c r="K99" s="173">
        <f>SUM(K97:K98)</f>
        <v>-474225.01067410019</v>
      </c>
      <c r="L99" s="173">
        <f>SUM(L97:L98)</f>
        <v>51011.436840694347</v>
      </c>
      <c r="M99" s="173">
        <f>SUM(M97:M98)</f>
        <v>-525236.44751479453</v>
      </c>
    </row>
    <row r="100" spans="1:13" ht="6.75" customHeight="1" thickTop="1">
      <c r="A100" s="172"/>
      <c r="B100" s="171"/>
      <c r="C100" s="170"/>
      <c r="D100" s="170"/>
      <c r="E100" s="170"/>
      <c r="F100" s="170"/>
      <c r="G100" s="170"/>
      <c r="H100" s="169"/>
      <c r="I100" s="169"/>
      <c r="J100" s="169"/>
      <c r="K100" s="169"/>
      <c r="L100" s="169"/>
      <c r="M100" s="169"/>
    </row>
    <row r="101" spans="1:13" s="16" customFormat="1" ht="15.75" thickBot="1">
      <c r="A101" s="165">
        <v>343001</v>
      </c>
      <c r="B101" s="54" t="s">
        <v>111</v>
      </c>
      <c r="C101" s="18">
        <f>'Feb midyear Madison Prep'!C76</f>
        <v>235</v>
      </c>
      <c r="D101" s="18">
        <f>'Feb midyear Madison Prep'!D76</f>
        <v>213</v>
      </c>
      <c r="E101" s="18">
        <f t="shared" ref="E101" si="25">D101-C101</f>
        <v>-22</v>
      </c>
      <c r="F101" s="18">
        <f>IF(E101&gt;0,E101,0)</f>
        <v>0</v>
      </c>
      <c r="G101" s="18">
        <f>IF(E101&lt;0,E101,0)</f>
        <v>-22</v>
      </c>
      <c r="H101" s="17"/>
      <c r="I101" s="17"/>
      <c r="J101" s="17"/>
      <c r="K101" s="17">
        <f>'Feb midyear Madison Prep'!K76</f>
        <v>-46958.103571683168</v>
      </c>
      <c r="L101" s="17">
        <f>IF(K101&gt;0,K101,0)</f>
        <v>0</v>
      </c>
      <c r="M101" s="17">
        <f>IF(K101&lt;0,K101,0)</f>
        <v>-46958.103571683168</v>
      </c>
    </row>
    <row r="102" spans="1:13" s="16" customFormat="1" ht="6.75" customHeight="1" thickTop="1">
      <c r="A102" s="167"/>
      <c r="B102" s="163"/>
      <c r="C102" s="162"/>
      <c r="D102" s="162"/>
      <c r="E102" s="161"/>
      <c r="F102" s="161"/>
      <c r="G102" s="161"/>
      <c r="H102" s="160"/>
      <c r="I102" s="160"/>
      <c r="J102" s="160"/>
      <c r="K102" s="160"/>
      <c r="L102" s="160"/>
      <c r="M102" s="160"/>
    </row>
    <row r="103" spans="1:13" s="16" customFormat="1" ht="15.75" thickBot="1">
      <c r="A103" s="165">
        <v>341001</v>
      </c>
      <c r="B103" s="54" t="s">
        <v>105</v>
      </c>
      <c r="C103" s="18">
        <f>'Feb midyear DArbonne'!C77</f>
        <v>544</v>
      </c>
      <c r="D103" s="18">
        <f>'Feb midyear DArbonne'!D77</f>
        <v>548</v>
      </c>
      <c r="E103" s="18">
        <f t="shared" ref="E103" si="26">D103-C103</f>
        <v>4</v>
      </c>
      <c r="F103" s="18">
        <f>IF(E103&gt;0,E103,0)</f>
        <v>4</v>
      </c>
      <c r="G103" s="18">
        <f>IF(E103&lt;0,E103,0)</f>
        <v>0</v>
      </c>
      <c r="H103" s="17"/>
      <c r="I103" s="17"/>
      <c r="J103" s="17"/>
      <c r="K103" s="17">
        <f>'Feb midyear DArbonne'!K77</f>
        <v>10274.129707428352</v>
      </c>
      <c r="L103" s="17">
        <f>IF(K103&gt;0,K103,0)</f>
        <v>10274.129707428352</v>
      </c>
      <c r="M103" s="17">
        <f>IF(K103&lt;0,K103,0)</f>
        <v>0</v>
      </c>
    </row>
    <row r="104" spans="1:13" s="166" customFormat="1" ht="6.75" customHeight="1" thickTop="1">
      <c r="A104" s="167"/>
      <c r="B104" s="163"/>
      <c r="C104" s="162"/>
      <c r="D104" s="162"/>
      <c r="E104" s="161"/>
      <c r="F104" s="161"/>
      <c r="G104" s="161"/>
      <c r="H104" s="160"/>
      <c r="I104" s="160"/>
      <c r="J104" s="160"/>
      <c r="K104" s="160"/>
      <c r="L104" s="160"/>
      <c r="M104" s="160"/>
    </row>
    <row r="105" spans="1:13" s="16" customFormat="1" ht="15.75" thickBot="1">
      <c r="A105" s="165">
        <v>344</v>
      </c>
      <c r="B105" s="54" t="s">
        <v>103</v>
      </c>
      <c r="C105" s="18">
        <f>'Feb midyear Intl_VIBE '!C77</f>
        <v>418</v>
      </c>
      <c r="D105" s="18">
        <f>'Feb midyear Intl_VIBE '!D77</f>
        <v>443</v>
      </c>
      <c r="E105" s="18">
        <f t="shared" ref="E105" si="27">D105-C105</f>
        <v>25</v>
      </c>
      <c r="F105" s="18">
        <f>IF(E105&gt;0,E105,0)</f>
        <v>25</v>
      </c>
      <c r="G105" s="18">
        <f>IF(E105&lt;0,E105,0)</f>
        <v>0</v>
      </c>
      <c r="H105" s="17"/>
      <c r="I105" s="17"/>
      <c r="J105" s="17"/>
      <c r="K105" s="17">
        <f>'Feb midyear Intl_VIBE '!K77</f>
        <v>52658.554480663362</v>
      </c>
      <c r="L105" s="17">
        <f>IF(K105&gt;0,K105,0)</f>
        <v>52658.554480663362</v>
      </c>
      <c r="M105" s="17">
        <f>IF(K105&lt;0,K105,0)</f>
        <v>0</v>
      </c>
    </row>
    <row r="106" spans="1:13" s="16" customFormat="1" ht="6.75" customHeight="1" thickTop="1">
      <c r="A106" s="164"/>
      <c r="B106" s="163"/>
      <c r="C106" s="162"/>
      <c r="D106" s="162"/>
      <c r="E106" s="161"/>
      <c r="F106" s="161"/>
      <c r="G106" s="161"/>
      <c r="H106" s="160"/>
      <c r="I106" s="160"/>
      <c r="J106" s="160"/>
      <c r="K106" s="160"/>
      <c r="L106" s="160"/>
      <c r="M106" s="160"/>
    </row>
    <row r="107" spans="1:13" s="107" customFormat="1" ht="15.75" customHeight="1" thickBot="1">
      <c r="A107" s="128">
        <v>348</v>
      </c>
      <c r="B107" s="127" t="s">
        <v>102</v>
      </c>
      <c r="C107" s="126">
        <f>'Feb midyear NOMMA'!C76</f>
        <v>219</v>
      </c>
      <c r="D107" s="126">
        <f>'Feb midyear NOMMA'!D76</f>
        <v>224</v>
      </c>
      <c r="E107" s="125">
        <f t="shared" ref="E107" si="28">D107-C107</f>
        <v>5</v>
      </c>
      <c r="F107" s="125">
        <f>IF(E107&gt;0,E107,0)</f>
        <v>5</v>
      </c>
      <c r="G107" s="125">
        <f>IF(E107&lt;0,E107,0)</f>
        <v>0</v>
      </c>
      <c r="H107" s="124"/>
      <c r="I107" s="124"/>
      <c r="J107" s="124"/>
      <c r="K107" s="124">
        <f>'Feb midyear NOMMA'!K76</f>
        <v>9326.7575609691066</v>
      </c>
      <c r="L107" s="124">
        <f>IF(K107&gt;0,K107,0)</f>
        <v>9326.7575609691066</v>
      </c>
      <c r="M107" s="124">
        <f>IF(K107&lt;0,K107,0)</f>
        <v>0</v>
      </c>
    </row>
    <row r="108" spans="1:13" s="16" customFormat="1" ht="6.75" customHeight="1" thickTop="1">
      <c r="A108" s="155"/>
      <c r="B108" s="105"/>
      <c r="C108" s="104"/>
      <c r="D108" s="104"/>
      <c r="E108" s="103"/>
      <c r="F108" s="103"/>
      <c r="G108" s="103"/>
      <c r="H108" s="102"/>
      <c r="I108" s="102"/>
      <c r="J108" s="102"/>
      <c r="K108" s="102"/>
      <c r="L108" s="102"/>
      <c r="M108" s="102"/>
    </row>
    <row r="109" spans="1:13" s="107" customFormat="1" ht="15.75" customHeight="1" thickBot="1">
      <c r="A109" s="128">
        <v>347</v>
      </c>
      <c r="B109" s="127" t="s">
        <v>95</v>
      </c>
      <c r="C109" s="126">
        <f>'Feb midyear LFNO '!C76</f>
        <v>211</v>
      </c>
      <c r="D109" s="126">
        <f>'Feb midyear LFNO '!D76</f>
        <v>202</v>
      </c>
      <c r="E109" s="125">
        <f t="shared" ref="E109" si="29">D109-C109</f>
        <v>-9</v>
      </c>
      <c r="F109" s="126">
        <f>IF(E109&gt;0,E109,0)</f>
        <v>0</v>
      </c>
      <c r="G109" s="125">
        <f>IF(E109&lt;0,E109,0)</f>
        <v>-9</v>
      </c>
      <c r="H109" s="124"/>
      <c r="I109" s="124"/>
      <c r="J109" s="124"/>
      <c r="K109" s="124">
        <f>'Feb midyear LFNO '!K76</f>
        <v>-17965.348931122338</v>
      </c>
      <c r="L109" s="124">
        <f>IF(K109&gt;0,K109,0)</f>
        <v>0</v>
      </c>
      <c r="M109" s="124">
        <f>IF(K109&lt;0,K109,0)</f>
        <v>-17965.348931122338</v>
      </c>
    </row>
    <row r="110" spans="1:13" s="16" customFormat="1" ht="6.75" customHeight="1" thickTop="1">
      <c r="A110" s="106"/>
      <c r="B110" s="105"/>
      <c r="C110" s="104"/>
      <c r="D110" s="104"/>
      <c r="E110" s="103"/>
      <c r="F110" s="103"/>
      <c r="G110" s="103"/>
      <c r="H110" s="102"/>
      <c r="I110" s="102"/>
      <c r="J110" s="102"/>
      <c r="K110" s="102"/>
      <c r="L110" s="102"/>
      <c r="M110" s="102"/>
    </row>
    <row r="111" spans="1:13" s="107" customFormat="1" ht="15.75" customHeight="1" thickBot="1">
      <c r="A111" s="128">
        <v>346</v>
      </c>
      <c r="B111" s="127" t="s">
        <v>91</v>
      </c>
      <c r="C111" s="126">
        <f>'Feb midyear Lake Charles Ch'!C76</f>
        <v>778</v>
      </c>
      <c r="D111" s="126">
        <f>'Feb midyear Lake Charles Ch'!D76</f>
        <v>755</v>
      </c>
      <c r="E111" s="125">
        <f t="shared" ref="E111" si="30">D111-C111</f>
        <v>-23</v>
      </c>
      <c r="F111" s="125">
        <f>IF(E111&gt;0,E111,0)</f>
        <v>0</v>
      </c>
      <c r="G111" s="125">
        <f>IF(E111&lt;0,E111,0)</f>
        <v>-23</v>
      </c>
      <c r="H111" s="124"/>
      <c r="I111" s="124"/>
      <c r="J111" s="124"/>
      <c r="K111" s="124">
        <f>'Feb midyear Lake Charles Ch'!K76</f>
        <v>-56674.510154363838</v>
      </c>
      <c r="L111" s="124">
        <f>IF(K111&gt;0,K111,0)</f>
        <v>0</v>
      </c>
      <c r="M111" s="124">
        <f>IF(K111&lt;0,K111,0)</f>
        <v>-56674.510154363838</v>
      </c>
    </row>
    <row r="112" spans="1:13" s="107" customFormat="1" ht="5.25" customHeight="1" thickTop="1">
      <c r="A112" s="106"/>
      <c r="B112" s="105"/>
      <c r="C112" s="121"/>
      <c r="D112" s="606"/>
      <c r="E112" s="120"/>
      <c r="F112" s="120"/>
      <c r="G112" s="120"/>
      <c r="H112" s="119"/>
      <c r="I112" s="119"/>
      <c r="J112" s="119"/>
      <c r="K112" s="119"/>
      <c r="L112" s="119"/>
      <c r="M112" s="119"/>
    </row>
    <row r="113" spans="1:13" s="107" customFormat="1" ht="15.75" customHeight="1" thickBot="1">
      <c r="A113" s="112"/>
      <c r="B113" s="111" t="s">
        <v>89</v>
      </c>
      <c r="C113" s="110">
        <f>'Feb midyear JS Clark Academy'!C76</f>
        <v>179</v>
      </c>
      <c r="D113" s="110">
        <f>'Feb midyear JS Clark Academy'!D76</f>
        <v>168</v>
      </c>
      <c r="E113" s="109">
        <f t="shared" ref="E113" si="31">D113-C113</f>
        <v>-11</v>
      </c>
      <c r="F113" s="109">
        <f>IF(E113&gt;0,E113,0)</f>
        <v>0</v>
      </c>
      <c r="G113" s="109">
        <f>IF(E113&lt;0,E113,0)</f>
        <v>-11</v>
      </c>
      <c r="H113" s="108"/>
      <c r="I113" s="108"/>
      <c r="J113" s="108"/>
      <c r="K113" s="108">
        <f>'Feb midyear JS Clark Academy'!K76</f>
        <v>-29664.867025184471</v>
      </c>
      <c r="L113" s="108">
        <f>IF(K113&gt;0,K113,0)</f>
        <v>0</v>
      </c>
      <c r="M113" s="108">
        <f>IF(K113&lt;0,K113,0)</f>
        <v>-29664.867025184471</v>
      </c>
    </row>
    <row r="114" spans="1:13" s="107" customFormat="1" ht="5.25" customHeight="1" thickTop="1">
      <c r="A114" s="123"/>
      <c r="B114" s="122"/>
      <c r="C114" s="121"/>
      <c r="D114" s="606"/>
      <c r="E114" s="120"/>
      <c r="F114" s="120"/>
      <c r="G114" s="120"/>
      <c r="H114" s="119"/>
      <c r="I114" s="119"/>
      <c r="J114" s="119"/>
      <c r="K114" s="119"/>
      <c r="L114" s="119"/>
      <c r="M114" s="119"/>
    </row>
    <row r="115" spans="1:13" s="107" customFormat="1" ht="15.75" customHeight="1" thickBot="1">
      <c r="A115" s="112"/>
      <c r="B115" s="111" t="s">
        <v>87</v>
      </c>
      <c r="C115" s="110">
        <f>'Feb midyear Southwest LA Ch '!C76</f>
        <v>560</v>
      </c>
      <c r="D115" s="110">
        <f>'Feb midyear Southwest LA Ch '!D76</f>
        <v>531</v>
      </c>
      <c r="E115" s="109">
        <f t="shared" ref="E115" si="32">D115-C115</f>
        <v>-29</v>
      </c>
      <c r="F115" s="109">
        <f>IF(E115&gt;0,E115,0)</f>
        <v>0</v>
      </c>
      <c r="G115" s="109">
        <f>IF(E115&lt;0,E115,0)</f>
        <v>-29</v>
      </c>
      <c r="H115" s="108"/>
      <c r="I115" s="108"/>
      <c r="J115" s="108"/>
      <c r="K115" s="108">
        <f>'Feb midyear Southwest LA Ch '!K76</f>
        <v>-65706.55890146771</v>
      </c>
      <c r="L115" s="108">
        <f>IF(K115&gt;0,K115,0)</f>
        <v>0</v>
      </c>
      <c r="M115" s="108">
        <f>IF(K115&lt;0,K115,0)</f>
        <v>-65706.55890146771</v>
      </c>
    </row>
    <row r="116" spans="1:13" s="16" customFormat="1" ht="6.75" customHeight="1" thickTop="1">
      <c r="A116" s="106"/>
      <c r="B116" s="105"/>
      <c r="C116" s="104"/>
      <c r="D116" s="104"/>
      <c r="E116" s="103"/>
      <c r="F116" s="103"/>
      <c r="G116" s="103"/>
      <c r="H116" s="102"/>
      <c r="I116" s="102"/>
      <c r="J116" s="102"/>
      <c r="K116" s="102"/>
      <c r="L116" s="102"/>
      <c r="M116" s="102"/>
    </row>
    <row r="117" spans="1:13" ht="14.25" customHeight="1">
      <c r="A117" s="94">
        <v>396</v>
      </c>
      <c r="B117" s="101" t="s">
        <v>86</v>
      </c>
      <c r="C117" s="98">
        <f>'10.1.12 MFP Funded'!F41</f>
        <v>3799</v>
      </c>
      <c r="D117" s="665">
        <f>'[12]RSD by Site'!$D$29</f>
        <v>3759</v>
      </c>
      <c r="E117" s="97">
        <f t="shared" ref="E117:E127" si="33">D117-C117</f>
        <v>-40</v>
      </c>
      <c r="F117" s="97">
        <f t="shared" ref="F117:F127" si="34">IF(E117&gt;0,E117,0)</f>
        <v>0</v>
      </c>
      <c r="G117" s="97">
        <f t="shared" ref="G117:G127" si="35">IF(E117&lt;0,E117,0)</f>
        <v>-40</v>
      </c>
      <c r="H117" s="96">
        <f>'October midyear adj'!H151</f>
        <v>3442.7546828904692</v>
      </c>
      <c r="I117" s="96">
        <f>'[1]Table 5B1_RSD_Orleans'!F9</f>
        <v>797.0524448632965</v>
      </c>
      <c r="J117" s="96">
        <f t="shared" ref="J117:J127" si="36">(I117+H117)*0.5</f>
        <v>2119.9035638768828</v>
      </c>
      <c r="K117" s="96">
        <f t="shared" ref="K117:K127" si="37">E117*J117</f>
        <v>-84796.142555075319</v>
      </c>
      <c r="L117" s="96">
        <f t="shared" ref="L117:L127" si="38">IF(K117&gt;0,K117,0)</f>
        <v>0</v>
      </c>
      <c r="M117" s="96">
        <f t="shared" ref="M117:M127" si="39">IF(K117&lt;0,K117,0)</f>
        <v>-84796.142555075319</v>
      </c>
    </row>
    <row r="118" spans="1:13" ht="13.5" customHeight="1">
      <c r="A118" s="94">
        <v>396200</v>
      </c>
      <c r="B118" s="100" t="s">
        <v>85</v>
      </c>
      <c r="C118" s="92">
        <f>'10.1.12 MFP Funded'!F51</f>
        <v>310</v>
      </c>
      <c r="D118" s="671">
        <f>'[12]RSD by Site'!$C$17</f>
        <v>316</v>
      </c>
      <c r="E118" s="91">
        <f t="shared" si="33"/>
        <v>6</v>
      </c>
      <c r="F118" s="91">
        <f t="shared" si="34"/>
        <v>6</v>
      </c>
      <c r="G118" s="91">
        <f t="shared" si="35"/>
        <v>0</v>
      </c>
      <c r="H118" s="96">
        <f>'October midyear adj'!H152</f>
        <v>5783.612845780598</v>
      </c>
      <c r="I118" s="89">
        <f>'[1]Table 5B2_RSD_LA'!F35</f>
        <v>728.06</v>
      </c>
      <c r="J118" s="89">
        <f t="shared" si="36"/>
        <v>3255.8364228902992</v>
      </c>
      <c r="K118" s="89">
        <f t="shared" si="37"/>
        <v>19535.018537341795</v>
      </c>
      <c r="L118" s="89">
        <f t="shared" si="38"/>
        <v>19535.018537341795</v>
      </c>
      <c r="M118" s="89">
        <f t="shared" si="39"/>
        <v>0</v>
      </c>
    </row>
    <row r="119" spans="1:13" ht="14.25">
      <c r="A119" s="94">
        <v>396201</v>
      </c>
      <c r="B119" s="99" t="s">
        <v>84</v>
      </c>
      <c r="C119" s="98">
        <f>'10.1.12 MFP Funded'!F14</f>
        <v>154</v>
      </c>
      <c r="D119" s="671">
        <f>'[12]RSD by Site'!$C$18</f>
        <v>147</v>
      </c>
      <c r="E119" s="97">
        <f t="shared" si="33"/>
        <v>-7</v>
      </c>
      <c r="F119" s="97">
        <f t="shared" si="34"/>
        <v>0</v>
      </c>
      <c r="G119" s="97">
        <f t="shared" si="35"/>
        <v>-7</v>
      </c>
      <c r="H119" s="96">
        <f>'October midyear adj'!H153</f>
        <v>4287.1210280148016</v>
      </c>
      <c r="I119" s="96">
        <f>'[1]Table 5B2_RSD_LA'!F28</f>
        <v>744.76</v>
      </c>
      <c r="J119" s="96">
        <f t="shared" si="36"/>
        <v>2515.9405140074009</v>
      </c>
      <c r="K119" s="96">
        <f t="shared" si="37"/>
        <v>-17611.583598051806</v>
      </c>
      <c r="L119" s="96">
        <f t="shared" si="38"/>
        <v>0</v>
      </c>
      <c r="M119" s="96">
        <f t="shared" si="39"/>
        <v>-17611.583598051806</v>
      </c>
    </row>
    <row r="120" spans="1:13" ht="14.25">
      <c r="A120" s="94">
        <v>396202</v>
      </c>
      <c r="B120" s="95" t="s">
        <v>83</v>
      </c>
      <c r="C120" s="92">
        <f>'10.1.12 RSD operated by Site'!C19</f>
        <v>268</v>
      </c>
      <c r="D120" s="671">
        <f>'[12]RSD by Site'!$C$19</f>
        <v>239</v>
      </c>
      <c r="E120" s="91">
        <f t="shared" si="33"/>
        <v>-29</v>
      </c>
      <c r="F120" s="91">
        <f t="shared" si="34"/>
        <v>0</v>
      </c>
      <c r="G120" s="91">
        <f t="shared" si="35"/>
        <v>-29</v>
      </c>
      <c r="H120" s="96">
        <f>'October midyear adj'!H154</f>
        <v>3395.7244841073689</v>
      </c>
      <c r="I120" s="89">
        <f>'[1]Table 5B2_RSD_LA'!F16</f>
        <v>801.47762416806802</v>
      </c>
      <c r="J120" s="89">
        <f t="shared" si="36"/>
        <v>2098.6010541377186</v>
      </c>
      <c r="K120" s="89">
        <f t="shared" si="37"/>
        <v>-60859.430569993841</v>
      </c>
      <c r="L120" s="89">
        <f t="shared" si="38"/>
        <v>0</v>
      </c>
      <c r="M120" s="89">
        <f t="shared" si="39"/>
        <v>-60859.430569993841</v>
      </c>
    </row>
    <row r="121" spans="1:13" ht="14.25">
      <c r="A121" s="94">
        <v>396204</v>
      </c>
      <c r="B121" s="93" t="s">
        <v>82</v>
      </c>
      <c r="C121" s="92">
        <f>'10.1.12 RSD operated by Site'!C21</f>
        <v>385</v>
      </c>
      <c r="D121" s="671">
        <f>'[12]RSD by Site'!$C$21</f>
        <v>332</v>
      </c>
      <c r="E121" s="91">
        <f t="shared" si="33"/>
        <v>-53</v>
      </c>
      <c r="F121" s="91">
        <f t="shared" si="34"/>
        <v>0</v>
      </c>
      <c r="G121" s="91">
        <f t="shared" si="35"/>
        <v>-53</v>
      </c>
      <c r="H121" s="96">
        <f>'October midyear adj'!H155</f>
        <v>3395.7244841073689</v>
      </c>
      <c r="I121" s="89">
        <f>'[1]Table 5B2_RSD_LA'!F15</f>
        <v>801.47762416806802</v>
      </c>
      <c r="J121" s="89">
        <f t="shared" si="36"/>
        <v>2098.6010541377186</v>
      </c>
      <c r="K121" s="89">
        <f t="shared" si="37"/>
        <v>-111225.85586929909</v>
      </c>
      <c r="L121" s="89">
        <f t="shared" si="38"/>
        <v>0</v>
      </c>
      <c r="M121" s="89">
        <f t="shared" si="39"/>
        <v>-111225.85586929909</v>
      </c>
    </row>
    <row r="122" spans="1:13" ht="14.25">
      <c r="A122" s="94">
        <v>396205</v>
      </c>
      <c r="B122" s="93" t="s">
        <v>81</v>
      </c>
      <c r="C122" s="92">
        <f>'10.1.12 RSD operated by Site'!C22</f>
        <v>209</v>
      </c>
      <c r="D122" s="671">
        <f>'[12]RSD by Site'!$C$22</f>
        <v>202</v>
      </c>
      <c r="E122" s="91">
        <f t="shared" si="33"/>
        <v>-7</v>
      </c>
      <c r="F122" s="91">
        <f t="shared" si="34"/>
        <v>0</v>
      </c>
      <c r="G122" s="91">
        <f t="shared" si="35"/>
        <v>-7</v>
      </c>
      <c r="H122" s="96">
        <f>'October midyear adj'!H156</f>
        <v>3395.7244841073689</v>
      </c>
      <c r="I122" s="89">
        <f>'[1]Table 5B2_RSD_LA'!F11</f>
        <v>801.47762416806802</v>
      </c>
      <c r="J122" s="89">
        <f t="shared" si="36"/>
        <v>2098.6010541377186</v>
      </c>
      <c r="K122" s="89">
        <f t="shared" si="37"/>
        <v>-14690.207378964031</v>
      </c>
      <c r="L122" s="89">
        <f t="shared" si="38"/>
        <v>0</v>
      </c>
      <c r="M122" s="89">
        <f t="shared" si="39"/>
        <v>-14690.207378964031</v>
      </c>
    </row>
    <row r="123" spans="1:13" ht="14.25">
      <c r="A123" s="94">
        <v>396206</v>
      </c>
      <c r="B123" s="93" t="s">
        <v>80</v>
      </c>
      <c r="C123" s="92">
        <f>'10.1.12 RSD operated by Site'!C23</f>
        <v>245</v>
      </c>
      <c r="D123" s="671">
        <f>'[12]RSD by Site'!$C$23</f>
        <v>209</v>
      </c>
      <c r="E123" s="91">
        <f t="shared" si="33"/>
        <v>-36</v>
      </c>
      <c r="F123" s="91">
        <f t="shared" si="34"/>
        <v>0</v>
      </c>
      <c r="G123" s="91">
        <f t="shared" si="35"/>
        <v>-36</v>
      </c>
      <c r="H123" s="96">
        <f>'October midyear adj'!H157</f>
        <v>3395.7244841073689</v>
      </c>
      <c r="I123" s="89">
        <f>'[1]Table 5B2_RSD_LA'!F12</f>
        <v>801.47762416806802</v>
      </c>
      <c r="J123" s="89">
        <f t="shared" si="36"/>
        <v>2098.6010541377186</v>
      </c>
      <c r="K123" s="89">
        <f t="shared" si="37"/>
        <v>-75549.637948957869</v>
      </c>
      <c r="L123" s="89">
        <f t="shared" si="38"/>
        <v>0</v>
      </c>
      <c r="M123" s="89">
        <f t="shared" si="39"/>
        <v>-75549.637948957869</v>
      </c>
    </row>
    <row r="124" spans="1:13" ht="14.25">
      <c r="A124" s="94">
        <v>396207</v>
      </c>
      <c r="B124" s="93" t="s">
        <v>79</v>
      </c>
      <c r="C124" s="92">
        <f>'10.1.12 RSD operated by Site'!C24</f>
        <v>240</v>
      </c>
      <c r="D124" s="671">
        <f>'[12]RSD by Site'!$C$24</f>
        <v>231</v>
      </c>
      <c r="E124" s="91">
        <f t="shared" si="33"/>
        <v>-9</v>
      </c>
      <c r="F124" s="91">
        <f t="shared" si="34"/>
        <v>0</v>
      </c>
      <c r="G124" s="91">
        <f t="shared" si="35"/>
        <v>-9</v>
      </c>
      <c r="H124" s="96">
        <f>'October midyear adj'!H158</f>
        <v>3692.59215316156</v>
      </c>
      <c r="I124" s="89">
        <f>'[1]Table 5B2_RSD_LA'!F23</f>
        <v>779.65573042776441</v>
      </c>
      <c r="J124" s="89">
        <f t="shared" si="36"/>
        <v>2236.1239417946622</v>
      </c>
      <c r="K124" s="89">
        <f t="shared" si="37"/>
        <v>-20125.115476151961</v>
      </c>
      <c r="L124" s="89">
        <f t="shared" si="38"/>
        <v>0</v>
      </c>
      <c r="M124" s="89">
        <f t="shared" si="39"/>
        <v>-20125.115476151961</v>
      </c>
    </row>
    <row r="125" spans="1:13" ht="14.25">
      <c r="A125" s="94">
        <v>396208</v>
      </c>
      <c r="B125" s="93" t="s">
        <v>78</v>
      </c>
      <c r="C125" s="92">
        <f>'10.1.12 RSD operated by Site'!C25</f>
        <v>292</v>
      </c>
      <c r="D125" s="671">
        <f>'[12]RSD by Site'!$C$25</f>
        <v>266</v>
      </c>
      <c r="E125" s="91">
        <f t="shared" si="33"/>
        <v>-26</v>
      </c>
      <c r="F125" s="91">
        <f t="shared" si="34"/>
        <v>0</v>
      </c>
      <c r="G125" s="91">
        <f t="shared" si="35"/>
        <v>-26</v>
      </c>
      <c r="H125" s="96">
        <f>'October midyear adj'!H159</f>
        <v>3395.7244841073689</v>
      </c>
      <c r="I125" s="89">
        <f>'[1]Table 5B2_RSD_LA'!F13</f>
        <v>801.47762416806802</v>
      </c>
      <c r="J125" s="89">
        <f t="shared" si="36"/>
        <v>2098.6010541377186</v>
      </c>
      <c r="K125" s="89">
        <f t="shared" si="37"/>
        <v>-54563.627407580687</v>
      </c>
      <c r="L125" s="89">
        <f t="shared" si="38"/>
        <v>0</v>
      </c>
      <c r="M125" s="89">
        <f t="shared" si="39"/>
        <v>-54563.627407580687</v>
      </c>
    </row>
    <row r="126" spans="1:13" ht="14.25">
      <c r="A126" s="94">
        <v>396209</v>
      </c>
      <c r="B126" s="93" t="s">
        <v>77</v>
      </c>
      <c r="C126" s="92">
        <f>'10.1.12 RSD operated by Site'!C26</f>
        <v>343</v>
      </c>
      <c r="D126" s="671">
        <f>'[12]RSD by Site'!$C$26</f>
        <v>338</v>
      </c>
      <c r="E126" s="91">
        <f t="shared" si="33"/>
        <v>-5</v>
      </c>
      <c r="F126" s="91">
        <f t="shared" si="34"/>
        <v>0</v>
      </c>
      <c r="G126" s="91">
        <f t="shared" si="35"/>
        <v>-5</v>
      </c>
      <c r="H126" s="96">
        <f>'October midyear adj'!H160</f>
        <v>3395.7244841073689</v>
      </c>
      <c r="I126" s="89">
        <f>'[1]Table 5B2_RSD_LA'!F14</f>
        <v>801.47762416806802</v>
      </c>
      <c r="J126" s="89">
        <f t="shared" si="36"/>
        <v>2098.6010541377186</v>
      </c>
      <c r="K126" s="89">
        <f t="shared" si="37"/>
        <v>-10493.005270688593</v>
      </c>
      <c r="L126" s="89">
        <f t="shared" si="38"/>
        <v>0</v>
      </c>
      <c r="M126" s="89">
        <f t="shared" si="39"/>
        <v>-10493.005270688593</v>
      </c>
    </row>
    <row r="127" spans="1:13" ht="14.25">
      <c r="A127" s="94">
        <v>396210</v>
      </c>
      <c r="B127" s="93" t="s">
        <v>76</v>
      </c>
      <c r="C127" s="92">
        <f>'10.1.12 RSD operated by Site'!C27</f>
        <v>166</v>
      </c>
      <c r="D127" s="671">
        <f>'[12]RSD by Site'!$C$27</f>
        <v>165</v>
      </c>
      <c r="E127" s="91">
        <f t="shared" si="33"/>
        <v>-1</v>
      </c>
      <c r="F127" s="91">
        <f t="shared" si="34"/>
        <v>0</v>
      </c>
      <c r="G127" s="91">
        <f t="shared" si="35"/>
        <v>-1</v>
      </c>
      <c r="H127" s="96">
        <f>'October midyear adj'!H161</f>
        <v>3395.7244841073689</v>
      </c>
      <c r="I127" s="89">
        <f>'[1]Table 5B2_RSD_LA'!F10</f>
        <v>801.47762416806802</v>
      </c>
      <c r="J127" s="89">
        <f t="shared" si="36"/>
        <v>2098.6010541377186</v>
      </c>
      <c r="K127" s="89">
        <f t="shared" si="37"/>
        <v>-2098.6010541377186</v>
      </c>
      <c r="L127" s="89">
        <f t="shared" si="38"/>
        <v>0</v>
      </c>
      <c r="M127" s="89">
        <f t="shared" si="39"/>
        <v>-2098.6010541377186</v>
      </c>
    </row>
    <row r="128" spans="1:13" s="16" customFormat="1" ht="15" customHeight="1" thickBot="1">
      <c r="A128" s="55"/>
      <c r="B128" s="54" t="s">
        <v>75</v>
      </c>
      <c r="C128" s="53">
        <f>SUM(C117:C127)</f>
        <v>6411</v>
      </c>
      <c r="D128" s="53">
        <f>SUM(D117:D127)</f>
        <v>6204</v>
      </c>
      <c r="E128" s="53">
        <f>SUM(E117:E127)</f>
        <v>-207</v>
      </c>
      <c r="F128" s="53">
        <f>SUM(F117:F127)</f>
        <v>6</v>
      </c>
      <c r="G128" s="53">
        <f>SUM(G117:G127)</f>
        <v>-213</v>
      </c>
      <c r="H128" s="52"/>
      <c r="I128" s="52"/>
      <c r="J128" s="52"/>
      <c r="K128" s="52">
        <f>SUM(K117:K127)</f>
        <v>-432478.18859155918</v>
      </c>
      <c r="L128" s="52">
        <f>SUM(L117:L127)</f>
        <v>19535.018537341795</v>
      </c>
      <c r="M128" s="52">
        <f>SUM(M117:M127)</f>
        <v>-452013.20712890098</v>
      </c>
    </row>
    <row r="129" spans="1:13" ht="6.75" customHeight="1" thickTop="1">
      <c r="A129" s="51"/>
      <c r="B129" s="88"/>
      <c r="C129" s="49"/>
      <c r="D129" s="49"/>
      <c r="E129" s="48"/>
      <c r="F129" s="48"/>
      <c r="G129" s="48"/>
      <c r="H129" s="47"/>
      <c r="I129" s="47"/>
      <c r="J129" s="47"/>
      <c r="K129" s="47"/>
      <c r="L129" s="47"/>
      <c r="M129" s="47"/>
    </row>
    <row r="130" spans="1:13" s="13" customFormat="1" ht="14.25" customHeight="1">
      <c r="A130" s="83">
        <v>300001</v>
      </c>
      <c r="B130" s="87" t="s">
        <v>74</v>
      </c>
      <c r="C130" s="72">
        <f>'10.1.12 RSD-NO by Site'!D5</f>
        <v>401</v>
      </c>
      <c r="D130" s="670">
        <f>'[13]RSD-NO by Site'!D5</f>
        <v>398</v>
      </c>
      <c r="E130" s="70">
        <f t="shared" ref="E130:E185" si="40">D130-C130</f>
        <v>-3</v>
      </c>
      <c r="F130" s="70">
        <f t="shared" ref="F130:F185" si="41">IF(E130&gt;0,E130,0)</f>
        <v>0</v>
      </c>
      <c r="G130" s="70">
        <f t="shared" ref="G130:G185" si="42">IF(E130&lt;0,E130,0)</f>
        <v>-3</v>
      </c>
      <c r="H130" s="77">
        <f>'October midyear adj'!H164</f>
        <v>3442.7546828904692</v>
      </c>
      <c r="I130" s="77">
        <f>'[1]Table 5B1_RSD_Orleans'!F12</f>
        <v>767.72184717013943</v>
      </c>
      <c r="J130" s="77">
        <f t="shared" ref="J130:J185" si="43">(I130+H130)*0.5</f>
        <v>2105.2382650303043</v>
      </c>
      <c r="K130" s="96">
        <f t="shared" ref="K130:K185" si="44">E130*J130</f>
        <v>-6315.714795090913</v>
      </c>
      <c r="L130" s="77">
        <f t="shared" ref="L130:L185" si="45">IF(K130&gt;0,K130,0)</f>
        <v>0</v>
      </c>
      <c r="M130" s="77">
        <f t="shared" ref="M130:M185" si="46">IF(K130&lt;0,K130,0)</f>
        <v>-6315.714795090913</v>
      </c>
    </row>
    <row r="131" spans="1:13" s="13" customFormat="1" ht="14.25" customHeight="1">
      <c r="A131" s="83">
        <v>300002</v>
      </c>
      <c r="B131" s="78" t="s">
        <v>73</v>
      </c>
      <c r="C131" s="72">
        <f>'10.1.12 RSD-NO by Site'!D6</f>
        <v>463</v>
      </c>
      <c r="D131" s="670">
        <f>'[13]RSD-NO by Site'!D6</f>
        <v>456</v>
      </c>
      <c r="E131" s="70">
        <f t="shared" si="40"/>
        <v>-7</v>
      </c>
      <c r="F131" s="70">
        <f t="shared" si="41"/>
        <v>0</v>
      </c>
      <c r="G131" s="70">
        <f t="shared" si="42"/>
        <v>-7</v>
      </c>
      <c r="H131" s="77">
        <f>'October midyear adj'!H165</f>
        <v>3442.7546828904692</v>
      </c>
      <c r="I131" s="77">
        <f>'[1]Table 5B1_RSD_Orleans'!F13</f>
        <v>730.66950653120466</v>
      </c>
      <c r="J131" s="77">
        <f t="shared" si="43"/>
        <v>2086.7120947108369</v>
      </c>
      <c r="K131" s="96">
        <f t="shared" si="44"/>
        <v>-14606.984662975858</v>
      </c>
      <c r="L131" s="77">
        <f t="shared" si="45"/>
        <v>0</v>
      </c>
      <c r="M131" s="77">
        <f t="shared" si="46"/>
        <v>-14606.984662975858</v>
      </c>
    </row>
    <row r="132" spans="1:13" s="13" customFormat="1" ht="14.25" customHeight="1">
      <c r="A132" s="83">
        <v>300003</v>
      </c>
      <c r="B132" s="78" t="s">
        <v>72</v>
      </c>
      <c r="C132" s="71">
        <f>'10.1.12 RSD-NO by Site'!D7</f>
        <v>657</v>
      </c>
      <c r="D132" s="670">
        <f>'[13]RSD-NO by Site'!D7</f>
        <v>658</v>
      </c>
      <c r="E132" s="70">
        <f t="shared" si="40"/>
        <v>1</v>
      </c>
      <c r="F132" s="70">
        <f t="shared" si="41"/>
        <v>1</v>
      </c>
      <c r="G132" s="70">
        <f t="shared" si="42"/>
        <v>0</v>
      </c>
      <c r="H132" s="68">
        <f>'October midyear adj'!H166</f>
        <v>3442.7546828904692</v>
      </c>
      <c r="I132" s="68">
        <f>'[1]Table 5B1_RSD_Orleans'!F14</f>
        <v>767.72184717013943</v>
      </c>
      <c r="J132" s="68">
        <f t="shared" si="43"/>
        <v>2105.2382650303043</v>
      </c>
      <c r="K132" s="96">
        <f t="shared" si="44"/>
        <v>2105.2382650303043</v>
      </c>
      <c r="L132" s="68">
        <f t="shared" si="45"/>
        <v>2105.2382650303043</v>
      </c>
      <c r="M132" s="68">
        <f t="shared" si="46"/>
        <v>0</v>
      </c>
    </row>
    <row r="133" spans="1:13" s="13" customFormat="1" ht="14.25" customHeight="1">
      <c r="A133" s="76">
        <v>300004</v>
      </c>
      <c r="B133" s="78" t="s">
        <v>71</v>
      </c>
      <c r="C133" s="71">
        <f>'10.1.12 RSD-NO by Site'!D8</f>
        <v>436</v>
      </c>
      <c r="D133" s="670">
        <f>'[13]RSD-NO by Site'!D8</f>
        <v>412</v>
      </c>
      <c r="E133" s="70">
        <f t="shared" si="40"/>
        <v>-24</v>
      </c>
      <c r="F133" s="70">
        <f t="shared" si="41"/>
        <v>0</v>
      </c>
      <c r="G133" s="70">
        <f t="shared" si="42"/>
        <v>-24</v>
      </c>
      <c r="H133" s="68">
        <f>'October midyear adj'!H167</f>
        <v>3442.7546828904692</v>
      </c>
      <c r="I133" s="68">
        <f>'[1]Table 5B1_RSD_Orleans'!F15</f>
        <v>746.0335616438357</v>
      </c>
      <c r="J133" s="68">
        <f t="shared" si="43"/>
        <v>2094.3941222671524</v>
      </c>
      <c r="K133" s="96">
        <f t="shared" si="44"/>
        <v>-50265.458934411654</v>
      </c>
      <c r="L133" s="68">
        <f t="shared" si="45"/>
        <v>0</v>
      </c>
      <c r="M133" s="68">
        <f t="shared" si="46"/>
        <v>-50265.458934411654</v>
      </c>
    </row>
    <row r="134" spans="1:13" s="13" customFormat="1" ht="14.25" customHeight="1">
      <c r="A134" s="85">
        <v>360001</v>
      </c>
      <c r="B134" s="81" t="s">
        <v>70</v>
      </c>
      <c r="C134" s="65">
        <f>'10.1.12 RSD-NO by Site'!D9</f>
        <v>150</v>
      </c>
      <c r="D134" s="668">
        <f>'[13]RSD-NO by Site'!D9</f>
        <v>156</v>
      </c>
      <c r="E134" s="79">
        <f t="shared" si="40"/>
        <v>6</v>
      </c>
      <c r="F134" s="79">
        <f t="shared" si="41"/>
        <v>6</v>
      </c>
      <c r="G134" s="79">
        <f t="shared" si="42"/>
        <v>0</v>
      </c>
      <c r="H134" s="63">
        <f>'October midyear adj'!H168</f>
        <v>3442.7546828904692</v>
      </c>
      <c r="I134" s="63">
        <f>'[1]Table 5B1_RSD_Orleans'!F16</f>
        <v>746.0335616438357</v>
      </c>
      <c r="J134" s="63">
        <f t="shared" si="43"/>
        <v>2094.3941222671524</v>
      </c>
      <c r="K134" s="56">
        <f t="shared" si="44"/>
        <v>12566.364733602913</v>
      </c>
      <c r="L134" s="63">
        <f t="shared" si="45"/>
        <v>12566.364733602913</v>
      </c>
      <c r="M134" s="63">
        <f t="shared" si="46"/>
        <v>0</v>
      </c>
    </row>
    <row r="135" spans="1:13" s="13" customFormat="1" ht="14.25" customHeight="1">
      <c r="A135" s="86">
        <v>361001</v>
      </c>
      <c r="B135" s="78" t="s">
        <v>69</v>
      </c>
      <c r="C135" s="71">
        <f>'10.1.12 RSD-NO by Site'!D10</f>
        <v>159</v>
      </c>
      <c r="D135" s="670">
        <f>'[13]RSD-NO by Site'!D10</f>
        <v>163</v>
      </c>
      <c r="E135" s="70">
        <f t="shared" si="40"/>
        <v>4</v>
      </c>
      <c r="F135" s="70">
        <f t="shared" si="41"/>
        <v>4</v>
      </c>
      <c r="G135" s="70">
        <f t="shared" si="42"/>
        <v>0</v>
      </c>
      <c r="H135" s="68">
        <f>'October midyear adj'!H169</f>
        <v>3442.7546828904692</v>
      </c>
      <c r="I135" s="68">
        <f>'[1]Table 5B1_RSD_Orleans'!F17</f>
        <v>746.0335616438357</v>
      </c>
      <c r="J135" s="68">
        <f t="shared" si="43"/>
        <v>2094.3941222671524</v>
      </c>
      <c r="K135" s="96">
        <f t="shared" si="44"/>
        <v>8377.5764890686096</v>
      </c>
      <c r="L135" s="68">
        <f t="shared" si="45"/>
        <v>8377.5764890686096</v>
      </c>
      <c r="M135" s="68">
        <f t="shared" si="46"/>
        <v>0</v>
      </c>
    </row>
    <row r="136" spans="1:13" s="13" customFormat="1" ht="14.25" customHeight="1">
      <c r="A136" s="86">
        <v>362001</v>
      </c>
      <c r="B136" s="78" t="s">
        <v>68</v>
      </c>
      <c r="C136" s="71">
        <f>'10.1.12 RSD-NO by Site'!D11</f>
        <v>389</v>
      </c>
      <c r="D136" s="670">
        <f>'[13]RSD-NO by Site'!D11</f>
        <v>377</v>
      </c>
      <c r="E136" s="70">
        <f t="shared" si="40"/>
        <v>-12</v>
      </c>
      <c r="F136" s="70">
        <f t="shared" si="41"/>
        <v>0</v>
      </c>
      <c r="G136" s="70">
        <f t="shared" si="42"/>
        <v>-12</v>
      </c>
      <c r="H136" s="68">
        <f>'October midyear adj'!H170</f>
        <v>3442.7546828904692</v>
      </c>
      <c r="I136" s="68">
        <f>'[1]Table 5B1_RSD_Orleans'!F18</f>
        <v>746.0335616438357</v>
      </c>
      <c r="J136" s="68">
        <f t="shared" si="43"/>
        <v>2094.3941222671524</v>
      </c>
      <c r="K136" s="96">
        <f t="shared" si="44"/>
        <v>-25132.729467205827</v>
      </c>
      <c r="L136" s="68">
        <f t="shared" si="45"/>
        <v>0</v>
      </c>
      <c r="M136" s="68">
        <f t="shared" si="46"/>
        <v>-25132.729467205827</v>
      </c>
    </row>
    <row r="137" spans="1:13" s="13" customFormat="1" ht="14.25" customHeight="1">
      <c r="A137" s="76">
        <v>363001</v>
      </c>
      <c r="B137" s="78" t="s">
        <v>67</v>
      </c>
      <c r="C137" s="71">
        <f>'10.1.12 RSD-NO by Site'!D12</f>
        <v>520</v>
      </c>
      <c r="D137" s="670">
        <f>'[13]RSD-NO by Site'!D12</f>
        <v>530</v>
      </c>
      <c r="E137" s="70">
        <f t="shared" si="40"/>
        <v>10</v>
      </c>
      <c r="F137" s="70">
        <f t="shared" si="41"/>
        <v>10</v>
      </c>
      <c r="G137" s="70">
        <f t="shared" si="42"/>
        <v>0</v>
      </c>
      <c r="H137" s="68">
        <f>'October midyear adj'!H171</f>
        <v>3442.7546828904692</v>
      </c>
      <c r="I137" s="68">
        <f>'[1]Table 5B1_RSD_Orleans'!F19</f>
        <v>746.0335616438357</v>
      </c>
      <c r="J137" s="68">
        <f t="shared" si="43"/>
        <v>2094.3941222671524</v>
      </c>
      <c r="K137" s="96">
        <f t="shared" si="44"/>
        <v>20943.941222671525</v>
      </c>
      <c r="L137" s="68">
        <f t="shared" si="45"/>
        <v>20943.941222671525</v>
      </c>
      <c r="M137" s="68">
        <f t="shared" si="46"/>
        <v>0</v>
      </c>
    </row>
    <row r="138" spans="1:13" s="13" customFormat="1" ht="14.25" customHeight="1">
      <c r="A138" s="76">
        <v>364001</v>
      </c>
      <c r="B138" s="78" t="s">
        <v>66</v>
      </c>
      <c r="C138" s="71">
        <f>'10.1.12 RSD-NO by Site'!D13</f>
        <v>512</v>
      </c>
      <c r="D138" s="670">
        <f>'[13]RSD-NO by Site'!D13</f>
        <v>523</v>
      </c>
      <c r="E138" s="70">
        <f t="shared" si="40"/>
        <v>11</v>
      </c>
      <c r="F138" s="70">
        <f t="shared" si="41"/>
        <v>11</v>
      </c>
      <c r="G138" s="70">
        <f t="shared" si="42"/>
        <v>0</v>
      </c>
      <c r="H138" s="68">
        <f>'October midyear adj'!H172</f>
        <v>3442.7546828904692</v>
      </c>
      <c r="I138" s="68">
        <f>'[1]Table 5B1_RSD_Orleans'!F20</f>
        <v>746.0335616438357</v>
      </c>
      <c r="J138" s="68">
        <f t="shared" si="43"/>
        <v>2094.3941222671524</v>
      </c>
      <c r="K138" s="96">
        <f t="shared" si="44"/>
        <v>23038.335344938678</v>
      </c>
      <c r="L138" s="68">
        <f t="shared" si="45"/>
        <v>23038.335344938678</v>
      </c>
      <c r="M138" s="68">
        <f t="shared" si="46"/>
        <v>0</v>
      </c>
    </row>
    <row r="139" spans="1:13" s="13" customFormat="1" ht="14.25" customHeight="1">
      <c r="A139" s="84">
        <v>366001</v>
      </c>
      <c r="B139" s="81" t="s">
        <v>65</v>
      </c>
      <c r="C139" s="65">
        <f>'10.1.12 RSD-NO by Site'!D14</f>
        <v>131</v>
      </c>
      <c r="D139" s="668">
        <f>'[13]RSD-NO by Site'!D14</f>
        <v>121</v>
      </c>
      <c r="E139" s="79">
        <f t="shared" si="40"/>
        <v>-10</v>
      </c>
      <c r="F139" s="79">
        <f t="shared" si="41"/>
        <v>0</v>
      </c>
      <c r="G139" s="79">
        <f t="shared" si="42"/>
        <v>-10</v>
      </c>
      <c r="H139" s="63">
        <f>'October midyear adj'!H173</f>
        <v>3442.7546828904692</v>
      </c>
      <c r="I139" s="63">
        <f>'[1]Table 5B1_RSD_Orleans'!F21</f>
        <v>746.0335616438357</v>
      </c>
      <c r="J139" s="63">
        <f t="shared" si="43"/>
        <v>2094.3941222671524</v>
      </c>
      <c r="K139" s="56">
        <f t="shared" si="44"/>
        <v>-20943.941222671525</v>
      </c>
      <c r="L139" s="63">
        <f t="shared" si="45"/>
        <v>0</v>
      </c>
      <c r="M139" s="63">
        <f t="shared" si="46"/>
        <v>-20943.941222671525</v>
      </c>
    </row>
    <row r="140" spans="1:13" s="13" customFormat="1" ht="14.25" customHeight="1">
      <c r="A140" s="76">
        <v>367001</v>
      </c>
      <c r="B140" s="78" t="s">
        <v>64</v>
      </c>
      <c r="C140" s="72">
        <f>'10.1.12 RSD-NO by Site'!D15</f>
        <v>373</v>
      </c>
      <c r="D140" s="670">
        <f>'[13]RSD-NO by Site'!D15</f>
        <v>393</v>
      </c>
      <c r="E140" s="70">
        <f t="shared" si="40"/>
        <v>20</v>
      </c>
      <c r="F140" s="70">
        <f t="shared" si="41"/>
        <v>20</v>
      </c>
      <c r="G140" s="70">
        <f t="shared" si="42"/>
        <v>0</v>
      </c>
      <c r="H140" s="77">
        <f>'October midyear adj'!H174</f>
        <v>3442.7546828904692</v>
      </c>
      <c r="I140" s="77">
        <f>'[1]Table 5B1_RSD_Orleans'!F22</f>
        <v>746.0335616438357</v>
      </c>
      <c r="J140" s="77">
        <f t="shared" si="43"/>
        <v>2094.3941222671524</v>
      </c>
      <c r="K140" s="96">
        <f t="shared" si="44"/>
        <v>41887.88244534305</v>
      </c>
      <c r="L140" s="77">
        <f t="shared" si="45"/>
        <v>41887.88244534305</v>
      </c>
      <c r="M140" s="77">
        <f t="shared" si="46"/>
        <v>0</v>
      </c>
    </row>
    <row r="141" spans="1:13" s="13" customFormat="1" ht="14.25" customHeight="1">
      <c r="A141" s="76">
        <v>368001</v>
      </c>
      <c r="B141" s="78" t="s">
        <v>63</v>
      </c>
      <c r="C141" s="72">
        <f>'10.1.12 RSD-NO by Site'!D16</f>
        <v>256</v>
      </c>
      <c r="D141" s="670">
        <f>'[13]RSD-NO by Site'!D16</f>
        <v>262</v>
      </c>
      <c r="E141" s="70">
        <f t="shared" si="40"/>
        <v>6</v>
      </c>
      <c r="F141" s="70">
        <f t="shared" si="41"/>
        <v>6</v>
      </c>
      <c r="G141" s="70">
        <f t="shared" si="42"/>
        <v>0</v>
      </c>
      <c r="H141" s="77">
        <f>'October midyear adj'!H175</f>
        <v>3442.7546828904692</v>
      </c>
      <c r="I141" s="77">
        <f>'[1]Table 5B1_RSD_Orleans'!F23</f>
        <v>746.0335616438357</v>
      </c>
      <c r="J141" s="77">
        <f t="shared" si="43"/>
        <v>2094.3941222671524</v>
      </c>
      <c r="K141" s="96">
        <f t="shared" si="44"/>
        <v>12566.364733602913</v>
      </c>
      <c r="L141" s="77">
        <f t="shared" si="45"/>
        <v>12566.364733602913</v>
      </c>
      <c r="M141" s="77">
        <f t="shared" si="46"/>
        <v>0</v>
      </c>
    </row>
    <row r="142" spans="1:13" s="13" customFormat="1" ht="14.25" customHeight="1">
      <c r="A142" s="76">
        <v>369001</v>
      </c>
      <c r="B142" s="78" t="s">
        <v>62</v>
      </c>
      <c r="C142" s="71">
        <f>'10.1.12 RSD-NO by Site'!D17+'10.1.12 RSD-NO by Site'!D22</f>
        <v>623</v>
      </c>
      <c r="D142" s="670">
        <f>'[13]RSD-NO by Site'!D17+'[13]RSD-NO by Site'!$D$22</f>
        <v>651</v>
      </c>
      <c r="E142" s="70">
        <f t="shared" si="40"/>
        <v>28</v>
      </c>
      <c r="F142" s="70">
        <f t="shared" si="41"/>
        <v>28</v>
      </c>
      <c r="G142" s="70">
        <f t="shared" si="42"/>
        <v>0</v>
      </c>
      <c r="H142" s="68">
        <f>'October midyear adj'!H176</f>
        <v>3442.7546828904692</v>
      </c>
      <c r="I142" s="68">
        <f>'[1]Table 5B1_RSD_Orleans'!F24</f>
        <v>746.0335616438357</v>
      </c>
      <c r="J142" s="68">
        <f t="shared" si="43"/>
        <v>2094.3941222671524</v>
      </c>
      <c r="K142" s="96">
        <f t="shared" si="44"/>
        <v>58643.035423480265</v>
      </c>
      <c r="L142" s="68">
        <f t="shared" si="45"/>
        <v>58643.035423480265</v>
      </c>
      <c r="M142" s="68">
        <f t="shared" si="46"/>
        <v>0</v>
      </c>
    </row>
    <row r="143" spans="1:13" s="13" customFormat="1" ht="14.25" customHeight="1">
      <c r="A143" s="76">
        <v>369002</v>
      </c>
      <c r="B143" s="78" t="s">
        <v>61</v>
      </c>
      <c r="C143" s="71">
        <f>'10.1.12 RSD-NO by Site'!D18</f>
        <v>656</v>
      </c>
      <c r="D143" s="670">
        <f>'[13]RSD-NO by Site'!D18</f>
        <v>655</v>
      </c>
      <c r="E143" s="70">
        <f t="shared" si="40"/>
        <v>-1</v>
      </c>
      <c r="F143" s="70">
        <f t="shared" si="41"/>
        <v>0</v>
      </c>
      <c r="G143" s="70">
        <f t="shared" si="42"/>
        <v>-1</v>
      </c>
      <c r="H143" s="68">
        <f>'October midyear adj'!H177</f>
        <v>3442.7546828904692</v>
      </c>
      <c r="I143" s="68">
        <f>'[1]Table 5B1_RSD_Orleans'!F25</f>
        <v>746.0335616438357</v>
      </c>
      <c r="J143" s="68">
        <f t="shared" si="43"/>
        <v>2094.3941222671524</v>
      </c>
      <c r="K143" s="96">
        <f t="shared" si="44"/>
        <v>-2094.3941222671524</v>
      </c>
      <c r="L143" s="68">
        <f t="shared" si="45"/>
        <v>0</v>
      </c>
      <c r="M143" s="68">
        <f t="shared" si="46"/>
        <v>-2094.3941222671524</v>
      </c>
    </row>
    <row r="144" spans="1:13" s="13" customFormat="1" ht="14.25" customHeight="1">
      <c r="A144" s="84">
        <v>369003</v>
      </c>
      <c r="B144" s="81" t="s">
        <v>60</v>
      </c>
      <c r="C144" s="65">
        <f>'10.1.12 RSD-NO by Site'!D19</f>
        <v>630</v>
      </c>
      <c r="D144" s="668">
        <f>'[13]RSD-NO by Site'!D19</f>
        <v>639</v>
      </c>
      <c r="E144" s="79">
        <f t="shared" si="40"/>
        <v>9</v>
      </c>
      <c r="F144" s="79">
        <f t="shared" si="41"/>
        <v>9</v>
      </c>
      <c r="G144" s="79">
        <f t="shared" si="42"/>
        <v>0</v>
      </c>
      <c r="H144" s="63">
        <f>'October midyear adj'!H178</f>
        <v>3442.7546828904692</v>
      </c>
      <c r="I144" s="63">
        <f>'[1]Table 5B1_RSD_Orleans'!F26</f>
        <v>746.0335616438357</v>
      </c>
      <c r="J144" s="63">
        <f t="shared" si="43"/>
        <v>2094.3941222671524</v>
      </c>
      <c r="K144" s="56">
        <f t="shared" si="44"/>
        <v>18849.547100404372</v>
      </c>
      <c r="L144" s="62">
        <f t="shared" si="45"/>
        <v>18849.547100404372</v>
      </c>
      <c r="M144" s="62">
        <f t="shared" si="46"/>
        <v>0</v>
      </c>
    </row>
    <row r="145" spans="1:13" s="13" customFormat="1" ht="14.25" customHeight="1">
      <c r="A145" s="76">
        <v>369004</v>
      </c>
      <c r="B145" s="78" t="s">
        <v>59</v>
      </c>
      <c r="C145" s="71">
        <f>'10.1.12 RSD-NO by Site'!D20</f>
        <v>191</v>
      </c>
      <c r="D145" s="670">
        <f>'[13]RSD-NO by Site'!D20</f>
        <v>188</v>
      </c>
      <c r="E145" s="70">
        <f t="shared" si="40"/>
        <v>-3</v>
      </c>
      <c r="F145" s="70">
        <f t="shared" si="41"/>
        <v>0</v>
      </c>
      <c r="G145" s="70">
        <f t="shared" si="42"/>
        <v>-3</v>
      </c>
      <c r="H145" s="68">
        <f>'October midyear adj'!H179</f>
        <v>3442.7546828904692</v>
      </c>
      <c r="I145" s="68">
        <f>'[1]Table 5B1_RSD_Orleans'!F27</f>
        <v>746.0335616438357</v>
      </c>
      <c r="J145" s="68">
        <f t="shared" si="43"/>
        <v>2094.3941222671524</v>
      </c>
      <c r="K145" s="96">
        <f t="shared" si="44"/>
        <v>-6283.1823668014567</v>
      </c>
      <c r="L145" s="77">
        <f t="shared" si="45"/>
        <v>0</v>
      </c>
      <c r="M145" s="77">
        <f t="shared" si="46"/>
        <v>-6283.1823668014567</v>
      </c>
    </row>
    <row r="146" spans="1:13" ht="14.25" customHeight="1">
      <c r="A146" s="76">
        <v>369005</v>
      </c>
      <c r="B146" s="78" t="s">
        <v>58</v>
      </c>
      <c r="C146" s="71">
        <f>'10.1.12 RSD-NO by Site'!D21</f>
        <v>178</v>
      </c>
      <c r="D146" s="671">
        <f>'[13]RSD-NO by Site'!D21</f>
        <v>180</v>
      </c>
      <c r="E146" s="70">
        <f t="shared" si="40"/>
        <v>2</v>
      </c>
      <c r="F146" s="70">
        <f t="shared" si="41"/>
        <v>2</v>
      </c>
      <c r="G146" s="70">
        <f t="shared" si="42"/>
        <v>0</v>
      </c>
      <c r="H146" s="68">
        <f>'October midyear adj'!H180</f>
        <v>3442.7546828904692</v>
      </c>
      <c r="I146" s="68">
        <f>'[1]Table 5B1_RSD_Orleans'!F28</f>
        <v>746.0335616438357</v>
      </c>
      <c r="J146" s="68">
        <f t="shared" si="43"/>
        <v>2094.3941222671524</v>
      </c>
      <c r="K146" s="96">
        <f t="shared" si="44"/>
        <v>4188.7882445343048</v>
      </c>
      <c r="L146" s="77">
        <f t="shared" si="45"/>
        <v>4188.7882445343048</v>
      </c>
      <c r="M146" s="77">
        <f t="shared" si="46"/>
        <v>0</v>
      </c>
    </row>
    <row r="147" spans="1:13" ht="14.25" customHeight="1">
      <c r="A147" s="76">
        <v>373001</v>
      </c>
      <c r="B147" s="78" t="s">
        <v>57</v>
      </c>
      <c r="C147" s="71">
        <f>'10.1.12 RSD-NO by Site'!D23</f>
        <v>387</v>
      </c>
      <c r="D147" s="671">
        <f>'[13]RSD-NO by Site'!D23</f>
        <v>399</v>
      </c>
      <c r="E147" s="70">
        <f t="shared" si="40"/>
        <v>12</v>
      </c>
      <c r="F147" s="70">
        <f t="shared" si="41"/>
        <v>12</v>
      </c>
      <c r="G147" s="70">
        <f t="shared" si="42"/>
        <v>0</v>
      </c>
      <c r="H147" s="68">
        <f>'October midyear adj'!H181</f>
        <v>3442.7546828904692</v>
      </c>
      <c r="I147" s="68">
        <f>'[1]Table 5B1_RSD_Orleans'!F29</f>
        <v>746.0335616438357</v>
      </c>
      <c r="J147" s="68">
        <f t="shared" si="43"/>
        <v>2094.3941222671524</v>
      </c>
      <c r="K147" s="96">
        <f t="shared" si="44"/>
        <v>25132.729467205827</v>
      </c>
      <c r="L147" s="68">
        <f t="shared" si="45"/>
        <v>25132.729467205827</v>
      </c>
      <c r="M147" s="68">
        <f t="shared" si="46"/>
        <v>0</v>
      </c>
    </row>
    <row r="148" spans="1:13" ht="14.25" customHeight="1">
      <c r="A148" s="76">
        <v>374001</v>
      </c>
      <c r="B148" s="78" t="s">
        <v>56</v>
      </c>
      <c r="C148" s="72">
        <f>'10.1.12 RSD-NO by Site'!D24</f>
        <v>410</v>
      </c>
      <c r="D148" s="671">
        <f>'[13]RSD-NO by Site'!D24</f>
        <v>402</v>
      </c>
      <c r="E148" s="70">
        <f t="shared" si="40"/>
        <v>-8</v>
      </c>
      <c r="F148" s="70">
        <f t="shared" si="41"/>
        <v>0</v>
      </c>
      <c r="G148" s="70">
        <f t="shared" si="42"/>
        <v>-8</v>
      </c>
      <c r="H148" s="77">
        <f>'October midyear adj'!H182</f>
        <v>3442.7546828904692</v>
      </c>
      <c r="I148" s="77">
        <f>'[1]Table 5B1_RSD_Orleans'!F30</f>
        <v>746.0335616438357</v>
      </c>
      <c r="J148" s="77">
        <f t="shared" si="43"/>
        <v>2094.3941222671524</v>
      </c>
      <c r="K148" s="96">
        <f t="shared" si="44"/>
        <v>-16755.152978137219</v>
      </c>
      <c r="L148" s="77">
        <f t="shared" si="45"/>
        <v>0</v>
      </c>
      <c r="M148" s="77">
        <f t="shared" si="46"/>
        <v>-16755.152978137219</v>
      </c>
    </row>
    <row r="149" spans="1:13" ht="14.25" customHeight="1">
      <c r="A149" s="84">
        <v>375001</v>
      </c>
      <c r="B149" s="81" t="s">
        <v>55</v>
      </c>
      <c r="C149" s="80">
        <f>'10.1.12 RSD-NO by Site'!D25</f>
        <v>340</v>
      </c>
      <c r="D149" s="672">
        <f>'[13]RSD-NO by Site'!D25</f>
        <v>346</v>
      </c>
      <c r="E149" s="79">
        <f t="shared" si="40"/>
        <v>6</v>
      </c>
      <c r="F149" s="79">
        <f t="shared" si="41"/>
        <v>6</v>
      </c>
      <c r="G149" s="79">
        <f t="shared" si="42"/>
        <v>0</v>
      </c>
      <c r="H149" s="62">
        <f>'October midyear adj'!H183</f>
        <v>3442.7546828904692</v>
      </c>
      <c r="I149" s="62">
        <f>'[1]Table 5B1_RSD_Orleans'!F31</f>
        <v>746.0335616438357</v>
      </c>
      <c r="J149" s="62">
        <f t="shared" si="43"/>
        <v>2094.3941222671524</v>
      </c>
      <c r="K149" s="56">
        <f t="shared" si="44"/>
        <v>12566.364733602913</v>
      </c>
      <c r="L149" s="62">
        <f t="shared" si="45"/>
        <v>12566.364733602913</v>
      </c>
      <c r="M149" s="62">
        <f t="shared" si="46"/>
        <v>0</v>
      </c>
    </row>
    <row r="150" spans="1:13" ht="14.25" customHeight="1">
      <c r="A150" s="76">
        <v>376001</v>
      </c>
      <c r="B150" s="78" t="s">
        <v>54</v>
      </c>
      <c r="C150" s="71">
        <f>'10.1.12 RSD-NO by Site'!D26</f>
        <v>323</v>
      </c>
      <c r="D150" s="671">
        <f>'[13]RSD-NO by Site'!D26</f>
        <v>317</v>
      </c>
      <c r="E150" s="70">
        <f t="shared" si="40"/>
        <v>-6</v>
      </c>
      <c r="F150" s="70">
        <f t="shared" si="41"/>
        <v>0</v>
      </c>
      <c r="G150" s="70">
        <f t="shared" si="42"/>
        <v>-6</v>
      </c>
      <c r="H150" s="68">
        <f>'October midyear adj'!H184</f>
        <v>3442.7546828904692</v>
      </c>
      <c r="I150" s="68">
        <f>'[1]Table 5B1_RSD_Orleans'!F32</f>
        <v>746.0335616438357</v>
      </c>
      <c r="J150" s="68">
        <f t="shared" si="43"/>
        <v>2094.3941222671524</v>
      </c>
      <c r="K150" s="96">
        <f t="shared" si="44"/>
        <v>-12566.364733602913</v>
      </c>
      <c r="L150" s="68">
        <f t="shared" si="45"/>
        <v>0</v>
      </c>
      <c r="M150" s="68">
        <f t="shared" si="46"/>
        <v>-12566.364733602913</v>
      </c>
    </row>
    <row r="151" spans="1:13" ht="14.25" customHeight="1">
      <c r="A151" s="76">
        <v>379001</v>
      </c>
      <c r="B151" s="78" t="s">
        <v>53</v>
      </c>
      <c r="C151" s="71">
        <f>'10.1.12 RSD-NO by Site'!D27</f>
        <v>242</v>
      </c>
      <c r="D151" s="671">
        <f>'[13]RSD-NO by Site'!D27</f>
        <v>253</v>
      </c>
      <c r="E151" s="70">
        <f t="shared" si="40"/>
        <v>11</v>
      </c>
      <c r="F151" s="70">
        <f t="shared" si="41"/>
        <v>11</v>
      </c>
      <c r="G151" s="70">
        <f t="shared" si="42"/>
        <v>0</v>
      </c>
      <c r="H151" s="68">
        <f>'October midyear adj'!H185</f>
        <v>3442.7546828904692</v>
      </c>
      <c r="I151" s="68">
        <f>'[1]Table 5B1_RSD_Orleans'!F33</f>
        <v>926.66296296296309</v>
      </c>
      <c r="J151" s="68">
        <f t="shared" si="43"/>
        <v>2184.708822926716</v>
      </c>
      <c r="K151" s="96">
        <f t="shared" si="44"/>
        <v>24031.797052193877</v>
      </c>
      <c r="L151" s="68">
        <f t="shared" si="45"/>
        <v>24031.797052193877</v>
      </c>
      <c r="M151" s="68">
        <f t="shared" si="46"/>
        <v>0</v>
      </c>
    </row>
    <row r="152" spans="1:13" ht="14.25" customHeight="1">
      <c r="A152" s="76">
        <v>380001</v>
      </c>
      <c r="B152" s="78" t="s">
        <v>52</v>
      </c>
      <c r="C152" s="71">
        <f>'10.1.12 RSD-NO by Site'!D28</f>
        <v>385</v>
      </c>
      <c r="D152" s="671">
        <f>'[13]RSD-NO by Site'!D28</f>
        <v>384</v>
      </c>
      <c r="E152" s="70">
        <f t="shared" si="40"/>
        <v>-1</v>
      </c>
      <c r="F152" s="70">
        <f t="shared" si="41"/>
        <v>0</v>
      </c>
      <c r="G152" s="70">
        <f t="shared" si="42"/>
        <v>-1</v>
      </c>
      <c r="H152" s="68">
        <f>'October midyear adj'!H186</f>
        <v>3442.7546828904692</v>
      </c>
      <c r="I152" s="68">
        <f>'[1]Table 5B1_RSD_Orleans'!F34</f>
        <v>744.77798165137619</v>
      </c>
      <c r="J152" s="68">
        <f t="shared" si="43"/>
        <v>2093.7663322709227</v>
      </c>
      <c r="K152" s="96">
        <f t="shared" si="44"/>
        <v>-2093.7663322709227</v>
      </c>
      <c r="L152" s="68">
        <f t="shared" si="45"/>
        <v>0</v>
      </c>
      <c r="M152" s="68">
        <f t="shared" si="46"/>
        <v>-2093.7663322709227</v>
      </c>
    </row>
    <row r="153" spans="1:13" ht="14.25" customHeight="1">
      <c r="A153" s="76">
        <v>381001</v>
      </c>
      <c r="B153" s="78" t="s">
        <v>51</v>
      </c>
      <c r="C153" s="72">
        <f>'10.1.12 RSD-NO by Site'!D29</f>
        <v>385</v>
      </c>
      <c r="D153" s="673">
        <f>'[13]RSD-NO by Site'!D29</f>
        <v>381</v>
      </c>
      <c r="E153" s="70">
        <f t="shared" si="40"/>
        <v>-4</v>
      </c>
      <c r="F153" s="70">
        <f t="shared" si="41"/>
        <v>0</v>
      </c>
      <c r="G153" s="70">
        <f t="shared" si="42"/>
        <v>-4</v>
      </c>
      <c r="H153" s="77">
        <f>'October midyear adj'!H187</f>
        <v>3442.7546828904692</v>
      </c>
      <c r="I153" s="77">
        <f>'[1]Table 5B1_RSD_Orleans'!F35</f>
        <v>743.65689655172423</v>
      </c>
      <c r="J153" s="77">
        <f t="shared" si="43"/>
        <v>2093.2057897210966</v>
      </c>
      <c r="K153" s="96">
        <f t="shared" si="44"/>
        <v>-8372.8231588843864</v>
      </c>
      <c r="L153" s="77">
        <f t="shared" si="45"/>
        <v>0</v>
      </c>
      <c r="M153" s="77">
        <f t="shared" si="46"/>
        <v>-8372.8231588843864</v>
      </c>
    </row>
    <row r="154" spans="1:13" ht="14.25" customHeight="1">
      <c r="A154" s="607">
        <v>382001</v>
      </c>
      <c r="B154" s="608" t="s">
        <v>50</v>
      </c>
      <c r="C154" s="605">
        <f>'10.1.12 RSD-NO by Site'!D30</f>
        <v>367</v>
      </c>
      <c r="D154" s="674">
        <f>'[13]RSD-NO by Site'!D30</f>
        <v>401</v>
      </c>
      <c r="E154" s="609">
        <f t="shared" si="40"/>
        <v>34</v>
      </c>
      <c r="F154" s="609">
        <f t="shared" si="41"/>
        <v>34</v>
      </c>
      <c r="G154" s="609">
        <f t="shared" si="42"/>
        <v>0</v>
      </c>
      <c r="H154" s="610">
        <f>'October midyear adj'!H188</f>
        <v>3442.7546828904692</v>
      </c>
      <c r="I154" s="610">
        <f>'[1]Table 5B1_RSD_Orleans'!F36</f>
        <v>783.54939759036142</v>
      </c>
      <c r="J154" s="610">
        <f t="shared" si="43"/>
        <v>2113.1520402404153</v>
      </c>
      <c r="K154" s="760">
        <f t="shared" si="44"/>
        <v>71847.169368174116</v>
      </c>
      <c r="L154" s="610">
        <f t="shared" si="45"/>
        <v>71847.169368174116</v>
      </c>
      <c r="M154" s="610">
        <f t="shared" si="46"/>
        <v>0</v>
      </c>
    </row>
    <row r="155" spans="1:13" ht="14.25" customHeight="1">
      <c r="A155" s="86">
        <v>382002</v>
      </c>
      <c r="B155" s="78" t="s">
        <v>597</v>
      </c>
      <c r="C155" s="71">
        <f>'10.1.12 RSD-NO by Site'!D31</f>
        <v>103</v>
      </c>
      <c r="D155" s="671">
        <f>'[13]RSD-NO by Site'!D31</f>
        <v>105</v>
      </c>
      <c r="E155" s="70">
        <f t="shared" si="40"/>
        <v>2</v>
      </c>
      <c r="F155" s="70">
        <f t="shared" si="41"/>
        <v>2</v>
      </c>
      <c r="G155" s="70">
        <f t="shared" si="42"/>
        <v>0</v>
      </c>
      <c r="H155" s="68">
        <f>'October midyear adj'!H189</f>
        <v>3442.7546828904692</v>
      </c>
      <c r="I155" s="68">
        <f>'[1]Table 5B1_RSD_Orleans'!F37</f>
        <v>746.0335616438357</v>
      </c>
      <c r="J155" s="68">
        <f t="shared" si="43"/>
        <v>2094.3941222671524</v>
      </c>
      <c r="K155" s="96">
        <f t="shared" si="44"/>
        <v>4188.7882445343048</v>
      </c>
      <c r="L155" s="68">
        <f t="shared" si="45"/>
        <v>4188.7882445343048</v>
      </c>
      <c r="M155" s="68">
        <f t="shared" si="46"/>
        <v>0</v>
      </c>
    </row>
    <row r="156" spans="1:13" ht="14.25" customHeight="1">
      <c r="A156" s="86">
        <v>382003</v>
      </c>
      <c r="B156" s="78" t="s">
        <v>598</v>
      </c>
      <c r="C156" s="71">
        <f>'10.1.12 RSD-NO by Site'!D32</f>
        <v>110</v>
      </c>
      <c r="D156" s="671">
        <f>'[13]RSD-NO by Site'!D32</f>
        <v>100</v>
      </c>
      <c r="E156" s="70">
        <f t="shared" si="40"/>
        <v>-10</v>
      </c>
      <c r="F156" s="70">
        <f t="shared" si="41"/>
        <v>0</v>
      </c>
      <c r="G156" s="70">
        <f t="shared" si="42"/>
        <v>-10</v>
      </c>
      <c r="H156" s="68">
        <f>'October midyear adj'!H190</f>
        <v>3442.7546828904692</v>
      </c>
      <c r="I156" s="68">
        <f>'[1]Table 5B1_RSD_Orleans'!F38</f>
        <v>746.0335616438357</v>
      </c>
      <c r="J156" s="68">
        <f t="shared" si="43"/>
        <v>2094.3941222671524</v>
      </c>
      <c r="K156" s="96">
        <f t="shared" si="44"/>
        <v>-20943.941222671525</v>
      </c>
      <c r="L156" s="68">
        <f t="shared" si="45"/>
        <v>0</v>
      </c>
      <c r="M156" s="68">
        <f t="shared" si="46"/>
        <v>-20943.941222671525</v>
      </c>
    </row>
    <row r="157" spans="1:13" ht="14.25" customHeight="1">
      <c r="A157" s="76">
        <v>384001</v>
      </c>
      <c r="B157" s="78" t="s">
        <v>47</v>
      </c>
      <c r="C157" s="71">
        <f>'10.1.12 RSD-NO by Site'!D33</f>
        <v>387</v>
      </c>
      <c r="D157" s="673">
        <f>'[13]RSD-NO by Site'!D33</f>
        <v>400</v>
      </c>
      <c r="E157" s="70">
        <f t="shared" si="40"/>
        <v>13</v>
      </c>
      <c r="F157" s="70">
        <f t="shared" si="41"/>
        <v>13</v>
      </c>
      <c r="G157" s="70">
        <f t="shared" si="42"/>
        <v>0</v>
      </c>
      <c r="H157" s="68">
        <f>'October midyear adj'!H191</f>
        <v>3442.7546828904692</v>
      </c>
      <c r="I157" s="68">
        <f>'[1]Table 5B1_RSD_Orleans'!F39</f>
        <v>735.82244897959185</v>
      </c>
      <c r="J157" s="68">
        <f t="shared" si="43"/>
        <v>2089.2885659350304</v>
      </c>
      <c r="K157" s="96">
        <f t="shared" si="44"/>
        <v>27160.751357155394</v>
      </c>
      <c r="L157" s="68">
        <f t="shared" si="45"/>
        <v>27160.751357155394</v>
      </c>
      <c r="M157" s="68">
        <f t="shared" si="46"/>
        <v>0</v>
      </c>
    </row>
    <row r="158" spans="1:13" ht="14.25" customHeight="1">
      <c r="A158" s="76">
        <v>385001</v>
      </c>
      <c r="B158" s="78" t="s">
        <v>46</v>
      </c>
      <c r="C158" s="71">
        <f>'10.1.12 RSD-NO by Site'!D34</f>
        <v>358</v>
      </c>
      <c r="D158" s="671">
        <f>'[13]RSD-NO by Site'!D34</f>
        <v>352</v>
      </c>
      <c r="E158" s="70">
        <f t="shared" si="40"/>
        <v>-6</v>
      </c>
      <c r="F158" s="70">
        <f t="shared" si="41"/>
        <v>0</v>
      </c>
      <c r="G158" s="70">
        <f t="shared" si="42"/>
        <v>-6</v>
      </c>
      <c r="H158" s="68">
        <f>'October midyear adj'!H192</f>
        <v>3442.7546828904692</v>
      </c>
      <c r="I158" s="68">
        <f>'[1]Table 5B1_RSD_Orleans'!F40</f>
        <v>618.75651162790689</v>
      </c>
      <c r="J158" s="68">
        <f t="shared" si="43"/>
        <v>2030.7555972591881</v>
      </c>
      <c r="K158" s="96">
        <f t="shared" si="44"/>
        <v>-12184.533583555129</v>
      </c>
      <c r="L158" s="68">
        <f t="shared" si="45"/>
        <v>0</v>
      </c>
      <c r="M158" s="68">
        <f t="shared" si="46"/>
        <v>-12184.533583555129</v>
      </c>
    </row>
    <row r="159" spans="1:13" ht="14.25" customHeight="1">
      <c r="A159" s="611">
        <v>385002</v>
      </c>
      <c r="B159" s="608" t="s">
        <v>45</v>
      </c>
      <c r="C159" s="604">
        <f>'10.1.12 RSD-NO by Site'!D35</f>
        <v>502</v>
      </c>
      <c r="D159" s="674">
        <f>'[13]RSD-NO by Site'!D35</f>
        <v>493</v>
      </c>
      <c r="E159" s="609">
        <f t="shared" si="40"/>
        <v>-9</v>
      </c>
      <c r="F159" s="609">
        <f t="shared" si="41"/>
        <v>0</v>
      </c>
      <c r="G159" s="609">
        <f t="shared" si="42"/>
        <v>-9</v>
      </c>
      <c r="H159" s="612">
        <f>'October midyear adj'!H193</f>
        <v>3442.7546828904692</v>
      </c>
      <c r="I159" s="612">
        <f>'[1]Table 5B1_RSD_Orleans'!F41</f>
        <v>746.0335616438357</v>
      </c>
      <c r="J159" s="612">
        <f t="shared" si="43"/>
        <v>2094.3941222671524</v>
      </c>
      <c r="K159" s="760">
        <f t="shared" si="44"/>
        <v>-18849.547100404372</v>
      </c>
      <c r="L159" s="612">
        <f t="shared" si="45"/>
        <v>0</v>
      </c>
      <c r="M159" s="612">
        <f t="shared" si="46"/>
        <v>-18849.547100404372</v>
      </c>
    </row>
    <row r="160" spans="1:13" ht="14.25" customHeight="1">
      <c r="A160" s="76">
        <v>388001</v>
      </c>
      <c r="B160" s="78" t="s">
        <v>44</v>
      </c>
      <c r="C160" s="72">
        <f>'10.1.12 RSD-NO by Site'!D36</f>
        <v>596</v>
      </c>
      <c r="D160" s="671">
        <f>'[13]RSD-NO by Site'!D36</f>
        <v>608</v>
      </c>
      <c r="E160" s="70">
        <f t="shared" si="40"/>
        <v>12</v>
      </c>
      <c r="F160" s="70">
        <f t="shared" si="41"/>
        <v>12</v>
      </c>
      <c r="G160" s="70">
        <f t="shared" si="42"/>
        <v>0</v>
      </c>
      <c r="H160" s="77">
        <f>'October midyear adj'!H194</f>
        <v>3442.7546828904692</v>
      </c>
      <c r="I160" s="77">
        <f>'[1]Table 5B1_RSD_Orleans'!F42</f>
        <v>708.2132751810401</v>
      </c>
      <c r="J160" s="77">
        <f t="shared" si="43"/>
        <v>2075.4839790357546</v>
      </c>
      <c r="K160" s="96">
        <f t="shared" si="44"/>
        <v>24905.807748429055</v>
      </c>
      <c r="L160" s="77">
        <f t="shared" si="45"/>
        <v>24905.807748429055</v>
      </c>
      <c r="M160" s="77">
        <f t="shared" si="46"/>
        <v>0</v>
      </c>
    </row>
    <row r="161" spans="1:13" ht="14.25" customHeight="1">
      <c r="A161" s="76">
        <v>390001</v>
      </c>
      <c r="B161" s="78" t="s">
        <v>43</v>
      </c>
      <c r="C161" s="71">
        <f>'10.1.12 RSD-NO by Site'!D37</f>
        <v>605</v>
      </c>
      <c r="D161" s="671">
        <f>'[13]RSD-NO by Site'!D37</f>
        <v>596</v>
      </c>
      <c r="E161" s="70">
        <f t="shared" si="40"/>
        <v>-9</v>
      </c>
      <c r="F161" s="70">
        <f t="shared" si="41"/>
        <v>0</v>
      </c>
      <c r="G161" s="70">
        <f t="shared" si="42"/>
        <v>-9</v>
      </c>
      <c r="H161" s="68">
        <f>'October midyear adj'!H195</f>
        <v>3442.7546828904692</v>
      </c>
      <c r="I161" s="68">
        <f>'[1]Table 5B1_RSD_Orleans'!F43</f>
        <v>650.55234865477053</v>
      </c>
      <c r="J161" s="68">
        <f t="shared" si="43"/>
        <v>2046.6535157726198</v>
      </c>
      <c r="K161" s="96">
        <f t="shared" si="44"/>
        <v>-18419.88164195358</v>
      </c>
      <c r="L161" s="68">
        <f t="shared" si="45"/>
        <v>0</v>
      </c>
      <c r="M161" s="68">
        <f t="shared" si="46"/>
        <v>-18419.88164195358</v>
      </c>
    </row>
    <row r="162" spans="1:13" ht="14.25" customHeight="1">
      <c r="A162" s="607">
        <v>391001</v>
      </c>
      <c r="B162" s="608" t="s">
        <v>42</v>
      </c>
      <c r="C162" s="604">
        <f>'10.1.12 RSD-NO by Site'!D38</f>
        <v>684</v>
      </c>
      <c r="D162" s="674">
        <f>'[13]RSD-NO by Site'!D38</f>
        <v>694</v>
      </c>
      <c r="E162" s="609">
        <f t="shared" si="40"/>
        <v>10</v>
      </c>
      <c r="F162" s="609">
        <f t="shared" si="41"/>
        <v>10</v>
      </c>
      <c r="G162" s="609">
        <f t="shared" si="42"/>
        <v>0</v>
      </c>
      <c r="H162" s="612">
        <f>'October midyear adj'!H196</f>
        <v>3442.7546828904692</v>
      </c>
      <c r="I162" s="612">
        <f>'[1]Table 5B1_RSD_Orleans'!F44</f>
        <v>721.28337970262919</v>
      </c>
      <c r="J162" s="612">
        <f t="shared" si="43"/>
        <v>2082.0190312965492</v>
      </c>
      <c r="K162" s="760">
        <f t="shared" si="44"/>
        <v>20820.190312965493</v>
      </c>
      <c r="L162" s="612">
        <f t="shared" si="45"/>
        <v>20820.190312965493</v>
      </c>
      <c r="M162" s="612">
        <f t="shared" si="46"/>
        <v>0</v>
      </c>
    </row>
    <row r="163" spans="1:13" ht="14.25" customHeight="1">
      <c r="A163" s="86">
        <v>391002</v>
      </c>
      <c r="B163" s="78" t="s">
        <v>41</v>
      </c>
      <c r="C163" s="71">
        <f>'10.1.12 RSD-NO by Site'!D39</f>
        <v>330</v>
      </c>
      <c r="D163" s="671">
        <f>'[13]RSD-NO by Site'!D39</f>
        <v>347</v>
      </c>
      <c r="E163" s="70">
        <f t="shared" si="40"/>
        <v>17</v>
      </c>
      <c r="F163" s="70">
        <f t="shared" si="41"/>
        <v>17</v>
      </c>
      <c r="G163" s="70">
        <f t="shared" si="42"/>
        <v>0</v>
      </c>
      <c r="H163" s="68">
        <f>'October midyear adj'!H197</f>
        <v>3442.7546828904692</v>
      </c>
      <c r="I163" s="68">
        <f>'[1]Table 5B1_RSD_Orleans'!F45</f>
        <v>746.0335616438357</v>
      </c>
      <c r="J163" s="68">
        <f t="shared" si="43"/>
        <v>2094.3941222671524</v>
      </c>
      <c r="K163" s="96">
        <f t="shared" si="44"/>
        <v>35604.700078541588</v>
      </c>
      <c r="L163" s="68">
        <f t="shared" si="45"/>
        <v>35604.700078541588</v>
      </c>
      <c r="M163" s="68">
        <f t="shared" si="46"/>
        <v>0</v>
      </c>
    </row>
    <row r="164" spans="1:13" ht="14.25" customHeight="1">
      <c r="A164" s="76">
        <v>392001</v>
      </c>
      <c r="B164" s="78" t="s">
        <v>40</v>
      </c>
      <c r="C164" s="72">
        <f>'10.1.12 RSD-NO by Site'!D40</f>
        <v>422</v>
      </c>
      <c r="D164" s="671">
        <f>'[13]RSD-NO by Site'!D40</f>
        <v>425</v>
      </c>
      <c r="E164" s="70">
        <f t="shared" si="40"/>
        <v>3</v>
      </c>
      <c r="F164" s="70">
        <f t="shared" si="41"/>
        <v>3</v>
      </c>
      <c r="G164" s="70">
        <f t="shared" si="42"/>
        <v>0</v>
      </c>
      <c r="H164" s="77">
        <f>'October midyear adj'!H198</f>
        <v>3442.7546828904692</v>
      </c>
      <c r="I164" s="77">
        <f>'[1]Table 5B1_RSD_Orleans'!F46</f>
        <v>600.21655982905986</v>
      </c>
      <c r="J164" s="77">
        <f t="shared" si="43"/>
        <v>2021.4856213597645</v>
      </c>
      <c r="K164" s="96">
        <f t="shared" si="44"/>
        <v>6064.4568640792932</v>
      </c>
      <c r="L164" s="77">
        <f t="shared" si="45"/>
        <v>6064.4568640792932</v>
      </c>
      <c r="M164" s="77">
        <f t="shared" si="46"/>
        <v>0</v>
      </c>
    </row>
    <row r="165" spans="1:13" ht="14.25" customHeight="1">
      <c r="A165" s="76">
        <v>393001</v>
      </c>
      <c r="B165" s="78" t="s">
        <v>39</v>
      </c>
      <c r="C165" s="72">
        <f>'10.1.12 RSD-NO by Site'!D41</f>
        <v>900</v>
      </c>
      <c r="D165" s="671">
        <f>'[13]RSD-NO by Site'!D41</f>
        <v>886</v>
      </c>
      <c r="E165" s="70">
        <f t="shared" si="40"/>
        <v>-14</v>
      </c>
      <c r="F165" s="70">
        <f t="shared" si="41"/>
        <v>0</v>
      </c>
      <c r="G165" s="70">
        <f t="shared" si="42"/>
        <v>-14</v>
      </c>
      <c r="H165" s="77">
        <f>'October midyear adj'!H199</f>
        <v>3442.7546828904692</v>
      </c>
      <c r="I165" s="77">
        <f>'[1]Table 5B1_RSD_Orleans'!F47</f>
        <v>776.90344307346322</v>
      </c>
      <c r="J165" s="77">
        <f t="shared" si="43"/>
        <v>2109.8290629819662</v>
      </c>
      <c r="K165" s="96">
        <f t="shared" si="44"/>
        <v>-29537.606881747528</v>
      </c>
      <c r="L165" s="77">
        <f t="shared" si="45"/>
        <v>0</v>
      </c>
      <c r="M165" s="77">
        <f t="shared" si="46"/>
        <v>-29537.606881747528</v>
      </c>
    </row>
    <row r="166" spans="1:13" ht="14.25" customHeight="1">
      <c r="A166" s="76">
        <v>393002</v>
      </c>
      <c r="B166" s="78" t="s">
        <v>38</v>
      </c>
      <c r="C166" s="71">
        <f>'10.1.12 RSD-NO by Site'!D42</f>
        <v>460</v>
      </c>
      <c r="D166" s="671">
        <f>'[13]RSD-NO by Site'!D42</f>
        <v>466</v>
      </c>
      <c r="E166" s="70">
        <f t="shared" si="40"/>
        <v>6</v>
      </c>
      <c r="F166" s="70">
        <f t="shared" si="41"/>
        <v>6</v>
      </c>
      <c r="G166" s="70">
        <f t="shared" si="42"/>
        <v>0</v>
      </c>
      <c r="H166" s="68">
        <f>'October midyear adj'!H200</f>
        <v>3442.7546828904692</v>
      </c>
      <c r="I166" s="68">
        <f>'[1]Table 5B1_RSD_Orleans'!F48</f>
        <v>642.89065513553726</v>
      </c>
      <c r="J166" s="68">
        <f t="shared" si="43"/>
        <v>2042.8226690130032</v>
      </c>
      <c r="K166" s="96">
        <f t="shared" si="44"/>
        <v>12256.936014078019</v>
      </c>
      <c r="L166" s="68">
        <f t="shared" si="45"/>
        <v>12256.936014078019</v>
      </c>
      <c r="M166" s="68">
        <f t="shared" si="46"/>
        <v>0</v>
      </c>
    </row>
    <row r="167" spans="1:13" ht="14.25" customHeight="1">
      <c r="A167" s="85">
        <v>393003</v>
      </c>
      <c r="B167" s="81" t="s">
        <v>37</v>
      </c>
      <c r="C167" s="65">
        <f>'10.1.12 RSD-NO by Site'!D43</f>
        <v>405</v>
      </c>
      <c r="D167" s="672">
        <f>'[13]RSD-NO by Site'!D43</f>
        <v>444</v>
      </c>
      <c r="E167" s="79">
        <f t="shared" si="40"/>
        <v>39</v>
      </c>
      <c r="F167" s="79">
        <f t="shared" si="41"/>
        <v>39</v>
      </c>
      <c r="G167" s="79">
        <f t="shared" si="42"/>
        <v>0</v>
      </c>
      <c r="H167" s="63">
        <f>'October midyear adj'!H201</f>
        <v>3442.7546828904692</v>
      </c>
      <c r="I167" s="63">
        <f>'[1]Table 5B1_RSD_Orleans'!F49</f>
        <v>746.0335616438357</v>
      </c>
      <c r="J167" s="63">
        <f t="shared" si="43"/>
        <v>2094.3941222671524</v>
      </c>
      <c r="K167" s="56">
        <f t="shared" si="44"/>
        <v>81681.370768418943</v>
      </c>
      <c r="L167" s="63">
        <f t="shared" si="45"/>
        <v>81681.370768418943</v>
      </c>
      <c r="M167" s="63">
        <f t="shared" si="46"/>
        <v>0</v>
      </c>
    </row>
    <row r="168" spans="1:13" ht="14.25" customHeight="1">
      <c r="A168" s="76">
        <v>395001</v>
      </c>
      <c r="B168" s="78" t="s">
        <v>36</v>
      </c>
      <c r="C168" s="71">
        <f>'10.1.12 RSD-NO by Site'!D44</f>
        <v>675</v>
      </c>
      <c r="D168" s="671">
        <f>'[13]RSD-NO by Site'!D44</f>
        <v>673</v>
      </c>
      <c r="E168" s="70">
        <f t="shared" si="40"/>
        <v>-2</v>
      </c>
      <c r="F168" s="70">
        <f t="shared" si="41"/>
        <v>0</v>
      </c>
      <c r="G168" s="70">
        <f t="shared" si="42"/>
        <v>-2</v>
      </c>
      <c r="H168" s="68">
        <f>'October midyear adj'!H202</f>
        <v>3442.7546828904692</v>
      </c>
      <c r="I168" s="68">
        <f>'[1]Table 5B1_RSD_Orleans'!F50</f>
        <v>678.38194087511556</v>
      </c>
      <c r="J168" s="68">
        <f t="shared" si="43"/>
        <v>2060.5683118827924</v>
      </c>
      <c r="K168" s="96">
        <f t="shared" si="44"/>
        <v>-4121.1366237655848</v>
      </c>
      <c r="L168" s="68">
        <f t="shared" si="45"/>
        <v>0</v>
      </c>
      <c r="M168" s="68">
        <f t="shared" si="46"/>
        <v>-4121.1366237655848</v>
      </c>
    </row>
    <row r="169" spans="1:13" ht="14.25" customHeight="1">
      <c r="A169" s="76">
        <v>395002</v>
      </c>
      <c r="B169" s="78" t="s">
        <v>35</v>
      </c>
      <c r="C169" s="72">
        <f>'10.1.12 RSD-NO by Site'!D45</f>
        <v>585</v>
      </c>
      <c r="D169" s="671">
        <f>'[13]RSD-NO by Site'!D45</f>
        <v>606</v>
      </c>
      <c r="E169" s="70">
        <f t="shared" si="40"/>
        <v>21</v>
      </c>
      <c r="F169" s="70">
        <f t="shared" si="41"/>
        <v>21</v>
      </c>
      <c r="G169" s="70">
        <f t="shared" si="42"/>
        <v>0</v>
      </c>
      <c r="H169" s="77">
        <f>'October midyear adj'!H203</f>
        <v>3442.7546828904692</v>
      </c>
      <c r="I169" s="77">
        <f>'[1]Table 5B1_RSD_Orleans'!F51</f>
        <v>686.92241021135874</v>
      </c>
      <c r="J169" s="77">
        <f t="shared" si="43"/>
        <v>2064.8385465509141</v>
      </c>
      <c r="K169" s="96">
        <f t="shared" si="44"/>
        <v>43361.609477569196</v>
      </c>
      <c r="L169" s="77">
        <f t="shared" si="45"/>
        <v>43361.609477569196</v>
      </c>
      <c r="M169" s="77">
        <f t="shared" si="46"/>
        <v>0</v>
      </c>
    </row>
    <row r="170" spans="1:13" ht="14.25" customHeight="1">
      <c r="A170" s="76">
        <v>395003</v>
      </c>
      <c r="B170" s="78" t="s">
        <v>34</v>
      </c>
      <c r="C170" s="72">
        <f>'10.1.12 RSD-NO by Site'!D46</f>
        <v>636</v>
      </c>
      <c r="D170" s="671">
        <f>'[13]RSD-NO by Site'!D46</f>
        <v>634</v>
      </c>
      <c r="E170" s="70">
        <f t="shared" si="40"/>
        <v>-2</v>
      </c>
      <c r="F170" s="70">
        <f t="shared" si="41"/>
        <v>0</v>
      </c>
      <c r="G170" s="70">
        <f t="shared" si="42"/>
        <v>-2</v>
      </c>
      <c r="H170" s="77">
        <f>'October midyear adj'!H204</f>
        <v>3442.7546828904692</v>
      </c>
      <c r="I170" s="77">
        <f>'[1]Table 5B1_RSD_Orleans'!F52</f>
        <v>761.3587570202327</v>
      </c>
      <c r="J170" s="77">
        <f t="shared" si="43"/>
        <v>2102.0567199553511</v>
      </c>
      <c r="K170" s="96">
        <f t="shared" si="44"/>
        <v>-4204.1134399107023</v>
      </c>
      <c r="L170" s="77">
        <f t="shared" si="45"/>
        <v>0</v>
      </c>
      <c r="M170" s="77">
        <f t="shared" si="46"/>
        <v>-4204.1134399107023</v>
      </c>
    </row>
    <row r="171" spans="1:13" ht="13.5" customHeight="1">
      <c r="A171" s="76">
        <v>395004</v>
      </c>
      <c r="B171" s="78" t="s">
        <v>33</v>
      </c>
      <c r="C171" s="71">
        <f>'10.1.12 RSD-NO by Site'!D47+44</f>
        <v>443</v>
      </c>
      <c r="D171" s="673">
        <f>'[13]RSD-NO by Site'!D47</f>
        <v>475</v>
      </c>
      <c r="E171" s="70">
        <f t="shared" si="40"/>
        <v>32</v>
      </c>
      <c r="F171" s="70">
        <f t="shared" si="41"/>
        <v>32</v>
      </c>
      <c r="G171" s="70">
        <f t="shared" si="42"/>
        <v>0</v>
      </c>
      <c r="H171" s="68">
        <f>'October midyear adj'!H205</f>
        <v>3442.7546828904692</v>
      </c>
      <c r="I171" s="68">
        <f>'[1]Table 5B1_RSD_Orleans'!F53</f>
        <v>1003.4698393033485</v>
      </c>
      <c r="J171" s="68">
        <f t="shared" si="43"/>
        <v>2223.1122610969087</v>
      </c>
      <c r="K171" s="96">
        <f t="shared" si="44"/>
        <v>71139.592355101078</v>
      </c>
      <c r="L171" s="68">
        <f t="shared" si="45"/>
        <v>71139.592355101078</v>
      </c>
      <c r="M171" s="68">
        <f t="shared" si="46"/>
        <v>0</v>
      </c>
    </row>
    <row r="172" spans="1:13" ht="13.5" customHeight="1">
      <c r="A172" s="607">
        <v>395005</v>
      </c>
      <c r="B172" s="608" t="s">
        <v>32</v>
      </c>
      <c r="C172" s="604">
        <f>'10.1.12 RSD-NO by Site'!D48</f>
        <v>903</v>
      </c>
      <c r="D172" s="674">
        <f>'[13]RSD-NO by Site'!D48</f>
        <v>879</v>
      </c>
      <c r="E172" s="609">
        <f t="shared" si="40"/>
        <v>-24</v>
      </c>
      <c r="F172" s="609">
        <f t="shared" si="41"/>
        <v>0</v>
      </c>
      <c r="G172" s="609">
        <f t="shared" si="42"/>
        <v>-24</v>
      </c>
      <c r="H172" s="612">
        <f>'October midyear adj'!H206</f>
        <v>3442.7546828904692</v>
      </c>
      <c r="I172" s="612">
        <f>'[1]Table 5B1_RSD_Orleans'!F54</f>
        <v>592.05529010815155</v>
      </c>
      <c r="J172" s="612">
        <f t="shared" si="43"/>
        <v>2017.4049864993103</v>
      </c>
      <c r="K172" s="760">
        <f t="shared" si="44"/>
        <v>-48417.719675983448</v>
      </c>
      <c r="L172" s="612">
        <f t="shared" si="45"/>
        <v>0</v>
      </c>
      <c r="M172" s="612">
        <f t="shared" si="46"/>
        <v>-48417.719675983448</v>
      </c>
    </row>
    <row r="173" spans="1:13" ht="13.5" customHeight="1">
      <c r="A173" s="76">
        <v>395007</v>
      </c>
      <c r="B173" s="78" t="s">
        <v>31</v>
      </c>
      <c r="C173" s="71">
        <f>'10.1.12 RSD-NO by Site'!D49+9</f>
        <v>247</v>
      </c>
      <c r="D173" s="671">
        <f>'[13]RSD-NO by Site'!D49</f>
        <v>261</v>
      </c>
      <c r="E173" s="70">
        <f t="shared" si="40"/>
        <v>14</v>
      </c>
      <c r="F173" s="70">
        <f t="shared" si="41"/>
        <v>14</v>
      </c>
      <c r="G173" s="70">
        <f t="shared" si="42"/>
        <v>0</v>
      </c>
      <c r="H173" s="68">
        <f>'October midyear adj'!H207</f>
        <v>3442.7546828904692</v>
      </c>
      <c r="I173" s="68">
        <f>'[1]Table 5B1_RSD_Orleans'!F55</f>
        <v>907.69666061705993</v>
      </c>
      <c r="J173" s="68">
        <f t="shared" si="43"/>
        <v>2175.2256717537648</v>
      </c>
      <c r="K173" s="96">
        <f t="shared" si="44"/>
        <v>30453.159404552709</v>
      </c>
      <c r="L173" s="68">
        <f t="shared" si="45"/>
        <v>30453.159404552709</v>
      </c>
      <c r="M173" s="68">
        <f t="shared" si="46"/>
        <v>0</v>
      </c>
    </row>
    <row r="174" spans="1:13" ht="13.5" customHeight="1">
      <c r="A174" s="83">
        <v>397001</v>
      </c>
      <c r="B174" s="78" t="s">
        <v>30</v>
      </c>
      <c r="C174" s="72">
        <f>'10.1.12 RSD-NO by Site'!D50</f>
        <v>484</v>
      </c>
      <c r="D174" s="671">
        <f>'[13]RSD-NO by Site'!D50</f>
        <v>483</v>
      </c>
      <c r="E174" s="70">
        <f t="shared" si="40"/>
        <v>-1</v>
      </c>
      <c r="F174" s="70">
        <f t="shared" si="41"/>
        <v>0</v>
      </c>
      <c r="G174" s="70">
        <f t="shared" si="42"/>
        <v>-1</v>
      </c>
      <c r="H174" s="77">
        <f>'October midyear adj'!H208</f>
        <v>3442.7546828904692</v>
      </c>
      <c r="I174" s="77">
        <f>'[1]Table 5B1_RSD_Orleans'!F56</f>
        <v>741.72363820787723</v>
      </c>
      <c r="J174" s="77">
        <f t="shared" si="43"/>
        <v>2092.239160549173</v>
      </c>
      <c r="K174" s="96">
        <f t="shared" si="44"/>
        <v>-2092.239160549173</v>
      </c>
      <c r="L174" s="77">
        <f t="shared" si="45"/>
        <v>0</v>
      </c>
      <c r="M174" s="77">
        <f t="shared" si="46"/>
        <v>-2092.239160549173</v>
      </c>
    </row>
    <row r="175" spans="1:13" ht="13.5" customHeight="1">
      <c r="A175" s="83">
        <v>398001</v>
      </c>
      <c r="B175" s="78" t="s">
        <v>29</v>
      </c>
      <c r="C175" s="72">
        <f>'10.1.12 RSD-NO by Site'!D51</f>
        <v>617</v>
      </c>
      <c r="D175" s="671">
        <f>'[13]RSD-NO by Site'!D51</f>
        <v>603</v>
      </c>
      <c r="E175" s="70">
        <f t="shared" si="40"/>
        <v>-14</v>
      </c>
      <c r="F175" s="70">
        <f t="shared" si="41"/>
        <v>0</v>
      </c>
      <c r="G175" s="70">
        <f t="shared" si="42"/>
        <v>-14</v>
      </c>
      <c r="H175" s="77">
        <f>'October midyear adj'!H209</f>
        <v>3442.7546828904692</v>
      </c>
      <c r="I175" s="77">
        <f>'[1]Table 5B1_RSD_Orleans'!F57</f>
        <v>643.94778836855926</v>
      </c>
      <c r="J175" s="77">
        <f t="shared" si="43"/>
        <v>2043.3512356295141</v>
      </c>
      <c r="K175" s="96">
        <f t="shared" si="44"/>
        <v>-28606.917298813198</v>
      </c>
      <c r="L175" s="77">
        <f t="shared" si="45"/>
        <v>0</v>
      </c>
      <c r="M175" s="77">
        <f t="shared" si="46"/>
        <v>-28606.917298813198</v>
      </c>
    </row>
    <row r="176" spans="1:13" ht="13.5" customHeight="1">
      <c r="A176" s="83">
        <v>398002</v>
      </c>
      <c r="B176" s="78" t="s">
        <v>28</v>
      </c>
      <c r="C176" s="71">
        <f>'10.1.12 RSD-NO by Site'!D52</f>
        <v>766</v>
      </c>
      <c r="D176" s="673">
        <f>'[13]RSD-NO by Site'!D52</f>
        <v>763</v>
      </c>
      <c r="E176" s="70">
        <f t="shared" si="40"/>
        <v>-3</v>
      </c>
      <c r="F176" s="70">
        <f t="shared" si="41"/>
        <v>0</v>
      </c>
      <c r="G176" s="70">
        <f t="shared" si="42"/>
        <v>-3</v>
      </c>
      <c r="H176" s="68">
        <f>'October midyear adj'!H210</f>
        <v>3442.7546828904692</v>
      </c>
      <c r="I176" s="68">
        <f>'[1]Table 5B1_RSD_Orleans'!F58</f>
        <v>724.79250196607131</v>
      </c>
      <c r="J176" s="68">
        <f t="shared" si="43"/>
        <v>2083.7735924282701</v>
      </c>
      <c r="K176" s="96">
        <f t="shared" si="44"/>
        <v>-6251.3207772848109</v>
      </c>
      <c r="L176" s="68">
        <f t="shared" si="45"/>
        <v>0</v>
      </c>
      <c r="M176" s="68">
        <f t="shared" si="46"/>
        <v>-6251.3207772848109</v>
      </c>
    </row>
    <row r="177" spans="1:13" ht="13.5" customHeight="1">
      <c r="A177" s="607">
        <v>398003</v>
      </c>
      <c r="B177" s="608" t="s">
        <v>27</v>
      </c>
      <c r="C177" s="604">
        <f>'10.1.12 RSD-NO by Site'!D53</f>
        <v>407</v>
      </c>
      <c r="D177" s="674">
        <f>'[13]RSD-NO by Site'!D53</f>
        <v>405</v>
      </c>
      <c r="E177" s="609">
        <f t="shared" si="40"/>
        <v>-2</v>
      </c>
      <c r="F177" s="609">
        <f t="shared" si="41"/>
        <v>0</v>
      </c>
      <c r="G177" s="609">
        <f t="shared" si="42"/>
        <v>-2</v>
      </c>
      <c r="H177" s="612">
        <f>'October midyear adj'!H211</f>
        <v>3442.7546828904692</v>
      </c>
      <c r="I177" s="612">
        <f>'[1]Table 5B1_RSD_Orleans'!F59</f>
        <v>592.5310423197493</v>
      </c>
      <c r="J177" s="612">
        <f t="shared" si="43"/>
        <v>2017.6428626051093</v>
      </c>
      <c r="K177" s="760">
        <f t="shared" si="44"/>
        <v>-4035.2857252102185</v>
      </c>
      <c r="L177" s="612">
        <f t="shared" si="45"/>
        <v>0</v>
      </c>
      <c r="M177" s="612">
        <f t="shared" si="46"/>
        <v>-4035.2857252102185</v>
      </c>
    </row>
    <row r="178" spans="1:13" ht="13.5" customHeight="1">
      <c r="A178" s="76">
        <v>398004</v>
      </c>
      <c r="B178" s="78" t="s">
        <v>26</v>
      </c>
      <c r="C178" s="71">
        <f>'10.1.12 RSD-NO by Site'!D54</f>
        <v>513</v>
      </c>
      <c r="D178" s="671">
        <f>'[13]RSD-NO by Site'!D54</f>
        <v>513</v>
      </c>
      <c r="E178" s="70">
        <f t="shared" si="40"/>
        <v>0</v>
      </c>
      <c r="F178" s="70">
        <f t="shared" si="41"/>
        <v>0</v>
      </c>
      <c r="G178" s="70">
        <f t="shared" si="42"/>
        <v>0</v>
      </c>
      <c r="H178" s="68">
        <f>'October midyear adj'!H212</f>
        <v>3442.7546828904692</v>
      </c>
      <c r="I178" s="68">
        <f>'[1]Table 5B1_RSD_Orleans'!F61</f>
        <v>741.31578947368428</v>
      </c>
      <c r="J178" s="68">
        <f t="shared" si="43"/>
        <v>2092.0352361820769</v>
      </c>
      <c r="K178" s="96">
        <f t="shared" si="44"/>
        <v>0</v>
      </c>
      <c r="L178" s="68">
        <f t="shared" si="45"/>
        <v>0</v>
      </c>
      <c r="M178" s="68">
        <f t="shared" si="46"/>
        <v>0</v>
      </c>
    </row>
    <row r="179" spans="1:13" ht="13.5" customHeight="1">
      <c r="A179" s="76">
        <v>398005</v>
      </c>
      <c r="B179" s="78" t="s">
        <v>25</v>
      </c>
      <c r="C179" s="72">
        <f>'10.1.12 RSD-NO by Site'!D55</f>
        <v>380</v>
      </c>
      <c r="D179" s="671">
        <f>'[13]RSD-NO by Site'!D55</f>
        <v>343</v>
      </c>
      <c r="E179" s="70">
        <f t="shared" si="40"/>
        <v>-37</v>
      </c>
      <c r="F179" s="70">
        <f t="shared" si="41"/>
        <v>0</v>
      </c>
      <c r="G179" s="70">
        <f t="shared" si="42"/>
        <v>-37</v>
      </c>
      <c r="H179" s="77">
        <f>'October midyear adj'!H213</f>
        <v>3442.7546828904692</v>
      </c>
      <c r="I179" s="77">
        <f>'[1]Table 5B1_RSD_Orleans'!F62</f>
        <v>746.0335616438357</v>
      </c>
      <c r="J179" s="77">
        <f t="shared" si="43"/>
        <v>2094.3941222671524</v>
      </c>
      <c r="K179" s="96">
        <f t="shared" si="44"/>
        <v>-77492.582523884645</v>
      </c>
      <c r="L179" s="77">
        <f t="shared" si="45"/>
        <v>0</v>
      </c>
      <c r="M179" s="77">
        <f t="shared" si="46"/>
        <v>-77492.582523884645</v>
      </c>
    </row>
    <row r="180" spans="1:13" ht="13.5" customHeight="1">
      <c r="A180" s="76">
        <v>398006</v>
      </c>
      <c r="B180" s="78" t="s">
        <v>24</v>
      </c>
      <c r="C180" s="72">
        <f>'10.1.12 RSD-NO by Site'!D56</f>
        <v>528</v>
      </c>
      <c r="D180" s="671">
        <f>'[13]RSD-NO by Site'!D56</f>
        <v>514</v>
      </c>
      <c r="E180" s="70">
        <f t="shared" si="40"/>
        <v>-14</v>
      </c>
      <c r="F180" s="70">
        <f t="shared" si="41"/>
        <v>0</v>
      </c>
      <c r="G180" s="70">
        <f t="shared" si="42"/>
        <v>-14</v>
      </c>
      <c r="H180" s="77">
        <f>'October midyear adj'!H214</f>
        <v>3442.7546828904692</v>
      </c>
      <c r="I180" s="77">
        <f>'[1]Table 5B1_RSD_Orleans'!F63</f>
        <v>746.0335616438357</v>
      </c>
      <c r="J180" s="77">
        <f t="shared" si="43"/>
        <v>2094.3941222671524</v>
      </c>
      <c r="K180" s="96">
        <f t="shared" si="44"/>
        <v>-29321.517711740133</v>
      </c>
      <c r="L180" s="77">
        <f t="shared" si="45"/>
        <v>0</v>
      </c>
      <c r="M180" s="77">
        <f t="shared" si="46"/>
        <v>-29321.517711740133</v>
      </c>
    </row>
    <row r="181" spans="1:13" ht="13.5" customHeight="1">
      <c r="A181" s="76">
        <v>399001</v>
      </c>
      <c r="B181" s="78" t="s">
        <v>23</v>
      </c>
      <c r="C181" s="71">
        <f>'10.1.12 RSD-NO by Site'!D57</f>
        <v>515</v>
      </c>
      <c r="D181" s="671">
        <f>'[13]RSD-NO by Site'!D57</f>
        <v>508</v>
      </c>
      <c r="E181" s="70">
        <f t="shared" si="40"/>
        <v>-7</v>
      </c>
      <c r="F181" s="70">
        <f t="shared" si="41"/>
        <v>0</v>
      </c>
      <c r="G181" s="70">
        <f t="shared" si="42"/>
        <v>-7</v>
      </c>
      <c r="H181" s="68">
        <f>'October midyear adj'!H215</f>
        <v>3442.7546828904692</v>
      </c>
      <c r="I181" s="68">
        <f>'[1]Table 5B1_RSD_Orleans'!F64</f>
        <v>752.85062142702634</v>
      </c>
      <c r="J181" s="68">
        <f t="shared" si="43"/>
        <v>2097.8026521587476</v>
      </c>
      <c r="K181" s="96">
        <f t="shared" si="44"/>
        <v>-14684.618565111234</v>
      </c>
      <c r="L181" s="68">
        <f t="shared" si="45"/>
        <v>0</v>
      </c>
      <c r="M181" s="68">
        <f t="shared" si="46"/>
        <v>-14684.618565111234</v>
      </c>
    </row>
    <row r="182" spans="1:13" ht="13.5" customHeight="1">
      <c r="A182" s="607">
        <v>399002</v>
      </c>
      <c r="B182" s="608" t="s">
        <v>22</v>
      </c>
      <c r="C182" s="604">
        <f>'10.1.12 RSD-NO by Site'!D58</f>
        <v>490</v>
      </c>
      <c r="D182" s="674">
        <f>'[13]RSD-NO by Site'!D58</f>
        <v>485</v>
      </c>
      <c r="E182" s="609">
        <f t="shared" si="40"/>
        <v>-5</v>
      </c>
      <c r="F182" s="609">
        <f t="shared" si="41"/>
        <v>0</v>
      </c>
      <c r="G182" s="609">
        <f t="shared" si="42"/>
        <v>-5</v>
      </c>
      <c r="H182" s="612">
        <f>'October midyear adj'!H216</f>
        <v>3442.7546828904692</v>
      </c>
      <c r="I182" s="612">
        <f>'[1]Table 5B1_RSD_Orleans'!F65</f>
        <v>803.97152919927748</v>
      </c>
      <c r="J182" s="612">
        <f t="shared" si="43"/>
        <v>2123.3631060448733</v>
      </c>
      <c r="K182" s="760">
        <f t="shared" si="44"/>
        <v>-10616.815530224367</v>
      </c>
      <c r="L182" s="612">
        <f t="shared" si="45"/>
        <v>0</v>
      </c>
      <c r="M182" s="612">
        <f t="shared" si="46"/>
        <v>-10616.815530224367</v>
      </c>
    </row>
    <row r="183" spans="1:13" ht="13.5" customHeight="1">
      <c r="A183" s="76">
        <v>399003</v>
      </c>
      <c r="B183" s="78" t="s">
        <v>21</v>
      </c>
      <c r="C183" s="71">
        <f>'10.1.12 RSD-NO by Site'!D59</f>
        <v>435</v>
      </c>
      <c r="D183" s="671">
        <f>'[13]RSD-NO by Site'!D59</f>
        <v>394</v>
      </c>
      <c r="E183" s="70">
        <f t="shared" si="40"/>
        <v>-41</v>
      </c>
      <c r="F183" s="70">
        <f t="shared" si="41"/>
        <v>0</v>
      </c>
      <c r="G183" s="70">
        <f t="shared" si="42"/>
        <v>-41</v>
      </c>
      <c r="H183" s="68">
        <f>'October midyear adj'!H217</f>
        <v>3442.7546828904692</v>
      </c>
      <c r="I183" s="68">
        <f>'[1]Table 5B1_RSD_Orleans'!F66</f>
        <v>746.0335616438357</v>
      </c>
      <c r="J183" s="68">
        <f t="shared" si="43"/>
        <v>2094.3941222671524</v>
      </c>
      <c r="K183" s="96">
        <f t="shared" si="44"/>
        <v>-85870.159012953241</v>
      </c>
      <c r="L183" s="77">
        <f t="shared" si="45"/>
        <v>0</v>
      </c>
      <c r="M183" s="77">
        <f t="shared" si="46"/>
        <v>-85870.159012953241</v>
      </c>
    </row>
    <row r="184" spans="1:13" ht="13.5" customHeight="1">
      <c r="A184" s="76">
        <v>399004</v>
      </c>
      <c r="B184" s="75" t="s">
        <v>20</v>
      </c>
      <c r="C184" s="71">
        <f>'10.1.12 RSD-NO by Site'!D60</f>
        <v>476</v>
      </c>
      <c r="D184" s="671">
        <f>'[13]RSD-NO by Site'!D60</f>
        <v>472</v>
      </c>
      <c r="E184" s="70">
        <f t="shared" si="40"/>
        <v>-4</v>
      </c>
      <c r="F184" s="70">
        <f t="shared" si="41"/>
        <v>0</v>
      </c>
      <c r="G184" s="70">
        <f t="shared" si="42"/>
        <v>-4</v>
      </c>
      <c r="H184" s="68">
        <f>'October midyear adj'!H218</f>
        <v>3442.7546828904692</v>
      </c>
      <c r="I184" s="68">
        <f>'[1]Table 5B1_RSD_Orleans'!F67</f>
        <v>746.0335616438357</v>
      </c>
      <c r="J184" s="68">
        <f t="shared" si="43"/>
        <v>2094.3941222671524</v>
      </c>
      <c r="K184" s="96">
        <f t="shared" si="44"/>
        <v>-8377.5764890686096</v>
      </c>
      <c r="L184" s="68">
        <f t="shared" si="45"/>
        <v>0</v>
      </c>
      <c r="M184" s="68">
        <f t="shared" si="46"/>
        <v>-8377.5764890686096</v>
      </c>
    </row>
    <row r="185" spans="1:13" ht="13.5" customHeight="1">
      <c r="A185" s="74">
        <v>399005</v>
      </c>
      <c r="B185" s="73" t="s">
        <v>19</v>
      </c>
      <c r="C185" s="71">
        <f>'10.1.12 RSD-NO by Site'!D61</f>
        <v>647</v>
      </c>
      <c r="D185" s="671">
        <f>'[13]RSD-NO by Site'!D61</f>
        <v>645</v>
      </c>
      <c r="E185" s="70">
        <f t="shared" si="40"/>
        <v>-2</v>
      </c>
      <c r="F185" s="70">
        <f t="shared" si="41"/>
        <v>0</v>
      </c>
      <c r="G185" s="70">
        <f t="shared" si="42"/>
        <v>-2</v>
      </c>
      <c r="H185" s="68">
        <f>'October midyear adj'!H219</f>
        <v>3442.7546828904692</v>
      </c>
      <c r="I185" s="68">
        <f>'[1]Table 5B1_RSD_Orleans'!F68</f>
        <v>746.0335616438357</v>
      </c>
      <c r="J185" s="68">
        <f t="shared" si="43"/>
        <v>2094.3941222671524</v>
      </c>
      <c r="K185" s="96">
        <f t="shared" si="44"/>
        <v>-4188.7882445343048</v>
      </c>
      <c r="L185" s="68">
        <f t="shared" si="45"/>
        <v>0</v>
      </c>
      <c r="M185" s="68">
        <f t="shared" si="46"/>
        <v>-4188.7882445343048</v>
      </c>
    </row>
    <row r="186" spans="1:13" s="16" customFormat="1" ht="15.75" thickBot="1">
      <c r="A186" s="55"/>
      <c r="B186" s="54" t="s">
        <v>18</v>
      </c>
      <c r="C186" s="53">
        <f>SUM(C130:C185)</f>
        <v>25173</v>
      </c>
      <c r="D186" s="53">
        <f>SUM(D130:D185)</f>
        <v>25217</v>
      </c>
      <c r="E186" s="53">
        <f>SUM(E130:E185)</f>
        <v>44</v>
      </c>
      <c r="F186" s="53">
        <f>SUM(F130:F185)</f>
        <v>329</v>
      </c>
      <c r="G186" s="53">
        <f>SUM(G130:G185)</f>
        <v>-285</v>
      </c>
      <c r="H186" s="52"/>
      <c r="I186" s="52"/>
      <c r="J186" s="52"/>
      <c r="K186" s="52">
        <f>SUM(K130:K185)</f>
        <v>100735.68326559315</v>
      </c>
      <c r="L186" s="52">
        <f>SUM(L130:L185)</f>
        <v>694382.49724927859</v>
      </c>
      <c r="M186" s="52">
        <f>SUM(M130:M185)</f>
        <v>-593646.81398368557</v>
      </c>
    </row>
    <row r="187" spans="1:13" ht="6.75" customHeight="1" thickTop="1">
      <c r="A187" s="51"/>
      <c r="B187" s="50"/>
      <c r="C187" s="49"/>
      <c r="D187" s="49"/>
      <c r="E187" s="48"/>
      <c r="F187" s="48"/>
      <c r="G187" s="48"/>
      <c r="H187" s="47"/>
      <c r="I187" s="47"/>
      <c r="J187" s="47"/>
      <c r="K187" s="47"/>
      <c r="L187" s="47"/>
      <c r="M187" s="47"/>
    </row>
    <row r="188" spans="1:13" ht="14.25" customHeight="1">
      <c r="A188" s="67" t="s">
        <v>17</v>
      </c>
      <c r="B188" s="66" t="s">
        <v>16</v>
      </c>
      <c r="C188" s="65">
        <f>'10.1.12 MFP Funded'!D22</f>
        <v>521</v>
      </c>
      <c r="D188" s="671">
        <f>'[11]ALL-Reformatted'!$D$22</f>
        <v>497</v>
      </c>
      <c r="E188" s="64">
        <f>D188-C188</f>
        <v>-24</v>
      </c>
      <c r="F188" s="64">
        <f>IF(E188&gt;0,E188,0)</f>
        <v>0</v>
      </c>
      <c r="G188" s="64">
        <f>IF(E188&lt;0,E188,0)</f>
        <v>-24</v>
      </c>
      <c r="H188" s="63">
        <f>'October midyear adj'!H222</f>
        <v>3395.7244841073689</v>
      </c>
      <c r="I188" s="63">
        <f>'[1]Table 5B2_RSD_LA'!F17</f>
        <v>801.47762416806802</v>
      </c>
      <c r="J188" s="63">
        <f t="shared" ref="J188" si="47">(I188+H188)*0.5</f>
        <v>2098.6010541377186</v>
      </c>
      <c r="K188" s="56">
        <f>E188*J188</f>
        <v>-50366.425299305251</v>
      </c>
      <c r="L188" s="63">
        <f>IF(K188&gt;0,K188,0)</f>
        <v>0</v>
      </c>
      <c r="M188" s="62">
        <f>IF(K188&lt;0,K188,0)</f>
        <v>-50366.425299305251</v>
      </c>
    </row>
    <row r="189" spans="1:13" s="16" customFormat="1" ht="15.75" thickBot="1">
      <c r="A189" s="55"/>
      <c r="B189" s="54" t="s">
        <v>15</v>
      </c>
      <c r="C189" s="53">
        <f>SUM(C188)</f>
        <v>521</v>
      </c>
      <c r="D189" s="53">
        <f>SUM(D188)</f>
        <v>497</v>
      </c>
      <c r="E189" s="53">
        <f>SUM(E188:E188)</f>
        <v>-24</v>
      </c>
      <c r="F189" s="53">
        <f>SUM(F188:F188)</f>
        <v>0</v>
      </c>
      <c r="G189" s="53">
        <f>SUM(G188:G188)</f>
        <v>-24</v>
      </c>
      <c r="H189" s="52"/>
      <c r="I189" s="52"/>
      <c r="J189" s="52"/>
      <c r="K189" s="52">
        <f>SUM(K188:K188)</f>
        <v>-50366.425299305251</v>
      </c>
      <c r="L189" s="52">
        <f>SUM(L188:L188)</f>
        <v>0</v>
      </c>
      <c r="M189" s="52">
        <f>SUM(M188:M188)</f>
        <v>-50366.425299305251</v>
      </c>
    </row>
    <row r="190" spans="1:13" ht="6.75" customHeight="1" thickTop="1">
      <c r="A190" s="51"/>
      <c r="B190" s="50"/>
      <c r="C190" s="49"/>
      <c r="D190" s="49"/>
      <c r="E190" s="48"/>
      <c r="F190" s="48"/>
      <c r="G190" s="48"/>
      <c r="H190" s="47"/>
      <c r="I190" s="47"/>
      <c r="J190" s="47"/>
      <c r="K190" s="47"/>
      <c r="L190" s="47"/>
      <c r="M190" s="47"/>
    </row>
    <row r="191" spans="1:13" ht="13.5" customHeight="1">
      <c r="A191" s="61">
        <v>371001</v>
      </c>
      <c r="B191" s="60" t="s">
        <v>14</v>
      </c>
      <c r="C191" s="59">
        <f>'10.1.12 MFP Funded'!D14</f>
        <v>524</v>
      </c>
      <c r="D191" s="671">
        <f>'[11]ALL-Reformatted'!$D$14</f>
        <v>508</v>
      </c>
      <c r="E191" s="58">
        <f>D191-C191</f>
        <v>-16</v>
      </c>
      <c r="F191" s="58">
        <f>IF(E191&gt;0,E191,0)</f>
        <v>0</v>
      </c>
      <c r="G191" s="58">
        <f>IF(E191&lt;0,E191,0)</f>
        <v>-16</v>
      </c>
      <c r="H191" s="56">
        <f>'October midyear adj'!H225</f>
        <v>4287.1210280148016</v>
      </c>
      <c r="I191" s="56">
        <f>'[1]Table 5B2_RSD_LA'!F29</f>
        <v>744.76</v>
      </c>
      <c r="J191" s="56">
        <f t="shared" ref="J191" si="48">(I191+H191)*0.5</f>
        <v>2515.9405140074009</v>
      </c>
      <c r="K191" s="56">
        <f>E191*J191</f>
        <v>-40255.048224118415</v>
      </c>
      <c r="L191" s="56">
        <f>IF(K191&gt;0,K191,0)</f>
        <v>0</v>
      </c>
      <c r="M191" s="56">
        <f>IF(K191&lt;0,K191,0)</f>
        <v>-40255.048224118415</v>
      </c>
    </row>
    <row r="192" spans="1:13" s="16" customFormat="1" ht="15.75" thickBot="1">
      <c r="A192" s="55"/>
      <c r="B192" s="54" t="s">
        <v>13</v>
      </c>
      <c r="C192" s="53">
        <f>SUM(C191)</f>
        <v>524</v>
      </c>
      <c r="D192" s="53">
        <f>SUM(D191)</f>
        <v>508</v>
      </c>
      <c r="E192" s="53">
        <f>SUM(E191)</f>
        <v>-16</v>
      </c>
      <c r="F192" s="53">
        <f>SUM(F191)</f>
        <v>0</v>
      </c>
      <c r="G192" s="53">
        <f>SUM(G191)</f>
        <v>-16</v>
      </c>
      <c r="H192" s="52"/>
      <c r="I192" s="52"/>
      <c r="J192" s="52"/>
      <c r="K192" s="52">
        <f>SUM(K191)</f>
        <v>-40255.048224118415</v>
      </c>
      <c r="L192" s="52">
        <f>SUM(L191)</f>
        <v>0</v>
      </c>
      <c r="M192" s="52">
        <f>SUM(M191)</f>
        <v>-40255.048224118415</v>
      </c>
    </row>
    <row r="193" spans="1:13" ht="6.75" customHeight="1" thickTop="1">
      <c r="A193" s="51"/>
      <c r="B193" s="50"/>
      <c r="C193" s="49"/>
      <c r="D193" s="49"/>
      <c r="E193" s="48"/>
      <c r="F193" s="48"/>
      <c r="G193" s="48"/>
      <c r="H193" s="47"/>
      <c r="I193" s="47"/>
      <c r="J193" s="47"/>
      <c r="K193" s="47"/>
      <c r="L193" s="47"/>
      <c r="M193" s="47"/>
    </row>
    <row r="194" spans="1:13" s="32" customFormat="1" ht="15.75" thickBot="1">
      <c r="A194" s="38"/>
      <c r="B194" s="37" t="s">
        <v>12</v>
      </c>
      <c r="C194" s="28">
        <f>'Feb midyear SSD'!C77</f>
        <v>291</v>
      </c>
      <c r="D194" s="663">
        <f>'Feb midyear SSD'!D77</f>
        <v>300</v>
      </c>
      <c r="E194" s="28">
        <f>D194-C194</f>
        <v>9</v>
      </c>
      <c r="F194" s="28">
        <f>IF(E194&gt;0,E194,0)</f>
        <v>9</v>
      </c>
      <c r="G194" s="28">
        <f>IF(E194&lt;0,E194,0)</f>
        <v>0</v>
      </c>
      <c r="H194" s="36"/>
      <c r="I194" s="36"/>
      <c r="J194" s="36"/>
      <c r="K194" s="761"/>
      <c r="L194" s="34">
        <f>IF(K194&gt;0,K194,0)</f>
        <v>0</v>
      </c>
      <c r="M194" s="33">
        <f>IF(K194&lt;0,K194,0)</f>
        <v>0</v>
      </c>
    </row>
    <row r="195" spans="1:13" s="16" customFormat="1" ht="5.25" customHeight="1" thickTop="1">
      <c r="A195" s="25"/>
      <c r="B195" s="24"/>
      <c r="C195" s="46"/>
      <c r="D195" s="45"/>
      <c r="E195" s="45"/>
      <c r="F195" s="45"/>
      <c r="G195" s="45"/>
      <c r="H195" s="43"/>
      <c r="I195" s="43"/>
      <c r="J195" s="43"/>
      <c r="K195" s="43"/>
      <c r="L195" s="44"/>
      <c r="M195" s="43"/>
    </row>
    <row r="196" spans="1:13" s="32" customFormat="1" ht="15.75" thickBot="1">
      <c r="A196" s="38"/>
      <c r="B196" s="37" t="s">
        <v>11</v>
      </c>
      <c r="C196" s="28">
        <f>'Feb midyear LSDVI'!C76</f>
        <v>217</v>
      </c>
      <c r="D196" s="664">
        <f>'Feb midyear LSDVI'!D76</f>
        <v>225</v>
      </c>
      <c r="E196" s="28">
        <f>D196-C196</f>
        <v>8</v>
      </c>
      <c r="F196" s="28">
        <f>IF(E196&gt;0,E196,0)</f>
        <v>8</v>
      </c>
      <c r="G196" s="28">
        <f>IF(E196&lt;0,E196,0)</f>
        <v>0</v>
      </c>
      <c r="H196" s="36"/>
      <c r="I196" s="36"/>
      <c r="J196" s="36"/>
      <c r="K196" s="761"/>
      <c r="L196" s="34">
        <f>IF(K196&gt;0,K196,0)</f>
        <v>0</v>
      </c>
      <c r="M196" s="33">
        <f>IF(K196&lt;0,K196,0)</f>
        <v>0</v>
      </c>
    </row>
    <row r="197" spans="1:13" ht="6.75" customHeight="1" thickTop="1">
      <c r="A197" s="25"/>
      <c r="B197" s="24"/>
      <c r="C197" s="42"/>
      <c r="D197" s="662"/>
      <c r="E197" s="41"/>
      <c r="F197" s="41"/>
      <c r="G197" s="41"/>
      <c r="H197" s="39"/>
      <c r="I197" s="39"/>
      <c r="J197" s="39"/>
      <c r="K197" s="39"/>
      <c r="L197" s="40"/>
      <c r="M197" s="39"/>
    </row>
    <row r="198" spans="1:13" s="32" customFormat="1" ht="15.75" thickBot="1">
      <c r="A198" s="38"/>
      <c r="B198" s="37" t="s">
        <v>10</v>
      </c>
      <c r="C198" s="28">
        <v>310.39</v>
      </c>
      <c r="D198" s="675">
        <f>'Feb midyear OJJ '!D76</f>
        <v>310.39109400000001</v>
      </c>
      <c r="E198" s="28">
        <f>D198-C198</f>
        <v>1.094000000023243E-3</v>
      </c>
      <c r="F198" s="28">
        <f>IF(E198&gt;0,E198,0)</f>
        <v>1.094000000023243E-3</v>
      </c>
      <c r="G198" s="28">
        <f>IF(E198&lt;0,E198,0)</f>
        <v>0</v>
      </c>
      <c r="H198" s="36"/>
      <c r="I198" s="36"/>
      <c r="J198" s="36"/>
      <c r="K198" s="35">
        <f>'Feb midyear OJJ '!I76</f>
        <v>0</v>
      </c>
      <c r="L198" s="34">
        <f>IF(K198&gt;0,K198,0)</f>
        <v>0</v>
      </c>
      <c r="M198" s="33">
        <f>IF(K198&lt;0,K198,0)</f>
        <v>0</v>
      </c>
    </row>
    <row r="199" spans="1:13" ht="6.75" customHeight="1" thickTop="1">
      <c r="A199" s="25"/>
      <c r="B199" s="24"/>
      <c r="C199" s="23"/>
      <c r="D199" s="23"/>
      <c r="E199" s="22"/>
      <c r="F199" s="22"/>
      <c r="G199" s="22"/>
      <c r="H199" s="21"/>
      <c r="I199" s="21"/>
      <c r="J199" s="21"/>
      <c r="K199" s="21"/>
      <c r="L199" s="21"/>
      <c r="M199" s="21"/>
    </row>
    <row r="200" spans="1:13" s="13" customFormat="1" ht="15.75" customHeight="1" thickBot="1">
      <c r="A200" s="31"/>
      <c r="B200" s="30" t="s">
        <v>9</v>
      </c>
      <c r="C200" s="29"/>
      <c r="D200" s="29"/>
      <c r="E200" s="28"/>
      <c r="F200" s="28"/>
      <c r="G200" s="28"/>
      <c r="H200" s="27"/>
      <c r="I200" s="27"/>
      <c r="J200" s="27"/>
      <c r="K200" s="762"/>
      <c r="L200" s="26">
        <f>IF(K200&gt;0,K200,0)</f>
        <v>0</v>
      </c>
      <c r="M200" s="26">
        <f>IF(K200&lt;0,K200,0)</f>
        <v>0</v>
      </c>
    </row>
    <row r="201" spans="1:13" ht="6.75" customHeight="1" thickTop="1">
      <c r="A201" s="25"/>
      <c r="B201" s="24"/>
      <c r="C201" s="23"/>
      <c r="D201" s="23"/>
      <c r="E201" s="22"/>
      <c r="F201" s="22"/>
      <c r="G201" s="22"/>
      <c r="H201" s="21"/>
      <c r="I201" s="21"/>
      <c r="J201" s="21"/>
      <c r="K201" s="21"/>
      <c r="L201" s="21"/>
      <c r="M201" s="21"/>
    </row>
    <row r="202" spans="1:13" s="16" customFormat="1" ht="15.75" thickBot="1">
      <c r="A202" s="20"/>
      <c r="B202" s="19" t="s">
        <v>1</v>
      </c>
      <c r="C202" s="18">
        <f>C75+C79+C82+C85+C95+C99+C101+C103+C105+C107+C109+C111+C113+C115+C128+C186+C189+C192+C194+C196+C198</f>
        <v>684287.39</v>
      </c>
      <c r="D202" s="18">
        <f>D75+D79+D82+D85+D95+D99+D101+D103+D105+D107+D109+D111+D113+D115+D128+D186+D189+D192+D194+D196+D198</f>
        <v>681205.39109399996</v>
      </c>
      <c r="E202" s="18">
        <f>E75+E79+E82+E85+E95+E99+E101+E103+E105+E107+E109+E111+E113+E115+E128+E186+E189+E192+E194+E196+E198</f>
        <v>-3081.9989059999998</v>
      </c>
      <c r="F202" s="18">
        <f>F75+F79+F82+F85+F95+F99+F101+F103+F105+F107+F109+F111+F113+F115+F128+F186+F189+F192+F194+F196+F198</f>
        <v>863.00109399999997</v>
      </c>
      <c r="G202" s="18">
        <f>G75+G79+G82+G85+G95+G99+G101+G103+G105+G107+G109+G111+G113+G115+G128+G186+G189+G192+G194+G196+G198</f>
        <v>-3945</v>
      </c>
      <c r="H202" s="17"/>
      <c r="I202" s="17"/>
      <c r="J202" s="17"/>
      <c r="K202" s="17">
        <f>K75+K79+K82+K85+K95+K99+K101+K103+K105+K107+K109+K111+K113+K115+K128+K186+K189+K192+K194+K196+K198+K200</f>
        <v>-7902040.0942693455</v>
      </c>
      <c r="L202" s="17">
        <f>L75+L79+L82+L85+L95+L99+L101+L103+L105+L107+L109+L111+L113+L115+L128+L186+L189+L192+L194+L196+L198+L200</f>
        <v>2164521.8252692372</v>
      </c>
      <c r="M202" s="17">
        <f>M75+M79+M82+M85+M95+M99+M101+M103+M105+M107+M109+M111+M113+M115+M128+M186+M189+M192+M194+M196+M198+M200</f>
        <v>-10066561.919538584</v>
      </c>
    </row>
    <row r="203" spans="1:13" ht="6" customHeight="1" thickTop="1">
      <c r="A203" s="15"/>
      <c r="I203" s="2"/>
      <c r="J203" s="2"/>
    </row>
    <row r="204" spans="1:13" s="13" customFormat="1" ht="13.5" customHeight="1">
      <c r="A204" s="773"/>
      <c r="B204" s="774"/>
      <c r="C204" s="774"/>
      <c r="D204" s="774"/>
      <c r="E204" s="774"/>
      <c r="F204" s="14"/>
      <c r="G204" s="14"/>
      <c r="H204" s="11"/>
      <c r="I204" s="11"/>
      <c r="J204" s="11"/>
      <c r="K204" s="11"/>
      <c r="M204" s="1"/>
    </row>
    <row r="205" spans="1:13" s="13" customFormat="1" ht="15" customHeight="1">
      <c r="A205" s="773" t="s">
        <v>8</v>
      </c>
      <c r="B205" s="773"/>
      <c r="C205" s="773"/>
      <c r="D205" s="14"/>
      <c r="M205" s="1"/>
    </row>
    <row r="206" spans="1:13" ht="15" customHeight="1">
      <c r="B206" s="7" t="s">
        <v>7</v>
      </c>
      <c r="C206" s="6">
        <f>C75+C128+C186+C189+C192</f>
        <v>671269</v>
      </c>
      <c r="D206" s="6">
        <f>D75+D128+D186+D189+D192</f>
        <v>668494</v>
      </c>
      <c r="E206" s="14"/>
      <c r="H206" s="11"/>
      <c r="I206" s="11"/>
      <c r="J206" s="11"/>
      <c r="K206" s="2">
        <f>K75+K128+K186+K189+K192</f>
        <v>-7117129.1778892148</v>
      </c>
    </row>
    <row r="207" spans="1:13" ht="15" customHeight="1">
      <c r="B207" s="7" t="s">
        <v>6</v>
      </c>
      <c r="C207" s="6">
        <f>C95+C99+C101+C103+C105+C107+C109+C111+C113+C115</f>
        <v>10028</v>
      </c>
      <c r="D207" s="6">
        <f>D99+D95+D101+D103+D105+D107+D109+D111+D113+D115</f>
        <v>9720</v>
      </c>
      <c r="E207" s="14"/>
      <c r="H207" s="11"/>
      <c r="I207" s="11"/>
      <c r="J207" s="11"/>
      <c r="K207" s="2">
        <f>K95+K99+K101+K103+K105+K107+K109+K111+K113+K115</f>
        <v>-744398.22056498914</v>
      </c>
    </row>
    <row r="208" spans="1:13" ht="15" customHeight="1">
      <c r="B208" s="7" t="s">
        <v>5</v>
      </c>
      <c r="C208" s="9">
        <f>C79+C82+C85</f>
        <v>2172</v>
      </c>
      <c r="D208" s="9">
        <f>D79+D82+D85</f>
        <v>2156</v>
      </c>
      <c r="I208" s="2"/>
      <c r="J208" s="2"/>
      <c r="K208" s="2">
        <f>K79+K82+K85</f>
        <v>-40512.695815141706</v>
      </c>
    </row>
    <row r="209" spans="2:11" ht="15" customHeight="1">
      <c r="B209" s="7" t="s">
        <v>4</v>
      </c>
      <c r="C209" s="10">
        <f>C194</f>
        <v>291</v>
      </c>
      <c r="D209" s="9">
        <f>D194</f>
        <v>300</v>
      </c>
      <c r="I209" s="2"/>
      <c r="J209" s="2"/>
      <c r="K209" s="2">
        <f>K194</f>
        <v>0</v>
      </c>
    </row>
    <row r="210" spans="2:11" ht="15" customHeight="1">
      <c r="B210" s="7" t="s">
        <v>3</v>
      </c>
      <c r="C210" s="10">
        <f>C196</f>
        <v>217</v>
      </c>
      <c r="D210" s="9">
        <f>D196</f>
        <v>225</v>
      </c>
      <c r="I210" s="2"/>
      <c r="J210" s="2"/>
      <c r="K210" s="2">
        <f>K196</f>
        <v>0</v>
      </c>
    </row>
    <row r="211" spans="2:11" ht="15" customHeight="1">
      <c r="B211" s="7" t="s">
        <v>2</v>
      </c>
      <c r="C211" s="8">
        <f>C198</f>
        <v>310.39</v>
      </c>
      <c r="D211" s="8">
        <f>D198</f>
        <v>310.39109400000001</v>
      </c>
      <c r="I211" s="2"/>
      <c r="J211" s="2"/>
      <c r="K211" s="2">
        <f>K198</f>
        <v>0</v>
      </c>
    </row>
    <row r="212" spans="2:11" ht="17.25" customHeight="1">
      <c r="B212" s="7" t="s">
        <v>1</v>
      </c>
      <c r="C212" s="6">
        <f>SUM(C206:C211)</f>
        <v>684287.39</v>
      </c>
      <c r="D212" s="5">
        <f>SUM(D206:D211)</f>
        <v>681205.39109399996</v>
      </c>
      <c r="E212" s="5"/>
      <c r="I212" s="2"/>
      <c r="J212" s="2"/>
      <c r="K212" s="2">
        <f>SUM(K206:K211)</f>
        <v>-7902040.0942693455</v>
      </c>
    </row>
    <row r="213" spans="2:11">
      <c r="B213" s="1" t="s">
        <v>0</v>
      </c>
      <c r="K213" s="4">
        <f>K200</f>
        <v>0</v>
      </c>
    </row>
    <row r="214" spans="2:11">
      <c r="K214" s="4">
        <f>SUM(K212:K213)</f>
        <v>-7902040.0942693455</v>
      </c>
    </row>
  </sheetData>
  <mergeCells count="15">
    <mergeCell ref="M2:M3"/>
    <mergeCell ref="A204:E204"/>
    <mergeCell ref="A205:C205"/>
    <mergeCell ref="D2:D3"/>
    <mergeCell ref="G2:G3"/>
    <mergeCell ref="H2:H3"/>
    <mergeCell ref="I2:I3"/>
    <mergeCell ref="J2:J3"/>
    <mergeCell ref="K2:K3"/>
    <mergeCell ref="L2:L3"/>
    <mergeCell ref="A2:A3"/>
    <mergeCell ref="B2:B3"/>
    <mergeCell ref="C2:C3"/>
    <mergeCell ref="E2:E3"/>
    <mergeCell ref="F2:F3"/>
  </mergeCells>
  <printOptions horizontalCentered="1"/>
  <pageMargins left="0.25" right="0.25" top="0.4" bottom="0.4" header="0" footer="0"/>
  <pageSetup paperSize="5" scale="50" orientation="portrait" r:id="rId1"/>
  <headerFooter>
    <oddHeader>&amp;L&amp;"Arial,Bold"&amp;20Revised FY2012-13 MFP Based on FY2011-12 MFP Formula: February 1 Mid-year Adjustment for Students</oddHeader>
    <oddFooter>&amp;L&amp;Z&amp;F</oddFooter>
  </headerFooter>
  <rowBreaks count="1" manualBreakCount="1">
    <brk id="129" max="12" man="1"/>
  </rowBreaks>
  <colBreaks count="1" manualBreakCount="1">
    <brk id="7" max="227" man="1"/>
  </col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4.7109375" customWidth="1"/>
    <col min="4" max="4" width="14.28515625" customWidth="1"/>
    <col min="5" max="5" width="15.42578125" customWidth="1"/>
    <col min="6" max="7" width="11.7109375" customWidth="1"/>
    <col min="8" max="8" width="17" customWidth="1"/>
    <col min="9" max="9" width="12" customWidth="1"/>
    <col min="10" max="10" width="15" customWidth="1"/>
    <col min="11" max="11" width="13.140625" customWidth="1"/>
    <col min="12" max="12" width="12.42578125" customWidth="1"/>
    <col min="13" max="13" width="12.710937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294</v>
      </c>
      <c r="B2" s="786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88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80.25" customHeight="1">
      <c r="A4" s="789"/>
      <c r="B4" s="79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>C5+1</f>
        <v>2</v>
      </c>
      <c r="E5" s="303">
        <f t="shared" ref="E5:L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>L5+1</f>
        <v>11</v>
      </c>
    </row>
    <row r="6" spans="1:13" ht="43.5" customHeight="1">
      <c r="A6" s="302"/>
      <c r="B6" s="301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Funded'!Q6</f>
        <v>0</v>
      </c>
      <c r="D7">
        <f>'[11]ALL-Reformatted'!Q6</f>
        <v>0</v>
      </c>
      <c r="E7" s="284">
        <f>D7-C7</f>
        <v>0</v>
      </c>
      <c r="F7" s="284">
        <f t="shared" ref="F7:F70" si="1">IF(E7&gt;0,E7,0)</f>
        <v>0</v>
      </c>
      <c r="G7" s="284">
        <f t="shared" ref="G7:G70" si="2">IF(E7&lt;0,E7,0)</f>
        <v>0</v>
      </c>
      <c r="H7" s="283">
        <f>'Oct midyear Madison Prep'!H7</f>
        <v>4637.919706737428</v>
      </c>
      <c r="I7" s="282">
        <f>'[1]Table 4 Level 3'!P6</f>
        <v>777.48</v>
      </c>
      <c r="J7" s="282">
        <f>(H7+I7)*0.5</f>
        <v>2707.6998533687138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15">
        <f>'10.1.12 MFP Funded'!Q7</f>
        <v>0</v>
      </c>
      <c r="D8">
        <f>'[11]ALL-Reformatted'!Q7</f>
        <v>0</v>
      </c>
      <c r="E8" s="296">
        <f t="shared" ref="E8:E71" si="6">D8-C8</f>
        <v>0</v>
      </c>
      <c r="F8" s="296">
        <f t="shared" si="1"/>
        <v>0</v>
      </c>
      <c r="G8" s="296">
        <f t="shared" si="2"/>
        <v>0</v>
      </c>
      <c r="H8" s="295">
        <f>'Oct midyear Madison Prep'!H8</f>
        <v>6149.545926426621</v>
      </c>
      <c r="I8" s="294">
        <f>'[1]Table 4 Level 3'!P7</f>
        <v>842.32</v>
      </c>
      <c r="J8" s="294">
        <f t="shared" ref="J8:J71" si="7">(H8+I8)*0.5</f>
        <v>3495.9329632133104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>
      <c r="A9" s="264">
        <v>3</v>
      </c>
      <c r="B9" s="263" t="s">
        <v>290</v>
      </c>
      <c r="C9" s="615">
        <f>'10.1.12 MFP Funded'!Q8</f>
        <v>0</v>
      </c>
      <c r="D9">
        <f>'[11]ALL-Reformatted'!Q8</f>
        <v>0</v>
      </c>
      <c r="E9" s="296">
        <f t="shared" si="6"/>
        <v>0</v>
      </c>
      <c r="F9" s="296">
        <f t="shared" si="1"/>
        <v>0</v>
      </c>
      <c r="G9" s="296">
        <f t="shared" si="2"/>
        <v>0</v>
      </c>
      <c r="H9" s="295">
        <f>'Oct midyear Madison Prep'!H9</f>
        <v>4340.9401078757892</v>
      </c>
      <c r="I9" s="294">
        <f>'[1]Table 4 Level 3'!P8</f>
        <v>596.84</v>
      </c>
      <c r="J9" s="294">
        <f t="shared" si="7"/>
        <v>2468.8900539378947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>
      <c r="A10" s="264">
        <v>4</v>
      </c>
      <c r="B10" s="263" t="s">
        <v>289</v>
      </c>
      <c r="C10" s="615">
        <f>'10.1.12 MFP Funded'!Q9</f>
        <v>0</v>
      </c>
      <c r="D10">
        <f>'[11]ALL-Reformatted'!Q9</f>
        <v>0</v>
      </c>
      <c r="E10" s="296">
        <f t="shared" si="6"/>
        <v>0</v>
      </c>
      <c r="F10" s="296">
        <f t="shared" si="1"/>
        <v>0</v>
      </c>
      <c r="G10" s="296">
        <f t="shared" si="2"/>
        <v>0</v>
      </c>
      <c r="H10" s="295">
        <f>'Oct midyear Madison Prep'!H10</f>
        <v>6077.3708498182023</v>
      </c>
      <c r="I10" s="294">
        <f>'[1]Table 4 Level 3'!P9</f>
        <v>585.76</v>
      </c>
      <c r="J10" s="294">
        <f t="shared" si="7"/>
        <v>3331.5654249091012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16">
        <f>'10.1.12 MFP Funded'!Q10</f>
        <v>0</v>
      </c>
      <c r="D11" s="613">
        <f>'[11]ALL-Reformatted'!Q10</f>
        <v>0</v>
      </c>
      <c r="E11" s="290">
        <f t="shared" si="6"/>
        <v>0</v>
      </c>
      <c r="F11" s="290">
        <f t="shared" si="1"/>
        <v>0</v>
      </c>
      <c r="G11" s="290">
        <f t="shared" si="2"/>
        <v>0</v>
      </c>
      <c r="H11" s="289">
        <f>'Oct midyear Madison Prep'!H11</f>
        <v>4878.1095033692254</v>
      </c>
      <c r="I11" s="288">
        <f>'[1]Table 4 Level 3'!P10</f>
        <v>555.91</v>
      </c>
      <c r="J11" s="288">
        <f t="shared" si="7"/>
        <v>2717.0097516846126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>
      <c r="A12" s="272">
        <v>6</v>
      </c>
      <c r="B12" s="271" t="s">
        <v>287</v>
      </c>
      <c r="C12" s="617">
        <f>'10.1.12 MFP Funded'!Q11</f>
        <v>0</v>
      </c>
      <c r="D12">
        <f>'[11]ALL-Reformatted'!Q11</f>
        <v>0</v>
      </c>
      <c r="E12" s="284">
        <f t="shared" si="6"/>
        <v>0</v>
      </c>
      <c r="F12" s="284">
        <f t="shared" si="1"/>
        <v>0</v>
      </c>
      <c r="G12" s="284">
        <f t="shared" si="2"/>
        <v>0</v>
      </c>
      <c r="H12" s="283">
        <f>'Oct midyear Madison Prep'!H12</f>
        <v>5550.1901239384006</v>
      </c>
      <c r="I12" s="282">
        <f>'[1]Table 4 Level 3'!P11</f>
        <v>545.4799999999999</v>
      </c>
      <c r="J12" s="282">
        <f t="shared" si="7"/>
        <v>3047.8350619692001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15">
        <f>'10.1.12 MFP Funded'!Q12</f>
        <v>0</v>
      </c>
      <c r="D13">
        <f>'[11]ALL-Reformatted'!Q12</f>
        <v>0</v>
      </c>
      <c r="E13" s="296">
        <f t="shared" si="6"/>
        <v>0</v>
      </c>
      <c r="F13" s="296">
        <f t="shared" si="1"/>
        <v>0</v>
      </c>
      <c r="G13" s="296">
        <f t="shared" si="2"/>
        <v>0</v>
      </c>
      <c r="H13" s="295">
        <f>'Oct midyear Madison Prep'!H13</f>
        <v>1550.5347159603245</v>
      </c>
      <c r="I13" s="294">
        <f>'[1]Table 4 Level 3'!P12</f>
        <v>756.91999999999985</v>
      </c>
      <c r="J13" s="294">
        <f t="shared" si="7"/>
        <v>1153.7273579801622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15">
        <f>'10.1.12 MFP Funded'!Q13</f>
        <v>0</v>
      </c>
      <c r="D14">
        <f>'[11]ALL-Reformatted'!Q13</f>
        <v>0</v>
      </c>
      <c r="E14" s="296">
        <f t="shared" si="6"/>
        <v>0</v>
      </c>
      <c r="F14" s="296">
        <f t="shared" si="1"/>
        <v>0</v>
      </c>
      <c r="G14" s="296">
        <f t="shared" si="2"/>
        <v>0</v>
      </c>
      <c r="H14" s="295">
        <f>'Oct midyear Madison Prep'!H14</f>
        <v>4054.7459475361657</v>
      </c>
      <c r="I14" s="294">
        <f>'[1]Table 4 Level 3'!P13</f>
        <v>725.76</v>
      </c>
      <c r="J14" s="294">
        <f t="shared" si="7"/>
        <v>2390.2529737680829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15">
        <f>'10.1.12 MFP Funded'!Q14</f>
        <v>0</v>
      </c>
      <c r="D15">
        <f>'[11]ALL-Reformatted'!Q14</f>
        <v>0</v>
      </c>
      <c r="E15" s="296">
        <f t="shared" si="6"/>
        <v>0</v>
      </c>
      <c r="F15" s="296">
        <f t="shared" si="1"/>
        <v>0</v>
      </c>
      <c r="G15" s="296">
        <f t="shared" si="2"/>
        <v>0</v>
      </c>
      <c r="H15" s="295">
        <f>'Oct midyear Madison Prep'!H15</f>
        <v>4287.1210280148016</v>
      </c>
      <c r="I15" s="294">
        <f>'[1]Table 4 Level 3'!P14</f>
        <v>744.76</v>
      </c>
      <c r="J15" s="294">
        <f t="shared" si="7"/>
        <v>2515.9405140074009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16">
        <f>'10.1.12 MFP Funded'!Q15</f>
        <v>0</v>
      </c>
      <c r="D16" s="613">
        <f>'[11]ALL-Reformatted'!Q15</f>
        <v>0</v>
      </c>
      <c r="E16" s="290">
        <f t="shared" si="6"/>
        <v>0</v>
      </c>
      <c r="F16" s="290">
        <f t="shared" si="1"/>
        <v>0</v>
      </c>
      <c r="G16" s="290">
        <f t="shared" si="2"/>
        <v>0</v>
      </c>
      <c r="H16" s="289">
        <f>'Oct midyear Madison Prep'!H16</f>
        <v>4320.1782742925079</v>
      </c>
      <c r="I16" s="288">
        <f>'[1]Table 4 Level 3'!P15</f>
        <v>608.04000000000008</v>
      </c>
      <c r="J16" s="288">
        <f t="shared" si="7"/>
        <v>2464.1091371462539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17">
        <f>'10.1.12 MFP Funded'!Q16</f>
        <v>0</v>
      </c>
      <c r="D17">
        <f>'[11]ALL-Reformatted'!Q16</f>
        <v>0</v>
      </c>
      <c r="E17" s="284">
        <f t="shared" si="6"/>
        <v>0</v>
      </c>
      <c r="F17" s="284">
        <f t="shared" si="1"/>
        <v>0</v>
      </c>
      <c r="G17" s="284">
        <f t="shared" si="2"/>
        <v>0</v>
      </c>
      <c r="H17" s="283">
        <f>'Oct midyear Madison Prep'!H17</f>
        <v>6754.8947842641273</v>
      </c>
      <c r="I17" s="282">
        <f>'[1]Table 4 Level 3'!P16</f>
        <v>706.55</v>
      </c>
      <c r="J17" s="282">
        <f t="shared" si="7"/>
        <v>3730.7223921320638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15">
        <f>'10.1.12 MFP Funded'!Q17</f>
        <v>0</v>
      </c>
      <c r="D18">
        <f>'[11]ALL-Reformatted'!Q17</f>
        <v>0</v>
      </c>
      <c r="E18" s="296">
        <f t="shared" si="6"/>
        <v>0</v>
      </c>
      <c r="F18" s="296">
        <f t="shared" si="1"/>
        <v>0</v>
      </c>
      <c r="G18" s="296">
        <f t="shared" si="2"/>
        <v>0</v>
      </c>
      <c r="H18" s="295">
        <f>'Oct midyear Madison Prep'!H18</f>
        <v>1807.9873469387755</v>
      </c>
      <c r="I18" s="294">
        <f>'[1]Table 4 Level 3'!P17</f>
        <v>1063.31</v>
      </c>
      <c r="J18" s="294">
        <f t="shared" si="7"/>
        <v>1435.6486734693876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15">
        <f>'10.1.12 MFP Funded'!Q18</f>
        <v>0</v>
      </c>
      <c r="D19">
        <f>'[11]ALL-Reformatted'!Q18</f>
        <v>0</v>
      </c>
      <c r="E19" s="296">
        <f t="shared" si="6"/>
        <v>0</v>
      </c>
      <c r="F19" s="296">
        <f t="shared" si="1"/>
        <v>0</v>
      </c>
      <c r="G19" s="296">
        <f t="shared" si="2"/>
        <v>0</v>
      </c>
      <c r="H19" s="295">
        <f>'Oct midyear Madison Prep'!H19</f>
        <v>6143.511131744569</v>
      </c>
      <c r="I19" s="294">
        <f>'[1]Table 4 Level 3'!P18</f>
        <v>749.43000000000006</v>
      </c>
      <c r="J19" s="294">
        <f t="shared" si="7"/>
        <v>3446.4705658722846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>
      <c r="A20" s="264">
        <v>14</v>
      </c>
      <c r="B20" s="263" t="s">
        <v>279</v>
      </c>
      <c r="C20" s="615">
        <f>'10.1.12 MFP Funded'!Q19</f>
        <v>0</v>
      </c>
      <c r="D20">
        <f>'[11]ALL-Reformatted'!Q19</f>
        <v>0</v>
      </c>
      <c r="E20" s="296">
        <f t="shared" si="6"/>
        <v>0</v>
      </c>
      <c r="F20" s="296">
        <f t="shared" si="1"/>
        <v>0</v>
      </c>
      <c r="G20" s="296">
        <f t="shared" si="2"/>
        <v>0</v>
      </c>
      <c r="H20" s="295">
        <f>'Oct midyear Madison Prep'!H20</f>
        <v>5304.5609177528095</v>
      </c>
      <c r="I20" s="294">
        <f>'[1]Table 4 Level 3'!P19</f>
        <v>809.9799999999999</v>
      </c>
      <c r="J20" s="294">
        <f t="shared" si="7"/>
        <v>3057.2704588764045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16">
        <f>'10.1.12 MFP Funded'!Q20</f>
        <v>0</v>
      </c>
      <c r="D21" s="613">
        <f>'[11]ALL-Reformatted'!Q20</f>
        <v>0</v>
      </c>
      <c r="E21" s="290">
        <f t="shared" si="6"/>
        <v>0</v>
      </c>
      <c r="F21" s="290">
        <f t="shared" si="1"/>
        <v>0</v>
      </c>
      <c r="G21" s="290">
        <f t="shared" si="2"/>
        <v>0</v>
      </c>
      <c r="H21" s="289">
        <f>'Oct midyear Madison Prep'!H21</f>
        <v>5440.6588926253107</v>
      </c>
      <c r="I21" s="288">
        <f>'[1]Table 4 Level 3'!P20</f>
        <v>553.79999999999995</v>
      </c>
      <c r="J21" s="288">
        <f t="shared" si="7"/>
        <v>2997.2294463126555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17">
        <f>'10.1.12 MFP Funded'!Q21</f>
        <v>0</v>
      </c>
      <c r="D22">
        <f>'[11]ALL-Reformatted'!Q21</f>
        <v>0</v>
      </c>
      <c r="E22" s="284">
        <f t="shared" si="6"/>
        <v>0</v>
      </c>
      <c r="F22" s="284">
        <f t="shared" si="1"/>
        <v>0</v>
      </c>
      <c r="G22" s="284">
        <f t="shared" si="2"/>
        <v>0</v>
      </c>
      <c r="H22" s="283">
        <f>'Oct midyear Madison Prep'!H22</f>
        <v>1508.2103091706706</v>
      </c>
      <c r="I22" s="282">
        <f>'[1]Table 4 Level 3'!P21</f>
        <v>686.73</v>
      </c>
      <c r="J22" s="282">
        <f t="shared" si="7"/>
        <v>1097.4701545853354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15">
        <f>'10.1.12 MFP Funded'!Q22</f>
        <v>227</v>
      </c>
      <c r="D23">
        <f>'[11]ALL-Reformatted'!Q22</f>
        <v>206</v>
      </c>
      <c r="E23" s="296">
        <f t="shared" si="6"/>
        <v>-21</v>
      </c>
      <c r="F23" s="296">
        <f t="shared" si="1"/>
        <v>0</v>
      </c>
      <c r="G23" s="296">
        <f t="shared" si="2"/>
        <v>-21</v>
      </c>
      <c r="H23" s="295">
        <f>'Oct midyear Madison Prep'!H23</f>
        <v>3395.7244841073689</v>
      </c>
      <c r="I23" s="294">
        <f>'[1]Table 5B2_RSD_LA'!F7</f>
        <v>801.47762416806802</v>
      </c>
      <c r="J23" s="294">
        <f t="shared" si="7"/>
        <v>2098.6010541377186</v>
      </c>
      <c r="K23" s="293">
        <f t="shared" si="3"/>
        <v>-44070.622136892089</v>
      </c>
      <c r="L23" s="293">
        <f t="shared" si="4"/>
        <v>0</v>
      </c>
      <c r="M23" s="293">
        <f t="shared" si="5"/>
        <v>-44070.622136892089</v>
      </c>
    </row>
    <row r="24" spans="1:13">
      <c r="A24" s="264">
        <v>18</v>
      </c>
      <c r="B24" s="263" t="s">
        <v>275</v>
      </c>
      <c r="C24" s="615">
        <f>'10.1.12 MFP Funded'!Q23</f>
        <v>0</v>
      </c>
      <c r="D24">
        <f>'[11]ALL-Reformatted'!Q23</f>
        <v>0</v>
      </c>
      <c r="E24" s="296">
        <f t="shared" si="6"/>
        <v>0</v>
      </c>
      <c r="F24" s="296">
        <f t="shared" si="1"/>
        <v>0</v>
      </c>
      <c r="G24" s="296">
        <f t="shared" si="2"/>
        <v>0</v>
      </c>
      <c r="H24" s="295">
        <f>'Oct midyear Madison Prep'!H24</f>
        <v>5811.9176591224677</v>
      </c>
      <c r="I24" s="294">
        <f>'[1]Table 4 Level 3'!P23</f>
        <v>845.94999999999993</v>
      </c>
      <c r="J24" s="294">
        <f t="shared" si="7"/>
        <v>3328.9338295612338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15">
        <f>'10.1.12 MFP Funded'!Q24</f>
        <v>0</v>
      </c>
      <c r="D25">
        <f>'[11]ALL-Reformatted'!Q24</f>
        <v>0</v>
      </c>
      <c r="E25" s="296">
        <f t="shared" si="6"/>
        <v>0</v>
      </c>
      <c r="F25" s="296">
        <f t="shared" si="1"/>
        <v>0</v>
      </c>
      <c r="G25" s="296">
        <f t="shared" si="2"/>
        <v>0</v>
      </c>
      <c r="H25" s="295">
        <f>'Oct midyear Madison Prep'!H25</f>
        <v>5201.7687653250778</v>
      </c>
      <c r="I25" s="294">
        <f>'[1]Table 4 Level 3'!P24</f>
        <v>905.43</v>
      </c>
      <c r="J25" s="294">
        <f t="shared" si="7"/>
        <v>3053.599382662539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16">
        <f>'10.1.12 MFP Funded'!Q25</f>
        <v>0</v>
      </c>
      <c r="D26" s="613">
        <f>'[11]ALL-Reformatted'!Q25</f>
        <v>0</v>
      </c>
      <c r="E26" s="290">
        <f t="shared" si="6"/>
        <v>0</v>
      </c>
      <c r="F26" s="290">
        <f t="shared" si="1"/>
        <v>0</v>
      </c>
      <c r="G26" s="290">
        <f t="shared" si="2"/>
        <v>0</v>
      </c>
      <c r="H26" s="289">
        <f>'Oct midyear Madison Prep'!H26</f>
        <v>5446.6066076220959</v>
      </c>
      <c r="I26" s="288">
        <f>'[1]Table 4 Level 3'!P25</f>
        <v>586.16999999999996</v>
      </c>
      <c r="J26" s="288">
        <f t="shared" si="7"/>
        <v>3016.388303811048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17">
        <f>'10.1.12 MFP Funded'!Q26</f>
        <v>0</v>
      </c>
      <c r="D27">
        <f>'[11]ALL-Reformatted'!Q26</f>
        <v>0</v>
      </c>
      <c r="E27" s="284">
        <f t="shared" si="6"/>
        <v>0</v>
      </c>
      <c r="F27" s="284">
        <f t="shared" si="1"/>
        <v>0</v>
      </c>
      <c r="G27" s="284">
        <f t="shared" si="2"/>
        <v>0</v>
      </c>
      <c r="H27" s="283">
        <f>'Oct midyear Madison Prep'!H27</f>
        <v>5761.9798531850847</v>
      </c>
      <c r="I27" s="282">
        <f>'[1]Table 4 Level 3'!P26</f>
        <v>610.35</v>
      </c>
      <c r="J27" s="282">
        <f t="shared" si="7"/>
        <v>3186.1649265925425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15">
        <f>'10.1.12 MFP Funded'!Q27</f>
        <v>0</v>
      </c>
      <c r="D28">
        <f>'[11]ALL-Reformatted'!Q27</f>
        <v>0</v>
      </c>
      <c r="E28" s="296">
        <f t="shared" si="6"/>
        <v>0</v>
      </c>
      <c r="F28" s="296">
        <f t="shared" si="1"/>
        <v>0</v>
      </c>
      <c r="G28" s="296">
        <f t="shared" si="2"/>
        <v>0</v>
      </c>
      <c r="H28" s="295">
        <f>'Oct midyear Madison Prep'!H28</f>
        <v>6212.5932514983215</v>
      </c>
      <c r="I28" s="294">
        <f>'[1]Table 4 Level 3'!P27</f>
        <v>496.36</v>
      </c>
      <c r="J28" s="294">
        <f t="shared" si="7"/>
        <v>3354.4766257491606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15">
        <f>'10.1.12 MFP Funded'!Q28</f>
        <v>0</v>
      </c>
      <c r="D29">
        <f>'[11]ALL-Reformatted'!Q28</f>
        <v>0</v>
      </c>
      <c r="E29" s="296">
        <f t="shared" si="6"/>
        <v>0</v>
      </c>
      <c r="F29" s="296">
        <f t="shared" si="1"/>
        <v>0</v>
      </c>
      <c r="G29" s="296">
        <f t="shared" si="2"/>
        <v>0</v>
      </c>
      <c r="H29" s="295">
        <f>'Oct midyear Madison Prep'!H29</f>
        <v>4824.5074836036147</v>
      </c>
      <c r="I29" s="294">
        <f>'[1]Table 4 Level 3'!P28</f>
        <v>688.58</v>
      </c>
      <c r="J29" s="294">
        <f t="shared" si="7"/>
        <v>2756.5437418018073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15">
        <f>'10.1.12 MFP Funded'!Q29</f>
        <v>0</v>
      </c>
      <c r="D30">
        <f>'[11]ALL-Reformatted'!Q29</f>
        <v>0</v>
      </c>
      <c r="E30" s="296">
        <f t="shared" si="6"/>
        <v>0</v>
      </c>
      <c r="F30" s="296">
        <f t="shared" si="1"/>
        <v>0</v>
      </c>
      <c r="G30" s="296">
        <f t="shared" si="2"/>
        <v>0</v>
      </c>
      <c r="H30" s="295">
        <f>'Oct midyear Madison Prep'!H30</f>
        <v>2654.5104003578617</v>
      </c>
      <c r="I30" s="294">
        <f>'[1]Table 4 Level 3'!P29</f>
        <v>854.24999999999989</v>
      </c>
      <c r="J30" s="294">
        <f t="shared" si="7"/>
        <v>1754.3802001789309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16">
        <f>'10.1.12 MFP Funded'!Q30</f>
        <v>0</v>
      </c>
      <c r="D31" s="613">
        <f>'[11]ALL-Reformatted'!Q30</f>
        <v>0</v>
      </c>
      <c r="E31" s="290">
        <f t="shared" si="6"/>
        <v>0</v>
      </c>
      <c r="F31" s="290">
        <f t="shared" si="1"/>
        <v>0</v>
      </c>
      <c r="G31" s="290">
        <f t="shared" si="2"/>
        <v>0</v>
      </c>
      <c r="H31" s="289">
        <f>'Oct midyear Madison Prep'!H31</f>
        <v>3876.6607101712493</v>
      </c>
      <c r="I31" s="288">
        <f>'[1]Table 4 Level 3'!P30</f>
        <v>653.73</v>
      </c>
      <c r="J31" s="288">
        <f t="shared" si="7"/>
        <v>2265.1953550856247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17">
        <f>'10.1.12 MFP Funded'!Q31</f>
        <v>0</v>
      </c>
      <c r="D32">
        <f>'[11]ALL-Reformatted'!Q31</f>
        <v>0</v>
      </c>
      <c r="E32" s="284">
        <f t="shared" si="6"/>
        <v>0</v>
      </c>
      <c r="F32" s="284">
        <f t="shared" si="1"/>
        <v>0</v>
      </c>
      <c r="G32" s="284">
        <f t="shared" si="2"/>
        <v>0</v>
      </c>
      <c r="H32" s="283">
        <f>'Oct midyear Madison Prep'!H32</f>
        <v>3130.9087022137969</v>
      </c>
      <c r="I32" s="282">
        <f>'[1]Table 4 Level 3'!P31</f>
        <v>836.83</v>
      </c>
      <c r="J32" s="282">
        <f t="shared" si="7"/>
        <v>1983.8693511068984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18">
        <f>'10.1.12 MFP Funded'!Q32</f>
        <v>0</v>
      </c>
      <c r="D33">
        <f>'[11]ALL-Reformatted'!Q32</f>
        <v>0</v>
      </c>
      <c r="E33" s="260">
        <f t="shared" si="6"/>
        <v>0</v>
      </c>
      <c r="F33" s="260">
        <f t="shared" si="1"/>
        <v>0</v>
      </c>
      <c r="G33" s="260">
        <f t="shared" si="2"/>
        <v>0</v>
      </c>
      <c r="H33" s="259">
        <f>'Oct midyear Madison Prep'!H33</f>
        <v>5673.3097932359224</v>
      </c>
      <c r="I33" s="258">
        <f>'[1]Table 4 Level 3'!P32</f>
        <v>693.06</v>
      </c>
      <c r="J33" s="258">
        <f t="shared" si="7"/>
        <v>3183.1848966179614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18">
        <f>'10.1.12 MFP Funded'!Q33</f>
        <v>0</v>
      </c>
      <c r="D34">
        <f>'[11]ALL-Reformatted'!Q33</f>
        <v>0</v>
      </c>
      <c r="E34" s="260">
        <f t="shared" si="6"/>
        <v>0</v>
      </c>
      <c r="F34" s="260">
        <f t="shared" si="1"/>
        <v>0</v>
      </c>
      <c r="G34" s="260">
        <f t="shared" si="2"/>
        <v>0</v>
      </c>
      <c r="H34" s="259">
        <f>'Oct midyear Madison Prep'!H34</f>
        <v>3225.6961587092846</v>
      </c>
      <c r="I34" s="258">
        <f>'[1]Table 4 Level 3'!P33</f>
        <v>694.4</v>
      </c>
      <c r="J34" s="258">
        <f t="shared" si="7"/>
        <v>1960.0480793546424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18">
        <f>'10.1.12 MFP Funded'!Q34</f>
        <v>0</v>
      </c>
      <c r="D35">
        <f>'[11]ALL-Reformatted'!Q34</f>
        <v>0</v>
      </c>
      <c r="E35" s="260">
        <f t="shared" si="6"/>
        <v>0</v>
      </c>
      <c r="F35" s="260">
        <f t="shared" si="1"/>
        <v>0</v>
      </c>
      <c r="G35" s="260">
        <f t="shared" si="2"/>
        <v>0</v>
      </c>
      <c r="H35" s="259">
        <f>'Oct midyear Madison Prep'!H35</f>
        <v>3955.7852148385191</v>
      </c>
      <c r="I35" s="258">
        <f>'[1]Table 4 Level 3'!P34</f>
        <v>754.94999999999993</v>
      </c>
      <c r="J35" s="258">
        <f t="shared" si="7"/>
        <v>2355.3676074192595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19">
        <f>'10.1.12 MFP Funded'!Q35</f>
        <v>0</v>
      </c>
      <c r="D36" s="613">
        <f>'[11]ALL-Reformatted'!Q35</f>
        <v>0</v>
      </c>
      <c r="E36" s="276">
        <f t="shared" si="6"/>
        <v>0</v>
      </c>
      <c r="F36" s="276">
        <f t="shared" si="1"/>
        <v>0</v>
      </c>
      <c r="G36" s="276">
        <f t="shared" si="2"/>
        <v>0</v>
      </c>
      <c r="H36" s="275">
        <f>'Oct midyear Madison Prep'!H36</f>
        <v>5609.6361466464068</v>
      </c>
      <c r="I36" s="274">
        <f>'[1]Table 4 Level 3'!P35</f>
        <v>727.17</v>
      </c>
      <c r="J36" s="274">
        <f t="shared" si="7"/>
        <v>3168.4030733232034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20">
        <f>'10.1.12 MFP Funded'!Q36</f>
        <v>0</v>
      </c>
      <c r="D37">
        <f>'[11]ALL-Reformatted'!Q36</f>
        <v>0</v>
      </c>
      <c r="E37" s="268">
        <f t="shared" si="6"/>
        <v>0</v>
      </c>
      <c r="F37" s="268">
        <f t="shared" si="1"/>
        <v>0</v>
      </c>
      <c r="G37" s="268">
        <f t="shared" si="2"/>
        <v>0</v>
      </c>
      <c r="H37" s="267">
        <f>'Oct midyear Madison Prep'!H37</f>
        <v>4174.0937400224284</v>
      </c>
      <c r="I37" s="266">
        <f>'[1]Table 4 Level 3'!P36</f>
        <v>620.83000000000004</v>
      </c>
      <c r="J37" s="266">
        <f t="shared" si="7"/>
        <v>2397.4618700112142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18">
        <f>'10.1.12 MFP Funded'!Q37</f>
        <v>0</v>
      </c>
      <c r="D38">
        <f>'[11]ALL-Reformatted'!Q37</f>
        <v>0</v>
      </c>
      <c r="E38" s="260">
        <f t="shared" si="6"/>
        <v>0</v>
      </c>
      <c r="F38" s="260">
        <f t="shared" si="1"/>
        <v>0</v>
      </c>
      <c r="G38" s="260">
        <f t="shared" si="2"/>
        <v>0</v>
      </c>
      <c r="H38" s="259">
        <f>'Oct midyear Madison Prep'!H38</f>
        <v>5486.1585166144778</v>
      </c>
      <c r="I38" s="258">
        <f>'[1]Table 4 Level 3'!P37</f>
        <v>559.77</v>
      </c>
      <c r="J38" s="258">
        <f t="shared" si="7"/>
        <v>3022.9642583072391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18">
        <f>'10.1.12 MFP Funded'!Q38</f>
        <v>0</v>
      </c>
      <c r="D39">
        <f>'[11]ALL-Reformatted'!Q38</f>
        <v>0</v>
      </c>
      <c r="E39" s="260">
        <f t="shared" si="6"/>
        <v>0</v>
      </c>
      <c r="F39" s="260">
        <f t="shared" si="1"/>
        <v>0</v>
      </c>
      <c r="G39" s="260">
        <f t="shared" si="2"/>
        <v>0</v>
      </c>
      <c r="H39" s="259">
        <f>'Oct midyear Madison Prep'!H39</f>
        <v>5393.8471941993575</v>
      </c>
      <c r="I39" s="258">
        <f>'[1]Table 4 Level 3'!P38</f>
        <v>655.31000000000006</v>
      </c>
      <c r="J39" s="258">
        <f t="shared" si="7"/>
        <v>3024.578597099679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18">
        <f>'10.1.12 MFP Funded'!Q39</f>
        <v>0</v>
      </c>
      <c r="D40">
        <f>'[11]ALL-Reformatted'!Q39</f>
        <v>0</v>
      </c>
      <c r="E40" s="260">
        <f t="shared" si="6"/>
        <v>0</v>
      </c>
      <c r="F40" s="260">
        <f t="shared" si="1"/>
        <v>0</v>
      </c>
      <c r="G40" s="260">
        <f t="shared" si="2"/>
        <v>0</v>
      </c>
      <c r="H40" s="259">
        <f>'Oct midyear Madison Prep'!H40</f>
        <v>5864.3549473361072</v>
      </c>
      <c r="I40" s="258">
        <f>'[1]Table 4 Level 3'!P39</f>
        <v>644.11000000000013</v>
      </c>
      <c r="J40" s="258">
        <f t="shared" si="7"/>
        <v>3254.2324736680539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19">
        <f>'10.1.12 MFP Funded'!Q40</f>
        <v>0</v>
      </c>
      <c r="D41" s="613">
        <f>'[11]ALL-Reformatted'!Q40</f>
        <v>0</v>
      </c>
      <c r="E41" s="276">
        <f t="shared" si="6"/>
        <v>0</v>
      </c>
      <c r="F41" s="276">
        <f t="shared" si="1"/>
        <v>0</v>
      </c>
      <c r="G41" s="276">
        <f t="shared" si="2"/>
        <v>0</v>
      </c>
      <c r="H41" s="275">
        <f>'Oct midyear Madison Prep'!H41</f>
        <v>4848.8680115701454</v>
      </c>
      <c r="I41" s="274">
        <f>'[1]Table 4 Level 3'!P40</f>
        <v>537.96</v>
      </c>
      <c r="J41" s="274">
        <f t="shared" si="7"/>
        <v>2693.4140057850727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20">
        <f>'10.1.12 MFP Funded'!Q41</f>
        <v>0</v>
      </c>
      <c r="D42">
        <f>'[11]ALL-Reformatted'!Q41</f>
        <v>0</v>
      </c>
      <c r="E42" s="268">
        <f t="shared" si="6"/>
        <v>0</v>
      </c>
      <c r="F42" s="268">
        <f t="shared" si="1"/>
        <v>0</v>
      </c>
      <c r="G42" s="268">
        <f t="shared" si="2"/>
        <v>0</v>
      </c>
      <c r="H42" s="267">
        <f>'Oct midyear Madison Prep'!H42</f>
        <v>3442.7546828904692</v>
      </c>
      <c r="I42" s="266">
        <f>'[1]Table 5B1_RSD_Orleans'!F78</f>
        <v>746.0335616438357</v>
      </c>
      <c r="J42" s="266">
        <f t="shared" si="7"/>
        <v>2094.3941222671524</v>
      </c>
      <c r="K42" s="265">
        <f t="shared" si="3"/>
        <v>0</v>
      </c>
      <c r="L42" s="265">
        <f t="shared" si="4"/>
        <v>0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18">
        <f>'10.1.12 MFP Funded'!Q42</f>
        <v>0</v>
      </c>
      <c r="D43">
        <f>'[11]ALL-Reformatted'!Q42</f>
        <v>0</v>
      </c>
      <c r="E43" s="260">
        <f t="shared" si="6"/>
        <v>0</v>
      </c>
      <c r="F43" s="260">
        <f t="shared" si="1"/>
        <v>0</v>
      </c>
      <c r="G43" s="260">
        <f t="shared" si="2"/>
        <v>0</v>
      </c>
      <c r="H43" s="259">
        <f>'Oct midyear Madison Prep'!H43</f>
        <v>5492.0643232073926</v>
      </c>
      <c r="I43" s="258">
        <f>'[1]Table 4 Level 3'!P42</f>
        <v>653.61</v>
      </c>
      <c r="J43" s="258">
        <f t="shared" si="7"/>
        <v>3072.8371616036961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18">
        <f>'10.1.12 MFP Funded'!Q43</f>
        <v>0</v>
      </c>
      <c r="D44">
        <f>'[11]ALL-Reformatted'!Q43</f>
        <v>0</v>
      </c>
      <c r="E44" s="260">
        <f t="shared" si="6"/>
        <v>0</v>
      </c>
      <c r="F44" s="260">
        <f t="shared" si="1"/>
        <v>0</v>
      </c>
      <c r="G44" s="260">
        <f t="shared" si="2"/>
        <v>0</v>
      </c>
      <c r="H44" s="259">
        <f>'Oct midyear Madison Prep'!H44</f>
        <v>2296.9220537376964</v>
      </c>
      <c r="I44" s="258">
        <f>'[1]Table 4 Level 3'!P43</f>
        <v>829.92000000000007</v>
      </c>
      <c r="J44" s="258">
        <f t="shared" si="7"/>
        <v>1563.4210268688482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18">
        <f>'10.1.12 MFP Funded'!Q44</f>
        <v>0</v>
      </c>
      <c r="D45">
        <f>'[11]ALL-Reformatted'!Q44</f>
        <v>0</v>
      </c>
      <c r="E45" s="260">
        <f t="shared" si="6"/>
        <v>0</v>
      </c>
      <c r="F45" s="260">
        <f t="shared" si="1"/>
        <v>0</v>
      </c>
      <c r="G45" s="260">
        <f t="shared" si="2"/>
        <v>0</v>
      </c>
      <c r="H45" s="259">
        <f>'Oct midyear Madison Prep'!H45</f>
        <v>3692.59215316156</v>
      </c>
      <c r="I45" s="258">
        <f>'[1]Table 5B2_RSD_LA'!F21</f>
        <v>779.65573042776441</v>
      </c>
      <c r="J45" s="258">
        <f t="shared" si="7"/>
        <v>2236.1239417946622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19">
        <f>'10.1.12 MFP Funded'!Q45</f>
        <v>0</v>
      </c>
      <c r="D46" s="613">
        <f>'[11]ALL-Reformatted'!Q45</f>
        <v>0</v>
      </c>
      <c r="E46" s="276">
        <f t="shared" si="6"/>
        <v>0</v>
      </c>
      <c r="F46" s="276">
        <f t="shared" si="1"/>
        <v>0</v>
      </c>
      <c r="G46" s="276">
        <f t="shared" si="2"/>
        <v>0</v>
      </c>
      <c r="H46" s="275">
        <f>'Oct midyear Madison Prep'!H46</f>
        <v>4897.3087815908475</v>
      </c>
      <c r="I46" s="274">
        <f>'[1]Table 4 Level 3'!P45</f>
        <v>700.2700000000001</v>
      </c>
      <c r="J46" s="274">
        <f t="shared" si="7"/>
        <v>2798.789390795424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20">
        <f>'10.1.12 MFP Funded'!Q46</f>
        <v>0</v>
      </c>
      <c r="D47">
        <f>'[11]ALL-Reformatted'!Q46</f>
        <v>0</v>
      </c>
      <c r="E47" s="268">
        <f t="shared" si="6"/>
        <v>0</v>
      </c>
      <c r="F47" s="268">
        <f t="shared" si="1"/>
        <v>0</v>
      </c>
      <c r="G47" s="268">
        <f t="shared" si="2"/>
        <v>0</v>
      </c>
      <c r="H47" s="267">
        <f>'Oct midyear Madison Prep'!H47</f>
        <v>1613.0487891737891</v>
      </c>
      <c r="I47" s="266">
        <f>'[1]Table 4 Level 3'!P46</f>
        <v>886.22</v>
      </c>
      <c r="J47" s="266">
        <f t="shared" si="7"/>
        <v>1249.6343945868946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18">
        <f>'10.1.12 MFP Funded'!Q47</f>
        <v>0</v>
      </c>
      <c r="D48">
        <f>'[11]ALL-Reformatted'!Q47</f>
        <v>0</v>
      </c>
      <c r="E48" s="260">
        <f t="shared" si="6"/>
        <v>0</v>
      </c>
      <c r="F48" s="260">
        <f t="shared" si="1"/>
        <v>0</v>
      </c>
      <c r="G48" s="260">
        <f t="shared" si="2"/>
        <v>0</v>
      </c>
      <c r="H48" s="259">
        <f>'Oct midyear Madison Prep'!H48</f>
        <v>5259.3837602759822</v>
      </c>
      <c r="I48" s="258">
        <f>'[1]Table 4 Level 3'!P47</f>
        <v>534.28</v>
      </c>
      <c r="J48" s="258">
        <f t="shared" si="7"/>
        <v>2896.831880137991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18">
        <f>'10.1.12 MFP Funded'!Q48</f>
        <v>0</v>
      </c>
      <c r="D49">
        <f>'[11]ALL-Reformatted'!Q48</f>
        <v>0</v>
      </c>
      <c r="E49" s="260">
        <f t="shared" si="6"/>
        <v>0</v>
      </c>
      <c r="F49" s="260">
        <f t="shared" si="1"/>
        <v>0</v>
      </c>
      <c r="G49" s="260">
        <f t="shared" si="2"/>
        <v>0</v>
      </c>
      <c r="H49" s="259">
        <f>'Oct midyear Madison Prep'!H49</f>
        <v>5602.7225412254893</v>
      </c>
      <c r="I49" s="258">
        <f>'[1]Table 4 Level 3'!P48</f>
        <v>574.6099999999999</v>
      </c>
      <c r="J49" s="258">
        <f t="shared" si="7"/>
        <v>3088.6662706127445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18">
        <f>'10.1.12 MFP Funded'!Q49</f>
        <v>0</v>
      </c>
      <c r="D50">
        <f>'[11]ALL-Reformatted'!Q49</f>
        <v>0</v>
      </c>
      <c r="E50" s="260">
        <f t="shared" si="6"/>
        <v>0</v>
      </c>
      <c r="F50" s="260">
        <f t="shared" si="1"/>
        <v>0</v>
      </c>
      <c r="G50" s="260">
        <f t="shared" si="2"/>
        <v>0</v>
      </c>
      <c r="H50" s="259">
        <f>'Oct midyear Madison Prep'!H50</f>
        <v>4123.0310925034155</v>
      </c>
      <c r="I50" s="258">
        <f>'[1]Table 4 Level 3'!P49</f>
        <v>663.16000000000008</v>
      </c>
      <c r="J50" s="258">
        <f t="shared" si="7"/>
        <v>2393.0955462517077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19">
        <f>'10.1.12 MFP Funded'!Q50</f>
        <v>0</v>
      </c>
      <c r="D51" s="613">
        <f>'[11]ALL-Reformatted'!Q50</f>
        <v>0</v>
      </c>
      <c r="E51" s="276">
        <f t="shared" si="6"/>
        <v>0</v>
      </c>
      <c r="F51" s="276">
        <f t="shared" si="1"/>
        <v>0</v>
      </c>
      <c r="G51" s="276">
        <f t="shared" si="2"/>
        <v>0</v>
      </c>
      <c r="H51" s="275">
        <f>'Oct midyear Madison Prep'!H51</f>
        <v>2428.6757675555082</v>
      </c>
      <c r="I51" s="274">
        <f>'[1]Table 4 Level 3'!P50</f>
        <v>753.96000000000015</v>
      </c>
      <c r="J51" s="274">
        <f t="shared" si="7"/>
        <v>1591.3178837777541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20">
        <f>'10.1.12 MFP Funded'!Q51</f>
        <v>0</v>
      </c>
      <c r="D52">
        <f>'[11]ALL-Reformatted'!Q51</f>
        <v>0</v>
      </c>
      <c r="E52" s="268">
        <f t="shared" si="6"/>
        <v>0</v>
      </c>
      <c r="F52" s="268">
        <f t="shared" si="1"/>
        <v>0</v>
      </c>
      <c r="G52" s="268">
        <f t="shared" si="2"/>
        <v>0</v>
      </c>
      <c r="H52" s="267">
        <f>'Oct midyear Madison Prep'!H52</f>
        <v>5783.612845780598</v>
      </c>
      <c r="I52" s="266">
        <f>'[1]Table 4 Level 3'!P51</f>
        <v>728.06</v>
      </c>
      <c r="J52" s="266">
        <f t="shared" si="7"/>
        <v>3255.8364228902992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18">
        <f>'10.1.12 MFP Funded'!Q52</f>
        <v>0</v>
      </c>
      <c r="D53">
        <f>'[11]ALL-Reformatted'!Q52</f>
        <v>0</v>
      </c>
      <c r="E53" s="260">
        <f t="shared" si="6"/>
        <v>0</v>
      </c>
      <c r="F53" s="260">
        <f t="shared" si="1"/>
        <v>0</v>
      </c>
      <c r="G53" s="260">
        <f t="shared" si="2"/>
        <v>0</v>
      </c>
      <c r="H53" s="259">
        <f>'Oct midyear Madison Prep'!H53</f>
        <v>3209.8138023141523</v>
      </c>
      <c r="I53" s="258">
        <f>'[1]Table 4 Level 3'!P52</f>
        <v>910.76</v>
      </c>
      <c r="J53" s="258">
        <f t="shared" si="7"/>
        <v>2060.286901157076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18">
        <f>'10.1.12 MFP Funded'!Q53</f>
        <v>0</v>
      </c>
      <c r="D54">
        <f>'[11]ALL-Reformatted'!Q53</f>
        <v>0</v>
      </c>
      <c r="E54" s="260">
        <f t="shared" si="6"/>
        <v>0</v>
      </c>
      <c r="F54" s="260">
        <f t="shared" si="1"/>
        <v>0</v>
      </c>
      <c r="G54" s="260">
        <f t="shared" si="2"/>
        <v>0</v>
      </c>
      <c r="H54" s="259">
        <f>'Oct midyear Madison Prep'!H54</f>
        <v>4278.1956772731837</v>
      </c>
      <c r="I54" s="258">
        <f>'[1]Table 4 Level 3'!P53</f>
        <v>871.07</v>
      </c>
      <c r="J54" s="258">
        <f t="shared" si="7"/>
        <v>2574.6328386365917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18">
        <f>'10.1.12 MFP Funded'!Q54</f>
        <v>0</v>
      </c>
      <c r="D55">
        <f>'[11]ALL-Reformatted'!Q54</f>
        <v>0</v>
      </c>
      <c r="E55" s="260">
        <f t="shared" si="6"/>
        <v>0</v>
      </c>
      <c r="F55" s="260">
        <f t="shared" si="1"/>
        <v>0</v>
      </c>
      <c r="G55" s="260">
        <f t="shared" si="2"/>
        <v>0</v>
      </c>
      <c r="H55" s="259">
        <f>'Oct midyear Madison Prep'!H55</f>
        <v>4819.172186397177</v>
      </c>
      <c r="I55" s="258">
        <f>'[1]Table 4 Level 3'!P54</f>
        <v>574.43999999999994</v>
      </c>
      <c r="J55" s="258">
        <f t="shared" si="7"/>
        <v>2696.8060931985883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19">
        <f>'10.1.12 MFP Funded'!Q55</f>
        <v>0</v>
      </c>
      <c r="D56" s="613">
        <f>'[11]ALL-Reformatted'!Q55</f>
        <v>0</v>
      </c>
      <c r="E56" s="276">
        <f t="shared" si="6"/>
        <v>0</v>
      </c>
      <c r="F56" s="276">
        <f t="shared" si="1"/>
        <v>0</v>
      </c>
      <c r="G56" s="276">
        <f t="shared" si="2"/>
        <v>0</v>
      </c>
      <c r="H56" s="275">
        <f>'Oct midyear Madison Prep'!H56</f>
        <v>5078.3381494368732</v>
      </c>
      <c r="I56" s="274">
        <f>'[1]Table 4 Level 3'!P55</f>
        <v>634.46</v>
      </c>
      <c r="J56" s="274">
        <f t="shared" si="7"/>
        <v>2856.3990747184366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20">
        <f>'10.1.12 MFP Funded'!Q56</f>
        <v>0</v>
      </c>
      <c r="D57">
        <f>'[11]ALL-Reformatted'!Q56</f>
        <v>0</v>
      </c>
      <c r="E57" s="268">
        <f t="shared" si="6"/>
        <v>0</v>
      </c>
      <c r="F57" s="268">
        <f t="shared" si="1"/>
        <v>0</v>
      </c>
      <c r="G57" s="268">
        <f t="shared" si="2"/>
        <v>0</v>
      </c>
      <c r="H57" s="267">
        <f>'Oct midyear Madison Prep'!H57</f>
        <v>4327.8748353683095</v>
      </c>
      <c r="I57" s="266">
        <f>'[1]Table 4 Level 3'!P56</f>
        <v>706.66</v>
      </c>
      <c r="J57" s="266">
        <f t="shared" si="7"/>
        <v>2517.2674176841547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18">
        <f>'10.1.12 MFP Funded'!Q57</f>
        <v>0</v>
      </c>
      <c r="D58">
        <f>'[11]ALL-Reformatted'!Q57</f>
        <v>0</v>
      </c>
      <c r="E58" s="260">
        <f t="shared" si="6"/>
        <v>0</v>
      </c>
      <c r="F58" s="260">
        <f t="shared" si="1"/>
        <v>0</v>
      </c>
      <c r="G58" s="260">
        <f t="shared" si="2"/>
        <v>0</v>
      </c>
      <c r="H58" s="259">
        <f>'Oct midyear Madison Prep'!H58</f>
        <v>4936.6461759855838</v>
      </c>
      <c r="I58" s="258">
        <f>'[1]Table 4 Level 3'!P57</f>
        <v>658.37</v>
      </c>
      <c r="J58" s="258">
        <f t="shared" si="7"/>
        <v>2797.5080879927918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18">
        <f>'10.1.12 MFP Funded'!Q58</f>
        <v>0</v>
      </c>
      <c r="D59">
        <f>'[11]ALL-Reformatted'!Q58</f>
        <v>0</v>
      </c>
      <c r="E59" s="260">
        <f t="shared" si="6"/>
        <v>0</v>
      </c>
      <c r="F59" s="260">
        <f t="shared" si="1"/>
        <v>0</v>
      </c>
      <c r="G59" s="260">
        <f t="shared" si="2"/>
        <v>0</v>
      </c>
      <c r="H59" s="259">
        <f>'Oct midyear Madison Prep'!H59</f>
        <v>4800.3207499962118</v>
      </c>
      <c r="I59" s="258">
        <f>'[1]Table 4 Level 3'!P58</f>
        <v>689.74</v>
      </c>
      <c r="J59" s="258">
        <f t="shared" si="7"/>
        <v>2745.0303749981058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18">
        <f>'10.1.12 MFP Funded'!Q59</f>
        <v>0</v>
      </c>
      <c r="D60">
        <f>'[11]ALL-Reformatted'!Q59</f>
        <v>0</v>
      </c>
      <c r="E60" s="260">
        <f t="shared" si="6"/>
        <v>0</v>
      </c>
      <c r="F60" s="260">
        <f t="shared" si="1"/>
        <v>0</v>
      </c>
      <c r="G60" s="260">
        <f t="shared" si="2"/>
        <v>0</v>
      </c>
      <c r="H60" s="259">
        <f>'Oct midyear Madison Prep'!H60</f>
        <v>6010.7753360515026</v>
      </c>
      <c r="I60" s="258">
        <f>'[1]Table 4 Level 3'!P59</f>
        <v>951.45</v>
      </c>
      <c r="J60" s="258">
        <f t="shared" si="7"/>
        <v>3481.1126680257512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19">
        <f>'10.1.12 MFP Funded'!Q60</f>
        <v>0</v>
      </c>
      <c r="D61" s="613">
        <f>'[11]ALL-Reformatted'!Q60</f>
        <v>0</v>
      </c>
      <c r="E61" s="276">
        <f t="shared" si="6"/>
        <v>0</v>
      </c>
      <c r="F61" s="276">
        <f t="shared" si="1"/>
        <v>0</v>
      </c>
      <c r="G61" s="276">
        <f t="shared" si="2"/>
        <v>0</v>
      </c>
      <c r="H61" s="275">
        <f>'Oct midyear Madison Prep'!H61</f>
        <v>4103.7453851303217</v>
      </c>
      <c r="I61" s="274">
        <f>'[1]Table 4 Level 3'!P60</f>
        <v>795.14</v>
      </c>
      <c r="J61" s="274">
        <f t="shared" si="7"/>
        <v>2449.442692565161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20">
        <f>'10.1.12 MFP Funded'!Q61</f>
        <v>0</v>
      </c>
      <c r="D62">
        <f>'[11]ALL-Reformatted'!Q61</f>
        <v>0</v>
      </c>
      <c r="E62" s="268">
        <f t="shared" si="6"/>
        <v>0</v>
      </c>
      <c r="F62" s="268">
        <f t="shared" si="1"/>
        <v>0</v>
      </c>
      <c r="G62" s="268">
        <f t="shared" si="2"/>
        <v>0</v>
      </c>
      <c r="H62" s="267">
        <f>'Oct midyear Madison Prep'!H62</f>
        <v>5076.2407002640311</v>
      </c>
      <c r="I62" s="266">
        <f>'[1]Table 4 Level 3'!P61</f>
        <v>614.66000000000008</v>
      </c>
      <c r="J62" s="266">
        <f t="shared" si="7"/>
        <v>2845.4503501320155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18">
        <f>'10.1.12 MFP Funded'!Q62</f>
        <v>0</v>
      </c>
      <c r="D63">
        <f>'[11]ALL-Reformatted'!Q62</f>
        <v>0</v>
      </c>
      <c r="E63" s="260">
        <f t="shared" si="6"/>
        <v>0</v>
      </c>
      <c r="F63" s="260">
        <f t="shared" si="1"/>
        <v>0</v>
      </c>
      <c r="G63" s="260">
        <f t="shared" si="2"/>
        <v>0</v>
      </c>
      <c r="H63" s="259">
        <f>'Oct midyear Madison Prep'!H63</f>
        <v>4409.0708210621269</v>
      </c>
      <c r="I63" s="258">
        <f>'[1]Table 4 Level 3'!P62</f>
        <v>764.51</v>
      </c>
      <c r="J63" s="258">
        <f t="shared" si="7"/>
        <v>2586.7904105310636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18">
        <f>'10.1.12 MFP Funded'!Q63</f>
        <v>0</v>
      </c>
      <c r="D64">
        <f>'[11]ALL-Reformatted'!Q63</f>
        <v>0</v>
      </c>
      <c r="E64" s="260">
        <f t="shared" si="6"/>
        <v>0</v>
      </c>
      <c r="F64" s="260">
        <f t="shared" si="1"/>
        <v>0</v>
      </c>
      <c r="G64" s="260">
        <f t="shared" si="2"/>
        <v>0</v>
      </c>
      <c r="H64" s="259">
        <f>'Oct midyear Madison Prep'!H64</f>
        <v>5341.4512666086594</v>
      </c>
      <c r="I64" s="258">
        <f>'[1]Table 4 Level 3'!P63</f>
        <v>697.04</v>
      </c>
      <c r="J64" s="258">
        <f t="shared" si="7"/>
        <v>3019.2456333043297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18">
        <f>'10.1.12 MFP Funded'!Q64</f>
        <v>0</v>
      </c>
      <c r="D65">
        <f>'[11]ALL-Reformatted'!Q64</f>
        <v>0</v>
      </c>
      <c r="E65" s="260">
        <f t="shared" si="6"/>
        <v>0</v>
      </c>
      <c r="F65" s="260">
        <f t="shared" si="1"/>
        <v>0</v>
      </c>
      <c r="G65" s="260">
        <f t="shared" si="2"/>
        <v>0</v>
      </c>
      <c r="H65" s="259">
        <f>'Oct midyear Madison Prep'!H65</f>
        <v>6342.1695127641487</v>
      </c>
      <c r="I65" s="258">
        <f>'[1]Table 4 Level 3'!P64</f>
        <v>689.52</v>
      </c>
      <c r="J65" s="258">
        <f t="shared" si="7"/>
        <v>3515.8447563820746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19">
        <f>'10.1.12 MFP Funded'!Q65</f>
        <v>0</v>
      </c>
      <c r="D66" s="613">
        <f>'[11]ALL-Reformatted'!Q65</f>
        <v>0</v>
      </c>
      <c r="E66" s="276">
        <f t="shared" si="6"/>
        <v>0</v>
      </c>
      <c r="F66" s="276">
        <f t="shared" si="1"/>
        <v>0</v>
      </c>
      <c r="G66" s="276">
        <f t="shared" si="2"/>
        <v>0</v>
      </c>
      <c r="H66" s="275">
        <f>'Oct midyear Madison Prep'!H66</f>
        <v>4836.7830262372299</v>
      </c>
      <c r="I66" s="274">
        <f>'[1]Table 4 Level 3'!P65</f>
        <v>594.04</v>
      </c>
      <c r="J66" s="274">
        <f t="shared" si="7"/>
        <v>2715.4115131186149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20">
        <f>'10.1.12 MFP Funded'!Q66</f>
        <v>1</v>
      </c>
      <c r="D67">
        <f>'[11]ALL-Reformatted'!Q66</f>
        <v>1</v>
      </c>
      <c r="E67" s="268">
        <f t="shared" si="6"/>
        <v>0</v>
      </c>
      <c r="F67" s="268">
        <f t="shared" si="1"/>
        <v>0</v>
      </c>
      <c r="G67" s="268">
        <f t="shared" si="2"/>
        <v>0</v>
      </c>
      <c r="H67" s="267">
        <f>'Oct midyear Madison Prep'!H67</f>
        <v>3068.5254213785697</v>
      </c>
      <c r="I67" s="266">
        <f>'[1]Table 4 Level 3'!P66</f>
        <v>833.70999999999992</v>
      </c>
      <c r="J67" s="266">
        <f t="shared" si="7"/>
        <v>1951.1177106892849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18">
        <f>'10.1.12 MFP Funded'!Q67</f>
        <v>0</v>
      </c>
      <c r="D68">
        <f>'[11]ALL-Reformatted'!Q67</f>
        <v>0</v>
      </c>
      <c r="E68" s="260">
        <f t="shared" si="6"/>
        <v>0</v>
      </c>
      <c r="F68" s="260">
        <f t="shared" si="1"/>
        <v>0</v>
      </c>
      <c r="G68" s="260">
        <f t="shared" si="2"/>
        <v>0</v>
      </c>
      <c r="H68" s="259">
        <f>'Oct midyear Madison Prep'!H68</f>
        <v>5577.0282124990472</v>
      </c>
      <c r="I68" s="258">
        <f>'[1]Table 4 Level 3'!P67</f>
        <v>516.08000000000004</v>
      </c>
      <c r="J68" s="258">
        <f t="shared" si="7"/>
        <v>3046.5541062495236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18">
        <f>'10.1.12 MFP Funded'!Q68</f>
        <v>0</v>
      </c>
      <c r="D69">
        <f>'[11]ALL-Reformatted'!Q68</f>
        <v>0</v>
      </c>
      <c r="E69" s="260">
        <f t="shared" si="6"/>
        <v>0</v>
      </c>
      <c r="F69" s="260">
        <f t="shared" si="1"/>
        <v>0</v>
      </c>
      <c r="G69" s="260">
        <f t="shared" si="2"/>
        <v>0</v>
      </c>
      <c r="H69" s="259">
        <f>'Oct midyear Madison Prep'!H69</f>
        <v>4427.207711317601</v>
      </c>
      <c r="I69" s="258">
        <f>'[1]Table 4 Level 3'!P68</f>
        <v>756.79</v>
      </c>
      <c r="J69" s="258">
        <f t="shared" si="7"/>
        <v>2591.9988556588005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18">
        <f>'10.1.12 MFP Funded'!Q69</f>
        <v>0</v>
      </c>
      <c r="D70">
        <f>'[11]ALL-Reformatted'!Q69</f>
        <v>0</v>
      </c>
      <c r="E70" s="260">
        <f t="shared" si="6"/>
        <v>0</v>
      </c>
      <c r="F70" s="260">
        <f t="shared" si="1"/>
        <v>0</v>
      </c>
      <c r="G70" s="260">
        <f t="shared" si="2"/>
        <v>0</v>
      </c>
      <c r="H70" s="259">
        <f>'Oct midyear Madison Prep'!H70</f>
        <v>5888.4725850181812</v>
      </c>
      <c r="I70" s="258">
        <f>'[1]Table 4 Level 3'!P69</f>
        <v>592.66</v>
      </c>
      <c r="J70" s="258">
        <f t="shared" si="7"/>
        <v>3240.5662925090905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19">
        <f>'10.1.12 MFP Funded'!Q70</f>
        <v>0</v>
      </c>
      <c r="D71" s="613">
        <f>'[11]ALL-Reformatted'!Q70</f>
        <v>0</v>
      </c>
      <c r="E71" s="276">
        <f t="shared" si="6"/>
        <v>0</v>
      </c>
      <c r="F71" s="276">
        <f t="shared" ref="F71:F75" si="8">IF(E71&gt;0,E71,0)</f>
        <v>0</v>
      </c>
      <c r="G71" s="276">
        <f t="shared" ref="G71:G75" si="9">IF(E71&lt;0,E71,0)</f>
        <v>0</v>
      </c>
      <c r="H71" s="275">
        <f>'Oct midyear Madison Prep'!H71</f>
        <v>4583.9609010774066</v>
      </c>
      <c r="I71" s="274">
        <f>'[1]Table 4 Level 3'!P70</f>
        <v>829.12</v>
      </c>
      <c r="J71" s="274">
        <f t="shared" si="7"/>
        <v>2706.5404505387032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20">
        <f>'10.1.12 MFP Funded'!Q71</f>
        <v>0</v>
      </c>
      <c r="D72">
        <f>'[11]ALL-Reformatted'!Q71</f>
        <v>0</v>
      </c>
      <c r="E72" s="268">
        <f t="shared" ref="E72:E75" si="13">D72-C72</f>
        <v>0</v>
      </c>
      <c r="F72" s="268">
        <f t="shared" si="8"/>
        <v>0</v>
      </c>
      <c r="G72" s="268">
        <f t="shared" si="9"/>
        <v>0</v>
      </c>
      <c r="H72" s="267">
        <f>'Oct midyear Madison Prep'!H72</f>
        <v>6262.4784859426345</v>
      </c>
      <c r="I72" s="266">
        <f>'[1]Table 4 Level 3'!P71</f>
        <v>730.06</v>
      </c>
      <c r="J72" s="266">
        <f t="shared" ref="J72:J75" si="14">(H72+I72)*0.5</f>
        <v>3496.269242971317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18">
        <f>'10.1.12 MFP Funded'!Q72</f>
        <v>3</v>
      </c>
      <c r="D73">
        <f>'[11]ALL-Reformatted'!Q72</f>
        <v>2</v>
      </c>
      <c r="E73" s="260">
        <f t="shared" si="13"/>
        <v>-1</v>
      </c>
      <c r="F73" s="260">
        <f t="shared" si="8"/>
        <v>0</v>
      </c>
      <c r="G73" s="260">
        <f t="shared" si="9"/>
        <v>-1</v>
      </c>
      <c r="H73" s="259">
        <f>'Oct midyear Madison Prep'!H73</f>
        <v>5059.3528695821524</v>
      </c>
      <c r="I73" s="258">
        <f>'[1]Table 4 Level 3'!P72</f>
        <v>715.61</v>
      </c>
      <c r="J73" s="258">
        <f t="shared" si="14"/>
        <v>2887.481434791076</v>
      </c>
      <c r="K73" s="257">
        <f t="shared" si="10"/>
        <v>-2887.481434791076</v>
      </c>
      <c r="L73" s="257">
        <f t="shared" si="11"/>
        <v>0</v>
      </c>
      <c r="M73" s="257">
        <f t="shared" si="12"/>
        <v>-2887.481434791076</v>
      </c>
    </row>
    <row r="74" spans="1:13">
      <c r="A74" s="264">
        <v>68</v>
      </c>
      <c r="B74" s="263" t="s">
        <v>225</v>
      </c>
      <c r="C74" s="618">
        <f>'10.1.12 MFP Funded'!Q73</f>
        <v>4</v>
      </c>
      <c r="D74">
        <f>'[11]ALL-Reformatted'!Q73</f>
        <v>4</v>
      </c>
      <c r="E74" s="260">
        <f t="shared" si="13"/>
        <v>0</v>
      </c>
      <c r="F74" s="260">
        <f t="shared" si="8"/>
        <v>0</v>
      </c>
      <c r="G74" s="260">
        <f t="shared" si="9"/>
        <v>0</v>
      </c>
      <c r="H74" s="259">
        <f>'Oct midyear Madison Prep'!H74</f>
        <v>5863.2815891318614</v>
      </c>
      <c r="I74" s="258">
        <f>'[1]Table 4 Level 3'!P73</f>
        <v>798.7</v>
      </c>
      <c r="J74" s="258">
        <f t="shared" si="14"/>
        <v>3330.9907945659306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19">
        <f>'10.1.12 MFP Funded'!Q74</f>
        <v>0</v>
      </c>
      <c r="D75">
        <f>'[11]ALL-Reformatted'!Q74</f>
        <v>0</v>
      </c>
      <c r="E75" s="252">
        <f t="shared" si="13"/>
        <v>0</v>
      </c>
      <c r="F75" s="252">
        <f t="shared" si="8"/>
        <v>0</v>
      </c>
      <c r="G75" s="252">
        <f t="shared" si="9"/>
        <v>0</v>
      </c>
      <c r="H75" s="251">
        <f>'Oct midyear Madison Prep'!H75</f>
        <v>5520.7940729790862</v>
      </c>
      <c r="I75" s="250">
        <f>'[1]Table 4 Level 3'!P74</f>
        <v>705.67</v>
      </c>
      <c r="J75" s="250">
        <f t="shared" si="14"/>
        <v>3113.2320364895431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ht="13.5" thickBot="1">
      <c r="A76" s="248"/>
      <c r="B76" s="247" t="s">
        <v>223</v>
      </c>
      <c r="C76" s="246">
        <f>SUM(C7:C75)</f>
        <v>235</v>
      </c>
      <c r="D76" s="246">
        <f>SUM(D7:D75)</f>
        <v>213</v>
      </c>
      <c r="E76" s="245">
        <f>SUM(E7:E75)</f>
        <v>-22</v>
      </c>
      <c r="F76" s="245">
        <f>SUM(F7:F75)</f>
        <v>0</v>
      </c>
      <c r="G76" s="245">
        <f>SUM(G7:G75)</f>
        <v>-22</v>
      </c>
      <c r="H76" s="244"/>
      <c r="I76" s="243"/>
      <c r="J76" s="243"/>
      <c r="K76" s="242">
        <f>SUM(K7:K75)</f>
        <v>-46958.103571683168</v>
      </c>
      <c r="L76" s="242">
        <f>SUM(L7:L75)</f>
        <v>0</v>
      </c>
      <c r="M76" s="242">
        <f>SUM(M7:M75)</f>
        <v>-46958.103571683168</v>
      </c>
    </row>
    <row r="77" spans="1:13" ht="13.5" thickTop="1"/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32" right="0.32" top="0.75" bottom="0.75" header="0.3" footer="0.3"/>
  <pageSetup paperSize="5" scale="52" firstPageNumber="50" orientation="portrait" useFirstPageNumber="1" r:id="rId1"/>
  <headerFooter>
    <oddHeader>&amp;L&amp;"Arial,Bold"&amp;20Revised FY2012-13 February 1 Mid-year Adjustment for Students</oddHeader>
    <oddFooter>&amp;R&amp;P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4" customWidth="1"/>
    <col min="4" max="4" width="13.5703125" customWidth="1"/>
    <col min="5" max="5" width="14.7109375" customWidth="1"/>
    <col min="6" max="7" width="11.7109375" customWidth="1"/>
    <col min="8" max="8" width="13.42578125" bestFit="1" customWidth="1"/>
    <col min="9" max="9" width="10.42578125" bestFit="1" customWidth="1"/>
    <col min="10" max="10" width="14.5703125" customWidth="1"/>
    <col min="11" max="11" width="16.140625" customWidth="1"/>
    <col min="12" max="12" width="11.85546875" customWidth="1"/>
    <col min="13" max="13" width="12.8554687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296</v>
      </c>
      <c r="B2" s="798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9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1.5" customHeight="1">
      <c r="A4" s="789"/>
      <c r="B4" s="80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31.5" customHeight="1">
      <c r="A6" s="302"/>
      <c r="B6" s="301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Funded'!P6</f>
        <v>0</v>
      </c>
      <c r="D7">
        <f>'[11]ALL-Reformatted'!P6</f>
        <v>0</v>
      </c>
      <c r="E7" s="284">
        <f>D7-C7</f>
        <v>0</v>
      </c>
      <c r="F7" s="284">
        <f t="shared" ref="F7:F70" si="1">IF(E7&gt;0,E7,0)</f>
        <v>0</v>
      </c>
      <c r="G7" s="284">
        <f t="shared" ref="G7:G70" si="2">IF(E7&lt;0,E7,0)</f>
        <v>0</v>
      </c>
      <c r="H7" s="283">
        <f>'Oct midyear DArbonne'!H7</f>
        <v>4637.919706737428</v>
      </c>
      <c r="I7" s="282">
        <f>'[1]Table 4 Level 3'!P6</f>
        <v>777.48</v>
      </c>
      <c r="J7" s="282">
        <f>(H7+I7)*0.5</f>
        <v>2707.6998533687138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15">
        <f>'10.1.12 MFP Funded'!P7</f>
        <v>0</v>
      </c>
      <c r="D8">
        <f>'[11]ALL-Reformatted'!P7</f>
        <v>0</v>
      </c>
      <c r="E8" s="296">
        <f t="shared" ref="E8:E71" si="6">D8-C8</f>
        <v>0</v>
      </c>
      <c r="F8" s="296">
        <f t="shared" si="1"/>
        <v>0</v>
      </c>
      <c r="G8" s="296">
        <f t="shared" si="2"/>
        <v>0</v>
      </c>
      <c r="H8" s="295">
        <f>'Oct midyear DArbonne'!H8</f>
        <v>6149.545926426621</v>
      </c>
      <c r="I8" s="294">
        <f>'[1]Table 4 Level 3'!P7</f>
        <v>842.32</v>
      </c>
      <c r="J8" s="294">
        <f t="shared" ref="J8:J71" si="7">(H8+I8)*0.5</f>
        <v>3495.9329632133104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>
      <c r="A9" s="264">
        <v>3</v>
      </c>
      <c r="B9" s="263" t="s">
        <v>290</v>
      </c>
      <c r="C9" s="615">
        <f>'10.1.12 MFP Funded'!P8</f>
        <v>0</v>
      </c>
      <c r="D9">
        <f>'[11]ALL-Reformatted'!P8</f>
        <v>0</v>
      </c>
      <c r="E9" s="296">
        <f t="shared" si="6"/>
        <v>0</v>
      </c>
      <c r="F9" s="296">
        <f t="shared" si="1"/>
        <v>0</v>
      </c>
      <c r="G9" s="296">
        <f t="shared" si="2"/>
        <v>0</v>
      </c>
      <c r="H9" s="295">
        <f>'Oct midyear DArbonne'!H9</f>
        <v>4340.9401078757892</v>
      </c>
      <c r="I9" s="294">
        <f>'[1]Table 4 Level 3'!P8</f>
        <v>596.84</v>
      </c>
      <c r="J9" s="294">
        <f t="shared" si="7"/>
        <v>2468.8900539378947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>
      <c r="A10" s="264">
        <v>4</v>
      </c>
      <c r="B10" s="263" t="s">
        <v>289</v>
      </c>
      <c r="C10" s="615">
        <f>'10.1.12 MFP Funded'!P9</f>
        <v>0</v>
      </c>
      <c r="D10">
        <f>'[11]ALL-Reformatted'!P9</f>
        <v>0</v>
      </c>
      <c r="E10" s="296">
        <f t="shared" si="6"/>
        <v>0</v>
      </c>
      <c r="F10" s="296">
        <f t="shared" si="1"/>
        <v>0</v>
      </c>
      <c r="G10" s="296">
        <f t="shared" si="2"/>
        <v>0</v>
      </c>
      <c r="H10" s="295">
        <f>'Oct midyear DArbonne'!H10</f>
        <v>6077.3708498182023</v>
      </c>
      <c r="I10" s="294">
        <f>'[1]Table 4 Level 3'!P9</f>
        <v>585.76</v>
      </c>
      <c r="J10" s="294">
        <f t="shared" si="7"/>
        <v>3331.5654249091012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16">
        <f>'10.1.12 MFP Funded'!P10</f>
        <v>0</v>
      </c>
      <c r="D11" s="627">
        <f>'[11]ALL-Reformatted'!P10</f>
        <v>0</v>
      </c>
      <c r="E11" s="290">
        <f t="shared" si="6"/>
        <v>0</v>
      </c>
      <c r="F11" s="290">
        <f t="shared" si="1"/>
        <v>0</v>
      </c>
      <c r="G11" s="290">
        <f t="shared" si="2"/>
        <v>0</v>
      </c>
      <c r="H11" s="289">
        <f>'Oct midyear DArbonne'!H11</f>
        <v>4878.1095033692254</v>
      </c>
      <c r="I11" s="288">
        <f>'[1]Table 4 Level 3'!P10</f>
        <v>555.91</v>
      </c>
      <c r="J11" s="288">
        <f t="shared" si="7"/>
        <v>2717.0097516846126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>
      <c r="A12" s="272">
        <v>6</v>
      </c>
      <c r="B12" s="271" t="s">
        <v>287</v>
      </c>
      <c r="C12" s="617">
        <f>'10.1.12 MFP Funded'!P11</f>
        <v>0</v>
      </c>
      <c r="D12">
        <f>'[11]ALL-Reformatted'!P11</f>
        <v>0</v>
      </c>
      <c r="E12" s="284">
        <f t="shared" si="6"/>
        <v>0</v>
      </c>
      <c r="F12" s="284">
        <f t="shared" si="1"/>
        <v>0</v>
      </c>
      <c r="G12" s="284">
        <f t="shared" si="2"/>
        <v>0</v>
      </c>
      <c r="H12" s="283">
        <f>'Oct midyear DArbonne'!H12</f>
        <v>5550.1901239384006</v>
      </c>
      <c r="I12" s="282">
        <f>'[1]Table 4 Level 3'!P11</f>
        <v>545.4799999999999</v>
      </c>
      <c r="J12" s="282">
        <f t="shared" si="7"/>
        <v>3047.8350619692001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15">
        <f>'10.1.12 MFP Funded'!P12</f>
        <v>0</v>
      </c>
      <c r="D13">
        <f>'[11]ALL-Reformatted'!P12</f>
        <v>0</v>
      </c>
      <c r="E13" s="296">
        <f t="shared" si="6"/>
        <v>0</v>
      </c>
      <c r="F13" s="296">
        <f t="shared" si="1"/>
        <v>0</v>
      </c>
      <c r="G13" s="296">
        <f t="shared" si="2"/>
        <v>0</v>
      </c>
      <c r="H13" s="295">
        <f>'Oct midyear DArbonne'!H13</f>
        <v>1550.5347159603245</v>
      </c>
      <c r="I13" s="294">
        <f>'[1]Table 4 Level 3'!P12</f>
        <v>756.91999999999985</v>
      </c>
      <c r="J13" s="294">
        <f t="shared" si="7"/>
        <v>1153.7273579801622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15">
        <f>'10.1.12 MFP Funded'!P13</f>
        <v>0</v>
      </c>
      <c r="D14">
        <f>'[11]ALL-Reformatted'!P13</f>
        <v>0</v>
      </c>
      <c r="E14" s="296">
        <f t="shared" si="6"/>
        <v>0</v>
      </c>
      <c r="F14" s="296">
        <f t="shared" si="1"/>
        <v>0</v>
      </c>
      <c r="G14" s="296">
        <f t="shared" si="2"/>
        <v>0</v>
      </c>
      <c r="H14" s="295">
        <f>'Oct midyear DArbonne'!H14</f>
        <v>4054.7459475361657</v>
      </c>
      <c r="I14" s="294">
        <f>'[1]Table 4 Level 3'!P13</f>
        <v>725.76</v>
      </c>
      <c r="J14" s="294">
        <f t="shared" si="7"/>
        <v>2390.2529737680829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15">
        <f>'10.1.12 MFP Funded'!P14</f>
        <v>0</v>
      </c>
      <c r="D15">
        <f>'[11]ALL-Reformatted'!P14</f>
        <v>0</v>
      </c>
      <c r="E15" s="296">
        <f t="shared" si="6"/>
        <v>0</v>
      </c>
      <c r="F15" s="296">
        <f t="shared" si="1"/>
        <v>0</v>
      </c>
      <c r="G15" s="296">
        <f t="shared" si="2"/>
        <v>0</v>
      </c>
      <c r="H15" s="295">
        <f>'Oct midyear DArbonne'!H15</f>
        <v>4287.1210280148016</v>
      </c>
      <c r="I15" s="294">
        <f>'[1]Table 4 Level 3'!P14</f>
        <v>744.76</v>
      </c>
      <c r="J15" s="294">
        <f t="shared" si="7"/>
        <v>2515.9405140074009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16">
        <f>'10.1.12 MFP Funded'!P15</f>
        <v>0</v>
      </c>
      <c r="D16" s="627">
        <f>'[11]ALL-Reformatted'!P15</f>
        <v>0</v>
      </c>
      <c r="E16" s="290">
        <f t="shared" si="6"/>
        <v>0</v>
      </c>
      <c r="F16" s="290">
        <f t="shared" si="1"/>
        <v>0</v>
      </c>
      <c r="G16" s="290">
        <f t="shared" si="2"/>
        <v>0</v>
      </c>
      <c r="H16" s="289">
        <f>'Oct midyear DArbonne'!H16</f>
        <v>4320.1782742925079</v>
      </c>
      <c r="I16" s="288">
        <f>'[1]Table 4 Level 3'!P15</f>
        <v>608.04000000000008</v>
      </c>
      <c r="J16" s="288">
        <f t="shared" si="7"/>
        <v>2464.1091371462539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17">
        <f>'10.1.12 MFP Funded'!P16</f>
        <v>0</v>
      </c>
      <c r="D17">
        <f>'[11]ALL-Reformatted'!P16</f>
        <v>0</v>
      </c>
      <c r="E17" s="284">
        <f t="shared" si="6"/>
        <v>0</v>
      </c>
      <c r="F17" s="284">
        <f t="shared" si="1"/>
        <v>0</v>
      </c>
      <c r="G17" s="284">
        <f t="shared" si="2"/>
        <v>0</v>
      </c>
      <c r="H17" s="283">
        <f>'Oct midyear DArbonne'!H17</f>
        <v>6754.8947842641273</v>
      </c>
      <c r="I17" s="282">
        <f>'[1]Table 4 Level 3'!P16</f>
        <v>706.55</v>
      </c>
      <c r="J17" s="282">
        <f t="shared" si="7"/>
        <v>3730.7223921320638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15">
        <f>'10.1.12 MFP Funded'!P17</f>
        <v>0</v>
      </c>
      <c r="D18">
        <f>'[11]ALL-Reformatted'!P17</f>
        <v>0</v>
      </c>
      <c r="E18" s="296">
        <f t="shared" si="6"/>
        <v>0</v>
      </c>
      <c r="F18" s="296">
        <f t="shared" si="1"/>
        <v>0</v>
      </c>
      <c r="G18" s="296">
        <f t="shared" si="2"/>
        <v>0</v>
      </c>
      <c r="H18" s="295">
        <f>'Oct midyear DArbonne'!H18</f>
        <v>1807.9873469387755</v>
      </c>
      <c r="I18" s="294">
        <f>'[1]Table 4 Level 3'!P17</f>
        <v>1063.31</v>
      </c>
      <c r="J18" s="294">
        <f t="shared" si="7"/>
        <v>1435.6486734693876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15">
        <f>'10.1.12 MFP Funded'!P18</f>
        <v>0</v>
      </c>
      <c r="D19">
        <f>'[11]ALL-Reformatted'!P18</f>
        <v>0</v>
      </c>
      <c r="E19" s="296">
        <f t="shared" si="6"/>
        <v>0</v>
      </c>
      <c r="F19" s="296">
        <f t="shared" si="1"/>
        <v>0</v>
      </c>
      <c r="G19" s="296">
        <f t="shared" si="2"/>
        <v>0</v>
      </c>
      <c r="H19" s="295">
        <f>'Oct midyear DArbonne'!H19</f>
        <v>6143.511131744569</v>
      </c>
      <c r="I19" s="294">
        <f>'[1]Table 4 Level 3'!P18</f>
        <v>749.43000000000006</v>
      </c>
      <c r="J19" s="294">
        <f t="shared" si="7"/>
        <v>3446.4705658722846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>
      <c r="A20" s="264">
        <v>14</v>
      </c>
      <c r="B20" s="263" t="s">
        <v>279</v>
      </c>
      <c r="C20" s="615">
        <f>'10.1.12 MFP Funded'!P19</f>
        <v>1</v>
      </c>
      <c r="D20">
        <f>'[11]ALL-Reformatted'!P19</f>
        <v>2</v>
      </c>
      <c r="E20" s="296">
        <f t="shared" si="6"/>
        <v>1</v>
      </c>
      <c r="F20" s="296">
        <f t="shared" si="1"/>
        <v>1</v>
      </c>
      <c r="G20" s="296">
        <f t="shared" si="2"/>
        <v>0</v>
      </c>
      <c r="H20" s="295">
        <f>'Oct midyear DArbonne'!H20</f>
        <v>5304.5609177528095</v>
      </c>
      <c r="I20" s="294">
        <f>'[1]Table 4 Level 3'!P19</f>
        <v>809.9799999999999</v>
      </c>
      <c r="J20" s="294">
        <f t="shared" si="7"/>
        <v>3057.2704588764045</v>
      </c>
      <c r="K20" s="293">
        <f t="shared" si="3"/>
        <v>3057.2704588764045</v>
      </c>
      <c r="L20" s="293">
        <f t="shared" si="4"/>
        <v>3057.2704588764045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16">
        <f>'10.1.12 MFP Funded'!P20</f>
        <v>0</v>
      </c>
      <c r="D21" s="627">
        <f>'[11]ALL-Reformatted'!P20</f>
        <v>0</v>
      </c>
      <c r="E21" s="290">
        <f t="shared" si="6"/>
        <v>0</v>
      </c>
      <c r="F21" s="290">
        <f t="shared" si="1"/>
        <v>0</v>
      </c>
      <c r="G21" s="290">
        <f t="shared" si="2"/>
        <v>0</v>
      </c>
      <c r="H21" s="289">
        <f>'Oct midyear DArbonne'!H21</f>
        <v>5440.6588926253107</v>
      </c>
      <c r="I21" s="288">
        <f>'[1]Table 4 Level 3'!P20</f>
        <v>553.79999999999995</v>
      </c>
      <c r="J21" s="288">
        <f t="shared" si="7"/>
        <v>2997.2294463126555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17">
        <f>'10.1.12 MFP Funded'!P21</f>
        <v>0</v>
      </c>
      <c r="D22">
        <f>'[11]ALL-Reformatted'!P21</f>
        <v>0</v>
      </c>
      <c r="E22" s="284">
        <f t="shared" si="6"/>
        <v>0</v>
      </c>
      <c r="F22" s="284">
        <f t="shared" si="1"/>
        <v>0</v>
      </c>
      <c r="G22" s="284">
        <f t="shared" si="2"/>
        <v>0</v>
      </c>
      <c r="H22" s="283">
        <f>'Oct midyear DArbonne'!H22</f>
        <v>1508.2103091706706</v>
      </c>
      <c r="I22" s="282">
        <f>'[1]Table 4 Level 3'!P21</f>
        <v>686.73</v>
      </c>
      <c r="J22" s="282">
        <f t="shared" si="7"/>
        <v>1097.4701545853354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15">
        <f>'10.1.12 MFP Funded'!P22</f>
        <v>0</v>
      </c>
      <c r="D23">
        <f>'[11]ALL-Reformatted'!P22</f>
        <v>0</v>
      </c>
      <c r="E23" s="296">
        <f t="shared" si="6"/>
        <v>0</v>
      </c>
      <c r="F23" s="296">
        <f t="shared" si="1"/>
        <v>0</v>
      </c>
      <c r="G23" s="296">
        <f t="shared" si="2"/>
        <v>0</v>
      </c>
      <c r="H23" s="295">
        <f>'Oct midyear DArbonne'!H23</f>
        <v>3395.7244841073689</v>
      </c>
      <c r="I23" s="294">
        <f>'[1]Table 5B2_RSD_LA'!F7</f>
        <v>801.47762416806802</v>
      </c>
      <c r="J23" s="294">
        <f t="shared" si="7"/>
        <v>2098.6010541377186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15">
        <f>'10.1.12 MFP Funded'!P23</f>
        <v>0</v>
      </c>
      <c r="D24">
        <f>'[11]ALL-Reformatted'!P23</f>
        <v>0</v>
      </c>
      <c r="E24" s="296">
        <f t="shared" si="6"/>
        <v>0</v>
      </c>
      <c r="F24" s="296">
        <f t="shared" si="1"/>
        <v>0</v>
      </c>
      <c r="G24" s="296">
        <f t="shared" si="2"/>
        <v>0</v>
      </c>
      <c r="H24" s="295">
        <f>'Oct midyear DArbonne'!H24</f>
        <v>5811.9176591224677</v>
      </c>
      <c r="I24" s="294">
        <f>'[1]Table 4 Level 3'!P23</f>
        <v>845.94999999999993</v>
      </c>
      <c r="J24" s="294">
        <f t="shared" si="7"/>
        <v>3328.9338295612338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15">
        <f>'10.1.12 MFP Funded'!P24</f>
        <v>0</v>
      </c>
      <c r="D25">
        <f>'[11]ALL-Reformatted'!P24</f>
        <v>0</v>
      </c>
      <c r="E25" s="296">
        <f t="shared" si="6"/>
        <v>0</v>
      </c>
      <c r="F25" s="296">
        <f t="shared" si="1"/>
        <v>0</v>
      </c>
      <c r="G25" s="296">
        <f t="shared" si="2"/>
        <v>0</v>
      </c>
      <c r="H25" s="295">
        <f>'Oct midyear DArbonne'!H25</f>
        <v>5201.7687653250778</v>
      </c>
      <c r="I25" s="294">
        <f>'[1]Table 4 Level 3'!P24</f>
        <v>905.43</v>
      </c>
      <c r="J25" s="294">
        <f t="shared" si="7"/>
        <v>3053.599382662539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16">
        <f>'10.1.12 MFP Funded'!P25</f>
        <v>0</v>
      </c>
      <c r="D26" s="627">
        <f>'[11]ALL-Reformatted'!P25</f>
        <v>0</v>
      </c>
      <c r="E26" s="290">
        <f t="shared" si="6"/>
        <v>0</v>
      </c>
      <c r="F26" s="290">
        <f t="shared" si="1"/>
        <v>0</v>
      </c>
      <c r="G26" s="290">
        <f t="shared" si="2"/>
        <v>0</v>
      </c>
      <c r="H26" s="289">
        <f>'Oct midyear DArbonne'!H26</f>
        <v>5446.6066076220959</v>
      </c>
      <c r="I26" s="288">
        <f>'[1]Table 4 Level 3'!P25</f>
        <v>586.16999999999996</v>
      </c>
      <c r="J26" s="288">
        <f t="shared" si="7"/>
        <v>3016.388303811048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17">
        <f>'10.1.12 MFP Funded'!P26</f>
        <v>0</v>
      </c>
      <c r="D27">
        <f>'[11]ALL-Reformatted'!P26</f>
        <v>0</v>
      </c>
      <c r="E27" s="284">
        <f t="shared" si="6"/>
        <v>0</v>
      </c>
      <c r="F27" s="284">
        <f t="shared" si="1"/>
        <v>0</v>
      </c>
      <c r="G27" s="284">
        <f t="shared" si="2"/>
        <v>0</v>
      </c>
      <c r="H27" s="283">
        <f>'Oct midyear DArbonne'!H27</f>
        <v>5761.9798531850847</v>
      </c>
      <c r="I27" s="282">
        <f>'[1]Table 4 Level 3'!P26</f>
        <v>610.35</v>
      </c>
      <c r="J27" s="282">
        <f t="shared" si="7"/>
        <v>3186.1649265925425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15">
        <f>'10.1.12 MFP Funded'!P27</f>
        <v>0</v>
      </c>
      <c r="D28">
        <f>'[11]ALL-Reformatted'!P27</f>
        <v>0</v>
      </c>
      <c r="E28" s="296">
        <f t="shared" si="6"/>
        <v>0</v>
      </c>
      <c r="F28" s="296">
        <f t="shared" si="1"/>
        <v>0</v>
      </c>
      <c r="G28" s="296">
        <f t="shared" si="2"/>
        <v>0</v>
      </c>
      <c r="H28" s="295">
        <f>'Oct midyear DArbonne'!H28</f>
        <v>6212.5932514983215</v>
      </c>
      <c r="I28" s="294">
        <f>'[1]Table 4 Level 3'!P27</f>
        <v>496.36</v>
      </c>
      <c r="J28" s="294">
        <f t="shared" si="7"/>
        <v>3354.4766257491606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15">
        <f>'10.1.12 MFP Funded'!P28</f>
        <v>0</v>
      </c>
      <c r="D29">
        <f>'[11]ALL-Reformatted'!P28</f>
        <v>0</v>
      </c>
      <c r="E29" s="296">
        <f t="shared" si="6"/>
        <v>0</v>
      </c>
      <c r="F29" s="296">
        <f t="shared" si="1"/>
        <v>0</v>
      </c>
      <c r="G29" s="296">
        <f t="shared" si="2"/>
        <v>0</v>
      </c>
      <c r="H29" s="295">
        <f>'Oct midyear DArbonne'!H29</f>
        <v>4824.5074836036147</v>
      </c>
      <c r="I29" s="294">
        <f>'[1]Table 4 Level 3'!P28</f>
        <v>688.58</v>
      </c>
      <c r="J29" s="294">
        <f t="shared" si="7"/>
        <v>2756.5437418018073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15">
        <f>'10.1.12 MFP Funded'!P29</f>
        <v>0</v>
      </c>
      <c r="D30">
        <f>'[11]ALL-Reformatted'!P29</f>
        <v>0</v>
      </c>
      <c r="E30" s="296">
        <f t="shared" si="6"/>
        <v>0</v>
      </c>
      <c r="F30" s="296">
        <f t="shared" si="1"/>
        <v>0</v>
      </c>
      <c r="G30" s="296">
        <f t="shared" si="2"/>
        <v>0</v>
      </c>
      <c r="H30" s="295">
        <f>'Oct midyear DArbonne'!H30</f>
        <v>2654.5104003578617</v>
      </c>
      <c r="I30" s="294">
        <f>'[1]Table 4 Level 3'!P29</f>
        <v>854.24999999999989</v>
      </c>
      <c r="J30" s="294">
        <f t="shared" si="7"/>
        <v>1754.3802001789309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16">
        <f>'10.1.12 MFP Funded'!P30</f>
        <v>0</v>
      </c>
      <c r="D31" s="627">
        <f>'[11]ALL-Reformatted'!P30</f>
        <v>0</v>
      </c>
      <c r="E31" s="290">
        <f t="shared" si="6"/>
        <v>0</v>
      </c>
      <c r="F31" s="290">
        <f t="shared" si="1"/>
        <v>0</v>
      </c>
      <c r="G31" s="290">
        <f t="shared" si="2"/>
        <v>0</v>
      </c>
      <c r="H31" s="289">
        <f>'Oct midyear DArbonne'!H31</f>
        <v>3876.6607101712493</v>
      </c>
      <c r="I31" s="288">
        <f>'[1]Table 4 Level 3'!P30</f>
        <v>653.73</v>
      </c>
      <c r="J31" s="288">
        <f t="shared" si="7"/>
        <v>2265.1953550856247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17">
        <f>'10.1.12 MFP Funded'!P31</f>
        <v>0</v>
      </c>
      <c r="D32">
        <f>'[11]ALL-Reformatted'!P31</f>
        <v>0</v>
      </c>
      <c r="E32" s="284">
        <f t="shared" si="6"/>
        <v>0</v>
      </c>
      <c r="F32" s="284">
        <f t="shared" si="1"/>
        <v>0</v>
      </c>
      <c r="G32" s="284">
        <f t="shared" si="2"/>
        <v>0</v>
      </c>
      <c r="H32" s="283">
        <f>'Oct midyear DArbonne'!H32</f>
        <v>3130.9087022137969</v>
      </c>
      <c r="I32" s="282">
        <f>'[1]Table 4 Level 3'!P31</f>
        <v>836.83</v>
      </c>
      <c r="J32" s="282">
        <f t="shared" si="7"/>
        <v>1983.8693511068984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18">
        <f>'10.1.12 MFP Funded'!P32</f>
        <v>0</v>
      </c>
      <c r="D33">
        <f>'[11]ALL-Reformatted'!P32</f>
        <v>0</v>
      </c>
      <c r="E33" s="260">
        <f t="shared" si="6"/>
        <v>0</v>
      </c>
      <c r="F33" s="260">
        <f t="shared" si="1"/>
        <v>0</v>
      </c>
      <c r="G33" s="260">
        <f t="shared" si="2"/>
        <v>0</v>
      </c>
      <c r="H33" s="259">
        <f>'Oct midyear DArbonne'!H33</f>
        <v>5673.3097932359224</v>
      </c>
      <c r="I33" s="258">
        <f>'[1]Table 4 Level 3'!P32</f>
        <v>693.06</v>
      </c>
      <c r="J33" s="258">
        <f t="shared" si="7"/>
        <v>3183.1848966179614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18">
        <f>'10.1.12 MFP Funded'!P33</f>
        <v>0</v>
      </c>
      <c r="D34">
        <f>'[11]ALL-Reformatted'!P33</f>
        <v>0</v>
      </c>
      <c r="E34" s="260">
        <f t="shared" si="6"/>
        <v>0</v>
      </c>
      <c r="F34" s="260">
        <f t="shared" si="1"/>
        <v>0</v>
      </c>
      <c r="G34" s="260">
        <f t="shared" si="2"/>
        <v>0</v>
      </c>
      <c r="H34" s="259">
        <f>'Oct midyear DArbonne'!H34</f>
        <v>3225.6961587092846</v>
      </c>
      <c r="I34" s="258">
        <f>'[1]Table 4 Level 3'!P33</f>
        <v>694.4</v>
      </c>
      <c r="J34" s="258">
        <f t="shared" si="7"/>
        <v>1960.0480793546424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18">
        <f>'10.1.12 MFP Funded'!P34</f>
        <v>0</v>
      </c>
      <c r="D35">
        <f>'[11]ALL-Reformatted'!P34</f>
        <v>0</v>
      </c>
      <c r="E35" s="260">
        <f t="shared" si="6"/>
        <v>0</v>
      </c>
      <c r="F35" s="260">
        <f t="shared" si="1"/>
        <v>0</v>
      </c>
      <c r="G35" s="260">
        <f t="shared" si="2"/>
        <v>0</v>
      </c>
      <c r="H35" s="259">
        <f>'Oct midyear DArbonne'!H35</f>
        <v>3955.7852148385191</v>
      </c>
      <c r="I35" s="258">
        <f>'[1]Table 4 Level 3'!P34</f>
        <v>754.94999999999993</v>
      </c>
      <c r="J35" s="258">
        <f t="shared" si="7"/>
        <v>2355.3676074192595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19">
        <f>'10.1.12 MFP Funded'!P35</f>
        <v>0</v>
      </c>
      <c r="D36" s="627">
        <f>'[11]ALL-Reformatted'!P35</f>
        <v>0</v>
      </c>
      <c r="E36" s="276">
        <f t="shared" si="6"/>
        <v>0</v>
      </c>
      <c r="F36" s="276">
        <f t="shared" si="1"/>
        <v>0</v>
      </c>
      <c r="G36" s="276">
        <f t="shared" si="2"/>
        <v>0</v>
      </c>
      <c r="H36" s="275">
        <f>'Oct midyear DArbonne'!H36</f>
        <v>5609.6361466464068</v>
      </c>
      <c r="I36" s="274">
        <f>'[1]Table 4 Level 3'!P35</f>
        <v>727.17</v>
      </c>
      <c r="J36" s="274">
        <f t="shared" si="7"/>
        <v>3168.4030733232034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20">
        <f>'10.1.12 MFP Funded'!P36</f>
        <v>7</v>
      </c>
      <c r="D37">
        <f>'[11]ALL-Reformatted'!P36</f>
        <v>8</v>
      </c>
      <c r="E37" s="268">
        <f t="shared" si="6"/>
        <v>1</v>
      </c>
      <c r="F37" s="268">
        <f t="shared" si="1"/>
        <v>1</v>
      </c>
      <c r="G37" s="268">
        <f t="shared" si="2"/>
        <v>0</v>
      </c>
      <c r="H37" s="267">
        <f>'Oct midyear DArbonne'!H37</f>
        <v>4174.0937400224284</v>
      </c>
      <c r="I37" s="266">
        <f>'[1]Table 4 Level 3'!P36</f>
        <v>620.83000000000004</v>
      </c>
      <c r="J37" s="266">
        <f t="shared" si="7"/>
        <v>2397.4618700112142</v>
      </c>
      <c r="K37" s="265">
        <f t="shared" si="3"/>
        <v>2397.4618700112142</v>
      </c>
      <c r="L37" s="265">
        <f t="shared" si="4"/>
        <v>2397.4618700112142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18">
        <f>'10.1.12 MFP Funded'!P37</f>
        <v>0</v>
      </c>
      <c r="D38">
        <f>'[11]ALL-Reformatted'!P37</f>
        <v>0</v>
      </c>
      <c r="E38" s="260">
        <f t="shared" si="6"/>
        <v>0</v>
      </c>
      <c r="F38" s="260">
        <f t="shared" si="1"/>
        <v>0</v>
      </c>
      <c r="G38" s="260">
        <f t="shared" si="2"/>
        <v>0</v>
      </c>
      <c r="H38" s="259">
        <f>'Oct midyear DArbonne'!H38</f>
        <v>5486.1585166144778</v>
      </c>
      <c r="I38" s="258">
        <f>'[1]Table 4 Level 3'!P37</f>
        <v>559.77</v>
      </c>
      <c r="J38" s="258">
        <f t="shared" si="7"/>
        <v>3022.9642583072391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18">
        <f>'10.1.12 MFP Funded'!P38</f>
        <v>0</v>
      </c>
      <c r="D39">
        <f>'[11]ALL-Reformatted'!P38</f>
        <v>0</v>
      </c>
      <c r="E39" s="260">
        <f t="shared" si="6"/>
        <v>0</v>
      </c>
      <c r="F39" s="260">
        <f t="shared" si="1"/>
        <v>0</v>
      </c>
      <c r="G39" s="260">
        <f t="shared" si="2"/>
        <v>0</v>
      </c>
      <c r="H39" s="259">
        <f>'Oct midyear DArbonne'!H39</f>
        <v>5393.8471941993575</v>
      </c>
      <c r="I39" s="258">
        <f>'[1]Table 4 Level 3'!P38</f>
        <v>655.31000000000006</v>
      </c>
      <c r="J39" s="258">
        <f t="shared" si="7"/>
        <v>3024.578597099679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18">
        <f>'10.1.12 MFP Funded'!P39</f>
        <v>0</v>
      </c>
      <c r="D40">
        <f>'[11]ALL-Reformatted'!P39</f>
        <v>0</v>
      </c>
      <c r="E40" s="260">
        <f t="shared" si="6"/>
        <v>0</v>
      </c>
      <c r="F40" s="260">
        <f t="shared" si="1"/>
        <v>0</v>
      </c>
      <c r="G40" s="260">
        <f t="shared" si="2"/>
        <v>0</v>
      </c>
      <c r="H40" s="259">
        <f>'Oct midyear DArbonne'!H40</f>
        <v>5864.3549473361072</v>
      </c>
      <c r="I40" s="258">
        <f>'[1]Table 4 Level 3'!P39</f>
        <v>644.11000000000013</v>
      </c>
      <c r="J40" s="258">
        <f t="shared" si="7"/>
        <v>3254.2324736680539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19">
        <f>'10.1.12 MFP Funded'!P40</f>
        <v>0</v>
      </c>
      <c r="D41" s="627">
        <f>'[11]ALL-Reformatted'!P40</f>
        <v>0</v>
      </c>
      <c r="E41" s="276">
        <f t="shared" si="6"/>
        <v>0</v>
      </c>
      <c r="F41" s="276">
        <f t="shared" si="1"/>
        <v>0</v>
      </c>
      <c r="G41" s="276">
        <f t="shared" si="2"/>
        <v>0</v>
      </c>
      <c r="H41" s="275">
        <f>'Oct midyear DArbonne'!H41</f>
        <v>4848.8680115701454</v>
      </c>
      <c r="I41" s="274">
        <f>'[1]Table 4 Level 3'!P40</f>
        <v>537.96</v>
      </c>
      <c r="J41" s="274">
        <f t="shared" si="7"/>
        <v>2693.4140057850727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20">
        <f>'10.1.12 MFP Funded'!P41</f>
        <v>0</v>
      </c>
      <c r="D42">
        <f>'[11]ALL-Reformatted'!P41</f>
        <v>0</v>
      </c>
      <c r="E42" s="268">
        <f t="shared" si="6"/>
        <v>0</v>
      </c>
      <c r="F42" s="268">
        <f t="shared" si="1"/>
        <v>0</v>
      </c>
      <c r="G42" s="268">
        <f t="shared" si="2"/>
        <v>0</v>
      </c>
      <c r="H42" s="267">
        <f>'Oct midyear DArbonne'!H42</f>
        <v>3442.7546828904692</v>
      </c>
      <c r="I42" s="266">
        <f>'[1]Table 5B1_RSD_Orleans'!F78</f>
        <v>746.0335616438357</v>
      </c>
      <c r="J42" s="266">
        <f t="shared" si="7"/>
        <v>2094.3941222671524</v>
      </c>
      <c r="K42" s="265">
        <f t="shared" si="3"/>
        <v>0</v>
      </c>
      <c r="L42" s="265">
        <f t="shared" si="4"/>
        <v>0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18">
        <f>'10.1.12 MFP Funded'!P42</f>
        <v>5</v>
      </c>
      <c r="D43">
        <f>'[11]ALL-Reformatted'!P42</f>
        <v>3</v>
      </c>
      <c r="E43" s="260">
        <f t="shared" si="6"/>
        <v>-2</v>
      </c>
      <c r="F43" s="260">
        <f t="shared" si="1"/>
        <v>0</v>
      </c>
      <c r="G43" s="260">
        <f t="shared" si="2"/>
        <v>-2</v>
      </c>
      <c r="H43" s="259">
        <f>'Oct midyear DArbonne'!H43</f>
        <v>5492.0643232073926</v>
      </c>
      <c r="I43" s="258">
        <f>'[1]Table 4 Level 3'!P42</f>
        <v>653.61</v>
      </c>
      <c r="J43" s="258">
        <f t="shared" si="7"/>
        <v>3072.8371616036961</v>
      </c>
      <c r="K43" s="257">
        <f t="shared" si="3"/>
        <v>-6145.6743232073923</v>
      </c>
      <c r="L43" s="257">
        <f t="shared" si="4"/>
        <v>0</v>
      </c>
      <c r="M43" s="257">
        <f t="shared" si="5"/>
        <v>-6145.6743232073923</v>
      </c>
    </row>
    <row r="44" spans="1:13">
      <c r="A44" s="264">
        <v>38</v>
      </c>
      <c r="B44" s="263" t="s">
        <v>255</v>
      </c>
      <c r="C44" s="618">
        <f>'10.1.12 MFP Funded'!P43</f>
        <v>0</v>
      </c>
      <c r="D44">
        <f>'[11]ALL-Reformatted'!P43</f>
        <v>0</v>
      </c>
      <c r="E44" s="260">
        <f t="shared" si="6"/>
        <v>0</v>
      </c>
      <c r="F44" s="260">
        <f t="shared" si="1"/>
        <v>0</v>
      </c>
      <c r="G44" s="260">
        <f t="shared" si="2"/>
        <v>0</v>
      </c>
      <c r="H44" s="259">
        <f>'Oct midyear DArbonne'!H44</f>
        <v>2296.9220537376964</v>
      </c>
      <c r="I44" s="258">
        <f>'[1]Table 4 Level 3'!P43</f>
        <v>829.92000000000007</v>
      </c>
      <c r="J44" s="258">
        <f t="shared" si="7"/>
        <v>1563.4210268688482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18">
        <f>'10.1.12 MFP Funded'!P44</f>
        <v>0</v>
      </c>
      <c r="D45">
        <f>'[11]ALL-Reformatted'!P44</f>
        <v>0</v>
      </c>
      <c r="E45" s="260">
        <f t="shared" si="6"/>
        <v>0</v>
      </c>
      <c r="F45" s="260">
        <f t="shared" si="1"/>
        <v>0</v>
      </c>
      <c r="G45" s="260">
        <f t="shared" si="2"/>
        <v>0</v>
      </c>
      <c r="H45" s="259">
        <f>'Oct midyear DArbonne'!H45</f>
        <v>3692.59215316156</v>
      </c>
      <c r="I45" s="258">
        <f>'[1]Table 5B2_RSD_LA'!F21</f>
        <v>779.65573042776441</v>
      </c>
      <c r="J45" s="258">
        <f t="shared" si="7"/>
        <v>2236.1239417946622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19">
        <f>'10.1.12 MFP Funded'!P45</f>
        <v>0</v>
      </c>
      <c r="D46" s="627">
        <f>'[11]ALL-Reformatted'!P45</f>
        <v>0</v>
      </c>
      <c r="E46" s="276">
        <f t="shared" si="6"/>
        <v>0</v>
      </c>
      <c r="F46" s="276">
        <f t="shared" si="1"/>
        <v>0</v>
      </c>
      <c r="G46" s="276">
        <f t="shared" si="2"/>
        <v>0</v>
      </c>
      <c r="H46" s="275">
        <f>'Oct midyear DArbonne'!H46</f>
        <v>4897.3087815908475</v>
      </c>
      <c r="I46" s="274">
        <f>'[1]Table 4 Level 3'!P45</f>
        <v>700.2700000000001</v>
      </c>
      <c r="J46" s="274">
        <f t="shared" si="7"/>
        <v>2798.789390795424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20">
        <f>'10.1.12 MFP Funded'!P46</f>
        <v>0</v>
      </c>
      <c r="D47">
        <f>'[11]ALL-Reformatted'!P46</f>
        <v>0</v>
      </c>
      <c r="E47" s="268">
        <f t="shared" si="6"/>
        <v>0</v>
      </c>
      <c r="F47" s="268">
        <f t="shared" si="1"/>
        <v>0</v>
      </c>
      <c r="G47" s="268">
        <f t="shared" si="2"/>
        <v>0</v>
      </c>
      <c r="H47" s="267">
        <f>'Oct midyear DArbonne'!H47</f>
        <v>1613.0487891737891</v>
      </c>
      <c r="I47" s="266">
        <f>'[1]Table 4 Level 3'!P46</f>
        <v>886.22</v>
      </c>
      <c r="J47" s="266">
        <f t="shared" si="7"/>
        <v>1249.6343945868946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18">
        <f>'10.1.12 MFP Funded'!P47</f>
        <v>0</v>
      </c>
      <c r="D48">
        <f>'[11]ALL-Reformatted'!P47</f>
        <v>0</v>
      </c>
      <c r="E48" s="260">
        <f t="shared" si="6"/>
        <v>0</v>
      </c>
      <c r="F48" s="260">
        <f t="shared" si="1"/>
        <v>0</v>
      </c>
      <c r="G48" s="260">
        <f t="shared" si="2"/>
        <v>0</v>
      </c>
      <c r="H48" s="259">
        <f>'Oct midyear DArbonne'!H48</f>
        <v>5259.3837602759822</v>
      </c>
      <c r="I48" s="258">
        <f>'[1]Table 4 Level 3'!P47</f>
        <v>534.28</v>
      </c>
      <c r="J48" s="258">
        <f t="shared" si="7"/>
        <v>2896.831880137991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18">
        <f>'10.1.12 MFP Funded'!P48</f>
        <v>0</v>
      </c>
      <c r="D49">
        <f>'[11]ALL-Reformatted'!P48</f>
        <v>0</v>
      </c>
      <c r="E49" s="260">
        <f t="shared" si="6"/>
        <v>0</v>
      </c>
      <c r="F49" s="260">
        <f t="shared" si="1"/>
        <v>0</v>
      </c>
      <c r="G49" s="260">
        <f t="shared" si="2"/>
        <v>0</v>
      </c>
      <c r="H49" s="259">
        <f>'Oct midyear DArbonne'!H49</f>
        <v>5602.7225412254893</v>
      </c>
      <c r="I49" s="258">
        <f>'[1]Table 4 Level 3'!P48</f>
        <v>574.6099999999999</v>
      </c>
      <c r="J49" s="258">
        <f t="shared" si="7"/>
        <v>3088.6662706127445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18">
        <f>'10.1.12 MFP Funded'!P49</f>
        <v>0</v>
      </c>
      <c r="D50">
        <f>'[11]ALL-Reformatted'!P49</f>
        <v>0</v>
      </c>
      <c r="E50" s="260">
        <f t="shared" si="6"/>
        <v>0</v>
      </c>
      <c r="F50" s="260">
        <f t="shared" si="1"/>
        <v>0</v>
      </c>
      <c r="G50" s="260">
        <f t="shared" si="2"/>
        <v>0</v>
      </c>
      <c r="H50" s="259">
        <f>'Oct midyear DArbonne'!H50</f>
        <v>4123.0310925034155</v>
      </c>
      <c r="I50" s="258">
        <f>'[1]Table 4 Level 3'!P49</f>
        <v>663.16000000000008</v>
      </c>
      <c r="J50" s="258">
        <f t="shared" si="7"/>
        <v>2393.0955462517077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19">
        <f>'10.1.12 MFP Funded'!P50</f>
        <v>0</v>
      </c>
      <c r="D51" s="627">
        <f>'[11]ALL-Reformatted'!P50</f>
        <v>0</v>
      </c>
      <c r="E51" s="276">
        <f t="shared" si="6"/>
        <v>0</v>
      </c>
      <c r="F51" s="276">
        <f t="shared" si="1"/>
        <v>0</v>
      </c>
      <c r="G51" s="276">
        <f t="shared" si="2"/>
        <v>0</v>
      </c>
      <c r="H51" s="275">
        <f>'Oct midyear DArbonne'!H51</f>
        <v>2428.6757675555082</v>
      </c>
      <c r="I51" s="274">
        <f>'[1]Table 4 Level 3'!P50</f>
        <v>753.96000000000015</v>
      </c>
      <c r="J51" s="274">
        <f t="shared" si="7"/>
        <v>1591.3178837777541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20">
        <f>'10.1.12 MFP Funded'!P51</f>
        <v>0</v>
      </c>
      <c r="D52">
        <f>'[11]ALL-Reformatted'!P51</f>
        <v>0</v>
      </c>
      <c r="E52" s="268">
        <f t="shared" si="6"/>
        <v>0</v>
      </c>
      <c r="F52" s="268">
        <f t="shared" si="1"/>
        <v>0</v>
      </c>
      <c r="G52" s="268">
        <f t="shared" si="2"/>
        <v>0</v>
      </c>
      <c r="H52" s="267">
        <f>'Oct midyear DArbonne'!H52</f>
        <v>5783.612845780598</v>
      </c>
      <c r="I52" s="266">
        <f>'[1]Table 4 Level 3'!P51</f>
        <v>728.06</v>
      </c>
      <c r="J52" s="266">
        <f t="shared" si="7"/>
        <v>3255.8364228902992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18">
        <f>'10.1.12 MFP Funded'!P52</f>
        <v>0</v>
      </c>
      <c r="D53">
        <f>'[11]ALL-Reformatted'!P52</f>
        <v>0</v>
      </c>
      <c r="E53" s="260">
        <f t="shared" si="6"/>
        <v>0</v>
      </c>
      <c r="F53" s="260">
        <f t="shared" si="1"/>
        <v>0</v>
      </c>
      <c r="G53" s="260">
        <f t="shared" si="2"/>
        <v>0</v>
      </c>
      <c r="H53" s="259">
        <f>'Oct midyear DArbonne'!H53</f>
        <v>3209.8138023141523</v>
      </c>
      <c r="I53" s="258">
        <f>'[1]Table 4 Level 3'!P52</f>
        <v>910.76</v>
      </c>
      <c r="J53" s="258">
        <f t="shared" si="7"/>
        <v>2060.286901157076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18">
        <f>'10.1.12 MFP Funded'!P53</f>
        <v>0</v>
      </c>
      <c r="D54">
        <f>'[11]ALL-Reformatted'!P53</f>
        <v>0</v>
      </c>
      <c r="E54" s="260">
        <f t="shared" si="6"/>
        <v>0</v>
      </c>
      <c r="F54" s="260">
        <f t="shared" si="1"/>
        <v>0</v>
      </c>
      <c r="G54" s="260">
        <f t="shared" si="2"/>
        <v>0</v>
      </c>
      <c r="H54" s="259">
        <f>'Oct midyear DArbonne'!H54</f>
        <v>4278.1956772731837</v>
      </c>
      <c r="I54" s="258">
        <f>'[1]Table 4 Level 3'!P53</f>
        <v>871.07</v>
      </c>
      <c r="J54" s="258">
        <f t="shared" si="7"/>
        <v>2574.6328386365917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18">
        <f>'10.1.12 MFP Funded'!P54</f>
        <v>0</v>
      </c>
      <c r="D55">
        <f>'[11]ALL-Reformatted'!P54</f>
        <v>0</v>
      </c>
      <c r="E55" s="260">
        <f t="shared" si="6"/>
        <v>0</v>
      </c>
      <c r="F55" s="260">
        <f t="shared" si="1"/>
        <v>0</v>
      </c>
      <c r="G55" s="260">
        <f t="shared" si="2"/>
        <v>0</v>
      </c>
      <c r="H55" s="259">
        <f>'Oct midyear DArbonne'!H55</f>
        <v>4819.172186397177</v>
      </c>
      <c r="I55" s="258">
        <f>'[1]Table 4 Level 3'!P54</f>
        <v>574.43999999999994</v>
      </c>
      <c r="J55" s="258">
        <f t="shared" si="7"/>
        <v>2696.8060931985883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19">
        <f>'10.1.12 MFP Funded'!P55</f>
        <v>0</v>
      </c>
      <c r="D56" s="627">
        <f>'[11]ALL-Reformatted'!P55</f>
        <v>0</v>
      </c>
      <c r="E56" s="276">
        <f t="shared" si="6"/>
        <v>0</v>
      </c>
      <c r="F56" s="276">
        <f t="shared" si="1"/>
        <v>0</v>
      </c>
      <c r="G56" s="276">
        <f t="shared" si="2"/>
        <v>0</v>
      </c>
      <c r="H56" s="275">
        <f>'Oct midyear DArbonne'!H56</f>
        <v>5078.3381494368732</v>
      </c>
      <c r="I56" s="274">
        <f>'[1]Table 4 Level 3'!P55</f>
        <v>634.46</v>
      </c>
      <c r="J56" s="274">
        <f t="shared" si="7"/>
        <v>2856.3990747184366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20">
        <f>'10.1.12 MFP Funded'!P56</f>
        <v>0</v>
      </c>
      <c r="D57">
        <f>'[11]ALL-Reformatted'!P56</f>
        <v>0</v>
      </c>
      <c r="E57" s="268">
        <f t="shared" si="6"/>
        <v>0</v>
      </c>
      <c r="F57" s="268">
        <f t="shared" si="1"/>
        <v>0</v>
      </c>
      <c r="G57" s="268">
        <f t="shared" si="2"/>
        <v>0</v>
      </c>
      <c r="H57" s="267">
        <f>'Oct midyear DArbonne'!H57</f>
        <v>4327.8748353683095</v>
      </c>
      <c r="I57" s="266">
        <f>'[1]Table 4 Level 3'!P56</f>
        <v>706.66</v>
      </c>
      <c r="J57" s="266">
        <f t="shared" si="7"/>
        <v>2517.2674176841547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18">
        <f>'10.1.12 MFP Funded'!P57</f>
        <v>0</v>
      </c>
      <c r="D58">
        <f>'[11]ALL-Reformatted'!P57</f>
        <v>0</v>
      </c>
      <c r="E58" s="260">
        <f t="shared" si="6"/>
        <v>0</v>
      </c>
      <c r="F58" s="260">
        <f t="shared" si="1"/>
        <v>0</v>
      </c>
      <c r="G58" s="260">
        <f t="shared" si="2"/>
        <v>0</v>
      </c>
      <c r="H58" s="259">
        <f>'Oct midyear DArbonne'!H58</f>
        <v>4936.6461759855838</v>
      </c>
      <c r="I58" s="258">
        <f>'[1]Table 4 Level 3'!P57</f>
        <v>658.37</v>
      </c>
      <c r="J58" s="258">
        <f t="shared" si="7"/>
        <v>2797.5080879927918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18">
        <f>'10.1.12 MFP Funded'!P58</f>
        <v>0</v>
      </c>
      <c r="D59">
        <f>'[11]ALL-Reformatted'!P58</f>
        <v>0</v>
      </c>
      <c r="E59" s="260">
        <f t="shared" si="6"/>
        <v>0</v>
      </c>
      <c r="F59" s="260">
        <f t="shared" si="1"/>
        <v>0</v>
      </c>
      <c r="G59" s="260">
        <f t="shared" si="2"/>
        <v>0</v>
      </c>
      <c r="H59" s="259">
        <f>'Oct midyear DArbonne'!H59</f>
        <v>4800.3207499962118</v>
      </c>
      <c r="I59" s="258">
        <f>'[1]Table 4 Level 3'!P58</f>
        <v>689.74</v>
      </c>
      <c r="J59" s="258">
        <f t="shared" si="7"/>
        <v>2745.0303749981058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18">
        <f>'10.1.12 MFP Funded'!P59</f>
        <v>0</v>
      </c>
      <c r="D60">
        <f>'[11]ALL-Reformatted'!P59</f>
        <v>0</v>
      </c>
      <c r="E60" s="260">
        <f t="shared" si="6"/>
        <v>0</v>
      </c>
      <c r="F60" s="260">
        <f t="shared" si="1"/>
        <v>0</v>
      </c>
      <c r="G60" s="260">
        <f t="shared" si="2"/>
        <v>0</v>
      </c>
      <c r="H60" s="259">
        <f>'Oct midyear DArbonne'!H60</f>
        <v>6010.7753360515026</v>
      </c>
      <c r="I60" s="258">
        <f>'[1]Table 4 Level 3'!P59</f>
        <v>951.45</v>
      </c>
      <c r="J60" s="258">
        <f t="shared" si="7"/>
        <v>3481.1126680257512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19">
        <f>'10.1.12 MFP Funded'!P60</f>
        <v>0</v>
      </c>
      <c r="D61" s="627">
        <f>'[11]ALL-Reformatted'!P60</f>
        <v>0</v>
      </c>
      <c r="E61" s="276">
        <f t="shared" si="6"/>
        <v>0</v>
      </c>
      <c r="F61" s="276">
        <f t="shared" si="1"/>
        <v>0</v>
      </c>
      <c r="G61" s="276">
        <f t="shared" si="2"/>
        <v>0</v>
      </c>
      <c r="H61" s="275">
        <f>'Oct midyear DArbonne'!H61</f>
        <v>4103.7453851303217</v>
      </c>
      <c r="I61" s="274">
        <f>'[1]Table 4 Level 3'!P60</f>
        <v>795.14</v>
      </c>
      <c r="J61" s="274">
        <f t="shared" si="7"/>
        <v>2449.442692565161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20">
        <f>'10.1.12 MFP Funded'!P61</f>
        <v>530</v>
      </c>
      <c r="D62">
        <f>'[11]ALL-Reformatted'!P61</f>
        <v>531</v>
      </c>
      <c r="E62" s="268">
        <f t="shared" si="6"/>
        <v>1</v>
      </c>
      <c r="F62" s="268">
        <f t="shared" si="1"/>
        <v>1</v>
      </c>
      <c r="G62" s="268">
        <f t="shared" si="2"/>
        <v>0</v>
      </c>
      <c r="H62" s="267">
        <f>'Oct midyear DArbonne'!H62</f>
        <v>5076.2407002640311</v>
      </c>
      <c r="I62" s="266">
        <f>'[1]Table 4 Level 3'!P61</f>
        <v>614.66000000000008</v>
      </c>
      <c r="J62" s="266">
        <f t="shared" si="7"/>
        <v>2845.4503501320155</v>
      </c>
      <c r="K62" s="265">
        <f t="shared" si="3"/>
        <v>2845.4503501320155</v>
      </c>
      <c r="L62" s="265">
        <f t="shared" si="4"/>
        <v>2845.4503501320155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18">
        <f>'10.1.12 MFP Funded'!P62</f>
        <v>0</v>
      </c>
      <c r="D63">
        <f>'[11]ALL-Reformatted'!P62</f>
        <v>0</v>
      </c>
      <c r="E63" s="260">
        <f t="shared" si="6"/>
        <v>0</v>
      </c>
      <c r="F63" s="260">
        <f t="shared" si="1"/>
        <v>0</v>
      </c>
      <c r="G63" s="260">
        <f t="shared" si="2"/>
        <v>0</v>
      </c>
      <c r="H63" s="259">
        <f>'Oct midyear DArbonne'!H63</f>
        <v>4409.0708210621269</v>
      </c>
      <c r="I63" s="258">
        <f>'[1]Table 4 Level 3'!P62</f>
        <v>764.51</v>
      </c>
      <c r="J63" s="258">
        <f t="shared" si="7"/>
        <v>2586.7904105310636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18">
        <f>'10.1.12 MFP Funded'!P63</f>
        <v>0</v>
      </c>
      <c r="D64">
        <f>'[11]ALL-Reformatted'!P63</f>
        <v>0</v>
      </c>
      <c r="E64" s="260">
        <f t="shared" si="6"/>
        <v>0</v>
      </c>
      <c r="F64" s="260">
        <f t="shared" si="1"/>
        <v>0</v>
      </c>
      <c r="G64" s="260">
        <f t="shared" si="2"/>
        <v>0</v>
      </c>
      <c r="H64" s="259">
        <f>'Oct midyear DArbonne'!H64</f>
        <v>5341.4512666086594</v>
      </c>
      <c r="I64" s="258">
        <f>'[1]Table 4 Level 3'!P63</f>
        <v>697.04</v>
      </c>
      <c r="J64" s="258">
        <f t="shared" si="7"/>
        <v>3019.2456333043297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18">
        <f>'10.1.12 MFP Funded'!P64</f>
        <v>0</v>
      </c>
      <c r="D65">
        <f>'[11]ALL-Reformatted'!P64</f>
        <v>0</v>
      </c>
      <c r="E65" s="260">
        <f t="shared" si="6"/>
        <v>0</v>
      </c>
      <c r="F65" s="260">
        <f t="shared" si="1"/>
        <v>0</v>
      </c>
      <c r="G65" s="260">
        <f t="shared" si="2"/>
        <v>0</v>
      </c>
      <c r="H65" s="259">
        <f>'Oct midyear DArbonne'!H65</f>
        <v>6342.1695127641487</v>
      </c>
      <c r="I65" s="258">
        <f>'[1]Table 4 Level 3'!P64</f>
        <v>689.52</v>
      </c>
      <c r="J65" s="258">
        <f t="shared" si="7"/>
        <v>3515.8447563820746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19">
        <f>'10.1.12 MFP Funded'!P65</f>
        <v>0</v>
      </c>
      <c r="D66" s="627">
        <f>'[11]ALL-Reformatted'!P65</f>
        <v>0</v>
      </c>
      <c r="E66" s="276">
        <f t="shared" si="6"/>
        <v>0</v>
      </c>
      <c r="F66" s="276">
        <f t="shared" si="1"/>
        <v>0</v>
      </c>
      <c r="G66" s="276">
        <f t="shared" si="2"/>
        <v>0</v>
      </c>
      <c r="H66" s="275">
        <f>'Oct midyear DArbonne'!H66</f>
        <v>4836.7830262372299</v>
      </c>
      <c r="I66" s="274">
        <f>'[1]Table 4 Level 3'!P65</f>
        <v>594.04</v>
      </c>
      <c r="J66" s="274">
        <f t="shared" si="7"/>
        <v>2715.4115131186149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20">
        <f>'10.1.12 MFP Funded'!P66</f>
        <v>0</v>
      </c>
      <c r="D67">
        <f>'[11]ALL-Reformatted'!P66</f>
        <v>0</v>
      </c>
      <c r="E67" s="268">
        <f t="shared" si="6"/>
        <v>0</v>
      </c>
      <c r="F67" s="268">
        <f t="shared" si="1"/>
        <v>0</v>
      </c>
      <c r="G67" s="268">
        <f t="shared" si="2"/>
        <v>0</v>
      </c>
      <c r="H67" s="267">
        <f>'Oct midyear DArbonne'!H67</f>
        <v>3068.5254213785697</v>
      </c>
      <c r="I67" s="266">
        <f>'[1]Table 4 Level 3'!P66</f>
        <v>833.70999999999992</v>
      </c>
      <c r="J67" s="266">
        <f t="shared" si="7"/>
        <v>1951.1177106892849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18">
        <f>'10.1.12 MFP Funded'!P67</f>
        <v>0</v>
      </c>
      <c r="D68">
        <f>'[11]ALL-Reformatted'!P67</f>
        <v>0</v>
      </c>
      <c r="E68" s="260">
        <f t="shared" si="6"/>
        <v>0</v>
      </c>
      <c r="F68" s="260">
        <f t="shared" si="1"/>
        <v>0</v>
      </c>
      <c r="G68" s="260">
        <f t="shared" si="2"/>
        <v>0</v>
      </c>
      <c r="H68" s="259">
        <f>'Oct midyear DArbonne'!H68</f>
        <v>5577.0282124990472</v>
      </c>
      <c r="I68" s="258">
        <f>'[1]Table 4 Level 3'!P67</f>
        <v>516.08000000000004</v>
      </c>
      <c r="J68" s="258">
        <f t="shared" si="7"/>
        <v>3046.5541062495236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18">
        <f>'10.1.12 MFP Funded'!P68</f>
        <v>0</v>
      </c>
      <c r="D69">
        <f>'[11]ALL-Reformatted'!P68</f>
        <v>0</v>
      </c>
      <c r="E69" s="260">
        <f t="shared" si="6"/>
        <v>0</v>
      </c>
      <c r="F69" s="260">
        <f t="shared" si="1"/>
        <v>0</v>
      </c>
      <c r="G69" s="260">
        <f t="shared" si="2"/>
        <v>0</v>
      </c>
      <c r="H69" s="259">
        <f>'Oct midyear DArbonne'!H69</f>
        <v>4427.207711317601</v>
      </c>
      <c r="I69" s="258">
        <f>'[1]Table 4 Level 3'!P68</f>
        <v>756.79</v>
      </c>
      <c r="J69" s="258">
        <f t="shared" si="7"/>
        <v>2591.9988556588005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18">
        <f>'10.1.12 MFP Funded'!P69</f>
        <v>0</v>
      </c>
      <c r="D70">
        <f>'[11]ALL-Reformatted'!P69</f>
        <v>0</v>
      </c>
      <c r="E70" s="260">
        <f t="shared" si="6"/>
        <v>0</v>
      </c>
      <c r="F70" s="260">
        <f t="shared" si="1"/>
        <v>0</v>
      </c>
      <c r="G70" s="260">
        <f t="shared" si="2"/>
        <v>0</v>
      </c>
      <c r="H70" s="259">
        <f>'Oct midyear DArbonne'!H70</f>
        <v>5888.4725850181812</v>
      </c>
      <c r="I70" s="258">
        <f>'[1]Table 4 Level 3'!P69</f>
        <v>592.66</v>
      </c>
      <c r="J70" s="258">
        <f t="shared" si="7"/>
        <v>3240.5662925090905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19">
        <f>'10.1.12 MFP Funded'!P70</f>
        <v>0</v>
      </c>
      <c r="D71" s="627">
        <f>'[11]ALL-Reformatted'!P70</f>
        <v>3</v>
      </c>
      <c r="E71" s="276">
        <f t="shared" si="6"/>
        <v>3</v>
      </c>
      <c r="F71" s="276">
        <f t="shared" ref="F71:F76" si="8">IF(E71&gt;0,E71,0)</f>
        <v>3</v>
      </c>
      <c r="G71" s="276">
        <f t="shared" ref="G71:G76" si="9">IF(E71&lt;0,E71,0)</f>
        <v>0</v>
      </c>
      <c r="H71" s="275">
        <f>'Oct midyear DArbonne'!H71</f>
        <v>4583.9609010774066</v>
      </c>
      <c r="I71" s="274">
        <f>'[1]Table 4 Level 3'!P70</f>
        <v>829.12</v>
      </c>
      <c r="J71" s="274">
        <f t="shared" si="7"/>
        <v>2706.5404505387032</v>
      </c>
      <c r="K71" s="273">
        <f t="shared" ref="K71:K76" si="10">E71*J71</f>
        <v>8119.6213516161097</v>
      </c>
      <c r="L71" s="273">
        <f t="shared" ref="L71:L76" si="11">IF(K71&gt;0,K71,0)</f>
        <v>8119.6213516161097</v>
      </c>
      <c r="M71" s="273">
        <f t="shared" ref="M71:M76" si="12">IF(K71&lt;0,K71,0)</f>
        <v>0</v>
      </c>
    </row>
    <row r="72" spans="1:13">
      <c r="A72" s="272">
        <v>66</v>
      </c>
      <c r="B72" s="271" t="s">
        <v>227</v>
      </c>
      <c r="C72" s="620">
        <f>'10.1.12 MFP Funded'!P71</f>
        <v>0</v>
      </c>
      <c r="D72">
        <f>'[11]ALL-Reformatted'!P71</f>
        <v>0</v>
      </c>
      <c r="E72" s="268">
        <f t="shared" ref="E72:E76" si="13">D72-C72</f>
        <v>0</v>
      </c>
      <c r="F72" s="268">
        <f t="shared" si="8"/>
        <v>0</v>
      </c>
      <c r="G72" s="268">
        <f t="shared" si="9"/>
        <v>0</v>
      </c>
      <c r="H72" s="267">
        <f>'Oct midyear DArbonne'!H72</f>
        <v>6262.4784859426345</v>
      </c>
      <c r="I72" s="266">
        <f>'[1]Table 4 Level 3'!P71</f>
        <v>730.06</v>
      </c>
      <c r="J72" s="266">
        <f t="shared" ref="J72:J76" si="14">(H72+I72)*0.5</f>
        <v>3496.269242971317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18">
        <f>'10.1.12 MFP Funded'!P72</f>
        <v>0</v>
      </c>
      <c r="D73">
        <f>'[11]ALL-Reformatted'!P72</f>
        <v>0</v>
      </c>
      <c r="E73" s="260">
        <f t="shared" si="13"/>
        <v>0</v>
      </c>
      <c r="F73" s="260">
        <f t="shared" si="8"/>
        <v>0</v>
      </c>
      <c r="G73" s="260">
        <f t="shared" si="9"/>
        <v>0</v>
      </c>
      <c r="H73" s="259">
        <f>'Oct midyear DArbonne'!H73</f>
        <v>5059.3528695821524</v>
      </c>
      <c r="I73" s="258">
        <f>'[1]Table 4 Level 3'!P72</f>
        <v>715.61</v>
      </c>
      <c r="J73" s="258">
        <f t="shared" si="14"/>
        <v>2887.481434791076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18">
        <f>'10.1.12 MFP Funded'!P73</f>
        <v>0</v>
      </c>
      <c r="D74">
        <f>'[11]ALL-Reformatted'!P73</f>
        <v>0</v>
      </c>
      <c r="E74" s="260">
        <f t="shared" si="13"/>
        <v>0</v>
      </c>
      <c r="F74" s="260">
        <f t="shared" si="8"/>
        <v>0</v>
      </c>
      <c r="G74" s="260">
        <f t="shared" si="9"/>
        <v>0</v>
      </c>
      <c r="H74" s="259">
        <f>'Oct midyear DArbonne'!H74</f>
        <v>5863.2815891318614</v>
      </c>
      <c r="I74" s="258">
        <f>'[1]Table 4 Level 3'!P73</f>
        <v>798.7</v>
      </c>
      <c r="J74" s="258">
        <f t="shared" si="14"/>
        <v>3330.9907945659306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320">
        <v>69</v>
      </c>
      <c r="B75" s="319" t="s">
        <v>224</v>
      </c>
      <c r="C75" s="622">
        <f>'10.1.12 MFP Funded'!P74</f>
        <v>0</v>
      </c>
      <c r="D75">
        <f>'[11]ALL-Reformatted'!P74</f>
        <v>0</v>
      </c>
      <c r="E75" s="316">
        <f t="shared" si="13"/>
        <v>0</v>
      </c>
      <c r="F75" s="316">
        <f t="shared" si="8"/>
        <v>0</v>
      </c>
      <c r="G75" s="316">
        <f t="shared" si="9"/>
        <v>0</v>
      </c>
      <c r="H75" s="315">
        <f>'Oct midyear DArbonne'!H75</f>
        <v>5520.7940729790862</v>
      </c>
      <c r="I75" s="314">
        <f>'[1]Table 4 Level 3'!P74</f>
        <v>705.67</v>
      </c>
      <c r="J75" s="314">
        <f t="shared" si="14"/>
        <v>3113.2320364895431</v>
      </c>
      <c r="K75" s="313">
        <f t="shared" si="10"/>
        <v>0</v>
      </c>
      <c r="L75" s="313">
        <f t="shared" si="11"/>
        <v>0</v>
      </c>
      <c r="M75" s="313">
        <f t="shared" si="12"/>
        <v>0</v>
      </c>
    </row>
    <row r="76" spans="1:13">
      <c r="A76" s="312"/>
      <c r="B76" s="311" t="s">
        <v>295</v>
      </c>
      <c r="C76" s="623">
        <f>'10.1.12 MFP Funded'!P75</f>
        <v>1</v>
      </c>
      <c r="D76">
        <f>'[11]ALL-Reformatted'!$P$75</f>
        <v>1</v>
      </c>
      <c r="E76" s="316">
        <f t="shared" si="13"/>
        <v>0</v>
      </c>
      <c r="F76" s="308">
        <f t="shared" si="8"/>
        <v>0</v>
      </c>
      <c r="G76" s="308">
        <f t="shared" si="9"/>
        <v>0</v>
      </c>
      <c r="H76" s="267">
        <f>'Oct midyear DArbonne'!H76</f>
        <v>5076.2407002640311</v>
      </c>
      <c r="I76" s="266">
        <f>'[1]Table 4 Level 3'!P61</f>
        <v>614.66000000000008</v>
      </c>
      <c r="J76" s="266">
        <f t="shared" si="14"/>
        <v>2845.4503501320155</v>
      </c>
      <c r="K76" s="265">
        <f t="shared" si="10"/>
        <v>0</v>
      </c>
      <c r="L76" s="265">
        <f t="shared" si="11"/>
        <v>0</v>
      </c>
      <c r="M76" s="265">
        <f t="shared" si="12"/>
        <v>0</v>
      </c>
    </row>
    <row r="77" spans="1:13" ht="13.5" thickBot="1">
      <c r="A77" s="248"/>
      <c r="B77" s="247" t="s">
        <v>223</v>
      </c>
      <c r="C77" s="624">
        <f>SUM(C7:C76)</f>
        <v>544</v>
      </c>
      <c r="D77" s="621">
        <f>SUM(D7:D76)</f>
        <v>548</v>
      </c>
      <c r="E77" s="245">
        <f>SUM(E7:E76)</f>
        <v>4</v>
      </c>
      <c r="F77" s="245">
        <f>SUM(F7:F76)</f>
        <v>6</v>
      </c>
      <c r="G77" s="245">
        <f>SUM(G7:G76)</f>
        <v>-2</v>
      </c>
      <c r="H77" s="244"/>
      <c r="I77" s="243"/>
      <c r="J77" s="243"/>
      <c r="K77" s="242">
        <f>SUM(K7:K76)</f>
        <v>10274.129707428352</v>
      </c>
      <c r="L77" s="242">
        <f>SUM(L7:L76)</f>
        <v>16419.804030635743</v>
      </c>
      <c r="M77" s="242">
        <f>SUM(M7:M76)</f>
        <v>-6145.6743232073923</v>
      </c>
    </row>
    <row r="78" spans="1:13" ht="13.5" thickTop="1"/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31" right="0.35" top="0.75" bottom="0.75" header="0.3" footer="0.3"/>
  <pageSetup paperSize="5" scale="50" firstPageNumber="52" orientation="portrait" useFirstPageNumber="1" r:id="rId1"/>
  <headerFooter>
    <oddHeader>&amp;L&amp;"Arial,Bold"&amp;20Revised February 1 Mid-year Adjustment for Students</oddHeader>
    <oddFooter>&amp;R&amp;P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2.85546875" customWidth="1"/>
    <col min="4" max="4" width="13.5703125" customWidth="1"/>
    <col min="5" max="5" width="15" customWidth="1"/>
    <col min="6" max="7" width="11.7109375" customWidth="1"/>
    <col min="8" max="8" width="13.42578125" bestFit="1" customWidth="1"/>
    <col min="9" max="9" width="10.42578125" bestFit="1" customWidth="1"/>
    <col min="10" max="10" width="15.5703125" bestFit="1" customWidth="1"/>
    <col min="11" max="11" width="14.28515625" customWidth="1"/>
    <col min="12" max="12" width="10.85546875" bestFit="1" customWidth="1"/>
    <col min="13" max="13" width="11.85546875" bestFit="1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801" t="s">
        <v>297</v>
      </c>
      <c r="B2" s="802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803"/>
      <c r="B3" s="804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2.25" customHeight="1">
      <c r="A4" s="805"/>
      <c r="B4" s="806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2" customHeight="1">
      <c r="A6" s="302"/>
      <c r="B6" s="301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Funded'!S6</f>
        <v>0</v>
      </c>
      <c r="D7">
        <f>'[11]ALL-Reformatted'!S6</f>
        <v>0</v>
      </c>
      <c r="E7" s="284">
        <f>D7-C7</f>
        <v>0</v>
      </c>
      <c r="F7" s="284">
        <f t="shared" ref="F7:F70" si="1">IF(E7&gt;0,E7,0)</f>
        <v>0</v>
      </c>
      <c r="G7" s="284">
        <f t="shared" ref="G7:G70" si="2">IF(E7&lt;0,E7,0)</f>
        <v>0</v>
      </c>
      <c r="H7" s="283">
        <f>'Oct midyear Intl_VIBE '!H7</f>
        <v>4637.919706737428</v>
      </c>
      <c r="I7" s="282">
        <f>'[1]Table 4 Level 3'!P6</f>
        <v>777.48</v>
      </c>
      <c r="J7" s="282">
        <f>(H7+I7)*0.5</f>
        <v>2707.6998533687138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15">
        <f>'10.1.12 MFP Funded'!S7</f>
        <v>0</v>
      </c>
      <c r="D8">
        <f>'[11]ALL-Reformatted'!S7</f>
        <v>0</v>
      </c>
      <c r="E8" s="296">
        <f t="shared" ref="E8:E71" si="6">D8-C8</f>
        <v>0</v>
      </c>
      <c r="F8" s="296">
        <f t="shared" si="1"/>
        <v>0</v>
      </c>
      <c r="G8" s="296">
        <f t="shared" si="2"/>
        <v>0</v>
      </c>
      <c r="H8" s="295">
        <f>'Oct midyear Intl_VIBE '!H8</f>
        <v>6149.545926426621</v>
      </c>
      <c r="I8" s="294">
        <f>'[1]Table 4 Level 3'!P7</f>
        <v>842.32</v>
      </c>
      <c r="J8" s="294">
        <f t="shared" ref="J8:J71" si="7">(H8+I8)*0.5</f>
        <v>3495.9329632133104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>
      <c r="A9" s="264">
        <v>3</v>
      </c>
      <c r="B9" s="263" t="s">
        <v>290</v>
      </c>
      <c r="C9" s="615">
        <f>'10.1.12 MFP Funded'!S8</f>
        <v>0</v>
      </c>
      <c r="D9">
        <f>'[11]ALL-Reformatted'!S8</f>
        <v>0</v>
      </c>
      <c r="E9" s="296">
        <f t="shared" si="6"/>
        <v>0</v>
      </c>
      <c r="F9" s="296">
        <f t="shared" si="1"/>
        <v>0</v>
      </c>
      <c r="G9" s="296">
        <f t="shared" si="2"/>
        <v>0</v>
      </c>
      <c r="H9" s="295">
        <f>'Oct midyear Intl_VIBE '!H9</f>
        <v>4340.9401078757892</v>
      </c>
      <c r="I9" s="294">
        <f>'[1]Table 4 Level 3'!P8</f>
        <v>596.84</v>
      </c>
      <c r="J9" s="294">
        <f t="shared" si="7"/>
        <v>2468.8900539378947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>
      <c r="A10" s="264">
        <v>4</v>
      </c>
      <c r="B10" s="263" t="s">
        <v>289</v>
      </c>
      <c r="C10" s="615">
        <f>'10.1.12 MFP Funded'!S9</f>
        <v>0</v>
      </c>
      <c r="D10">
        <f>'[11]ALL-Reformatted'!S9</f>
        <v>0</v>
      </c>
      <c r="E10" s="296">
        <f t="shared" si="6"/>
        <v>0</v>
      </c>
      <c r="F10" s="296">
        <f t="shared" si="1"/>
        <v>0</v>
      </c>
      <c r="G10" s="296">
        <f t="shared" si="2"/>
        <v>0</v>
      </c>
      <c r="H10" s="295">
        <f>'Oct midyear Intl_VIBE '!H10</f>
        <v>6077.3708498182023</v>
      </c>
      <c r="I10" s="294">
        <f>'[1]Table 4 Level 3'!P9</f>
        <v>585.76</v>
      </c>
      <c r="J10" s="294">
        <f t="shared" si="7"/>
        <v>3331.5654249091012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16">
        <f>'10.1.12 MFP Funded'!S10</f>
        <v>0</v>
      </c>
      <c r="D11" s="627">
        <f>'[11]ALL-Reformatted'!S10</f>
        <v>0</v>
      </c>
      <c r="E11" s="290">
        <f t="shared" si="6"/>
        <v>0</v>
      </c>
      <c r="F11" s="290">
        <f t="shared" si="1"/>
        <v>0</v>
      </c>
      <c r="G11" s="290">
        <f t="shared" si="2"/>
        <v>0</v>
      </c>
      <c r="H11" s="289">
        <f>'Oct midyear Intl_VIBE '!H11</f>
        <v>4878.1095033692254</v>
      </c>
      <c r="I11" s="288">
        <f>'[1]Table 4 Level 3'!P10</f>
        <v>555.91</v>
      </c>
      <c r="J11" s="288">
        <f t="shared" si="7"/>
        <v>2717.0097516846126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>
      <c r="A12" s="272">
        <v>6</v>
      </c>
      <c r="B12" s="271" t="s">
        <v>287</v>
      </c>
      <c r="C12" s="617">
        <f>'10.1.12 MFP Funded'!S11</f>
        <v>0</v>
      </c>
      <c r="D12">
        <f>'[11]ALL-Reformatted'!S11</f>
        <v>0</v>
      </c>
      <c r="E12" s="284">
        <f t="shared" si="6"/>
        <v>0</v>
      </c>
      <c r="F12" s="284">
        <f t="shared" si="1"/>
        <v>0</v>
      </c>
      <c r="G12" s="284">
        <f t="shared" si="2"/>
        <v>0</v>
      </c>
      <c r="H12" s="283">
        <f>'Oct midyear Intl_VIBE '!H12</f>
        <v>5550.1901239384006</v>
      </c>
      <c r="I12" s="282">
        <f>'[1]Table 4 Level 3'!P11</f>
        <v>545.4799999999999</v>
      </c>
      <c r="J12" s="282">
        <f t="shared" si="7"/>
        <v>3047.8350619692001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15">
        <f>'10.1.12 MFP Funded'!S12</f>
        <v>0</v>
      </c>
      <c r="D13">
        <f>'[11]ALL-Reformatted'!S12</f>
        <v>0</v>
      </c>
      <c r="E13" s="296">
        <f t="shared" si="6"/>
        <v>0</v>
      </c>
      <c r="F13" s="296">
        <f t="shared" si="1"/>
        <v>0</v>
      </c>
      <c r="G13" s="296">
        <f t="shared" si="2"/>
        <v>0</v>
      </c>
      <c r="H13" s="295">
        <f>'Oct midyear Intl_VIBE '!H13</f>
        <v>1550.5347159603245</v>
      </c>
      <c r="I13" s="294">
        <f>'[1]Table 4 Level 3'!P12</f>
        <v>756.91999999999985</v>
      </c>
      <c r="J13" s="294">
        <f t="shared" si="7"/>
        <v>1153.7273579801622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15">
        <f>'10.1.12 MFP Funded'!S13</f>
        <v>0</v>
      </c>
      <c r="D14">
        <f>'[11]ALL-Reformatted'!S13</f>
        <v>0</v>
      </c>
      <c r="E14" s="296">
        <f t="shared" si="6"/>
        <v>0</v>
      </c>
      <c r="F14" s="296">
        <f t="shared" si="1"/>
        <v>0</v>
      </c>
      <c r="G14" s="296">
        <f t="shared" si="2"/>
        <v>0</v>
      </c>
      <c r="H14" s="295">
        <f>'Oct midyear Intl_VIBE '!H14</f>
        <v>4054.7459475361657</v>
      </c>
      <c r="I14" s="294">
        <f>'[1]Table 4 Level 3'!P13</f>
        <v>725.76</v>
      </c>
      <c r="J14" s="294">
        <f t="shared" si="7"/>
        <v>2390.2529737680829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15">
        <f>'10.1.12 MFP Funded'!S14</f>
        <v>0</v>
      </c>
      <c r="D15">
        <f>'[11]ALL-Reformatted'!S14</f>
        <v>0</v>
      </c>
      <c r="E15" s="296">
        <f t="shared" si="6"/>
        <v>0</v>
      </c>
      <c r="F15" s="296">
        <f t="shared" si="1"/>
        <v>0</v>
      </c>
      <c r="G15" s="296">
        <f t="shared" si="2"/>
        <v>0</v>
      </c>
      <c r="H15" s="295">
        <f>'Oct midyear Intl_VIBE '!H15</f>
        <v>4287.1210280148016</v>
      </c>
      <c r="I15" s="294">
        <f>'[1]Table 4 Level 3'!P14</f>
        <v>744.76</v>
      </c>
      <c r="J15" s="294">
        <f t="shared" si="7"/>
        <v>2515.9405140074009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16">
        <f>'10.1.12 MFP Funded'!S15</f>
        <v>0</v>
      </c>
      <c r="D16" s="627">
        <f>'[11]ALL-Reformatted'!S15</f>
        <v>0</v>
      </c>
      <c r="E16" s="290">
        <f t="shared" si="6"/>
        <v>0</v>
      </c>
      <c r="F16" s="290">
        <f t="shared" si="1"/>
        <v>0</v>
      </c>
      <c r="G16" s="290">
        <f t="shared" si="2"/>
        <v>0</v>
      </c>
      <c r="H16" s="289">
        <f>'Oct midyear Intl_VIBE '!H16</f>
        <v>4320.1782742925079</v>
      </c>
      <c r="I16" s="288">
        <f>'[1]Table 4 Level 3'!P15</f>
        <v>608.04000000000008</v>
      </c>
      <c r="J16" s="288">
        <f t="shared" si="7"/>
        <v>2464.1091371462539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17">
        <f>'10.1.12 MFP Funded'!S16</f>
        <v>0</v>
      </c>
      <c r="D17">
        <f>'[11]ALL-Reformatted'!S16</f>
        <v>0</v>
      </c>
      <c r="E17" s="284">
        <f t="shared" si="6"/>
        <v>0</v>
      </c>
      <c r="F17" s="284">
        <f t="shared" si="1"/>
        <v>0</v>
      </c>
      <c r="G17" s="284">
        <f t="shared" si="2"/>
        <v>0</v>
      </c>
      <c r="H17" s="283">
        <f>'Oct midyear Intl_VIBE '!H17</f>
        <v>6754.8947842641273</v>
      </c>
      <c r="I17" s="282">
        <f>'[1]Table 4 Level 3'!P16</f>
        <v>706.55</v>
      </c>
      <c r="J17" s="282">
        <f t="shared" si="7"/>
        <v>3730.7223921320638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15">
        <f>'10.1.12 MFP Funded'!S17</f>
        <v>0</v>
      </c>
      <c r="D18">
        <f>'[11]ALL-Reformatted'!S17</f>
        <v>0</v>
      </c>
      <c r="E18" s="296">
        <f t="shared" si="6"/>
        <v>0</v>
      </c>
      <c r="F18" s="296">
        <f t="shared" si="1"/>
        <v>0</v>
      </c>
      <c r="G18" s="296">
        <f t="shared" si="2"/>
        <v>0</v>
      </c>
      <c r="H18" s="295">
        <f>'Oct midyear Intl_VIBE '!H18</f>
        <v>1807.9873469387755</v>
      </c>
      <c r="I18" s="294">
        <f>'[1]Table 4 Level 3'!P17</f>
        <v>1063.31</v>
      </c>
      <c r="J18" s="294">
        <f t="shared" si="7"/>
        <v>1435.6486734693876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15">
        <f>'10.1.12 MFP Funded'!S18</f>
        <v>0</v>
      </c>
      <c r="D19">
        <f>'[11]ALL-Reformatted'!S18</f>
        <v>0</v>
      </c>
      <c r="E19" s="296">
        <f t="shared" si="6"/>
        <v>0</v>
      </c>
      <c r="F19" s="296">
        <f t="shared" si="1"/>
        <v>0</v>
      </c>
      <c r="G19" s="296">
        <f t="shared" si="2"/>
        <v>0</v>
      </c>
      <c r="H19" s="295">
        <f>'Oct midyear Intl_VIBE '!H19</f>
        <v>6143.511131744569</v>
      </c>
      <c r="I19" s="294">
        <f>'[1]Table 4 Level 3'!P18</f>
        <v>749.43000000000006</v>
      </c>
      <c r="J19" s="294">
        <f t="shared" si="7"/>
        <v>3446.4705658722846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>
      <c r="A20" s="264">
        <v>14</v>
      </c>
      <c r="B20" s="263" t="s">
        <v>279</v>
      </c>
      <c r="C20" s="615">
        <f>'10.1.12 MFP Funded'!S19</f>
        <v>0</v>
      </c>
      <c r="D20">
        <f>'[11]ALL-Reformatted'!S19</f>
        <v>0</v>
      </c>
      <c r="E20" s="296">
        <f t="shared" si="6"/>
        <v>0</v>
      </c>
      <c r="F20" s="296">
        <f t="shared" si="1"/>
        <v>0</v>
      </c>
      <c r="G20" s="296">
        <f t="shared" si="2"/>
        <v>0</v>
      </c>
      <c r="H20" s="295">
        <f>'Oct midyear Intl_VIBE '!H20</f>
        <v>5304.5609177528095</v>
      </c>
      <c r="I20" s="294">
        <f>'[1]Table 4 Level 3'!P19</f>
        <v>809.9799999999999</v>
      </c>
      <c r="J20" s="294">
        <f t="shared" si="7"/>
        <v>3057.2704588764045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16">
        <f>'10.1.12 MFP Funded'!S20</f>
        <v>0</v>
      </c>
      <c r="D21" s="627">
        <f>'[11]ALL-Reformatted'!S20</f>
        <v>0</v>
      </c>
      <c r="E21" s="290">
        <f t="shared" si="6"/>
        <v>0</v>
      </c>
      <c r="F21" s="290">
        <f t="shared" si="1"/>
        <v>0</v>
      </c>
      <c r="G21" s="290">
        <f t="shared" si="2"/>
        <v>0</v>
      </c>
      <c r="H21" s="289">
        <f>'Oct midyear Intl_VIBE '!H21</f>
        <v>5440.6588926253107</v>
      </c>
      <c r="I21" s="288">
        <f>'[1]Table 4 Level 3'!P20</f>
        <v>553.79999999999995</v>
      </c>
      <c r="J21" s="288">
        <f t="shared" si="7"/>
        <v>2997.2294463126555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17">
        <f>'10.1.12 MFP Funded'!S21</f>
        <v>0</v>
      </c>
      <c r="D22">
        <f>'[11]ALL-Reformatted'!S21</f>
        <v>0</v>
      </c>
      <c r="E22" s="284">
        <f t="shared" si="6"/>
        <v>0</v>
      </c>
      <c r="F22" s="284">
        <f t="shared" si="1"/>
        <v>0</v>
      </c>
      <c r="G22" s="284">
        <f t="shared" si="2"/>
        <v>0</v>
      </c>
      <c r="H22" s="283">
        <f>'Oct midyear Intl_VIBE '!H22</f>
        <v>1508.2103091706706</v>
      </c>
      <c r="I22" s="282">
        <f>'[1]Table 4 Level 3'!P21</f>
        <v>686.73</v>
      </c>
      <c r="J22" s="282">
        <f t="shared" si="7"/>
        <v>1097.4701545853354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15">
        <f>'10.1.12 MFP Funded'!S22</f>
        <v>0</v>
      </c>
      <c r="D23">
        <f>'[11]ALL-Reformatted'!S22</f>
        <v>0</v>
      </c>
      <c r="E23" s="296">
        <f t="shared" si="6"/>
        <v>0</v>
      </c>
      <c r="F23" s="296">
        <f t="shared" si="1"/>
        <v>0</v>
      </c>
      <c r="G23" s="296">
        <f t="shared" si="2"/>
        <v>0</v>
      </c>
      <c r="H23" s="295">
        <f>'Oct midyear Intl_VIBE '!H23</f>
        <v>3395.7244841073689</v>
      </c>
      <c r="I23" s="294">
        <f>'[1]Table 5B2_RSD_LA'!F7</f>
        <v>801.47762416806802</v>
      </c>
      <c r="J23" s="294">
        <f t="shared" si="7"/>
        <v>2098.6010541377186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15">
        <f>'10.1.12 MFP Funded'!S23</f>
        <v>0</v>
      </c>
      <c r="D24">
        <f>'[11]ALL-Reformatted'!S23</f>
        <v>0</v>
      </c>
      <c r="E24" s="296">
        <f t="shared" si="6"/>
        <v>0</v>
      </c>
      <c r="F24" s="296">
        <f t="shared" si="1"/>
        <v>0</v>
      </c>
      <c r="G24" s="296">
        <f t="shared" si="2"/>
        <v>0</v>
      </c>
      <c r="H24" s="295">
        <f>'Oct midyear Intl_VIBE '!H24</f>
        <v>5811.9176591224677</v>
      </c>
      <c r="I24" s="294">
        <f>'[1]Table 4 Level 3'!P23</f>
        <v>845.94999999999993</v>
      </c>
      <c r="J24" s="294">
        <f t="shared" si="7"/>
        <v>3328.9338295612338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15">
        <f>'10.1.12 MFP Funded'!S24</f>
        <v>0</v>
      </c>
      <c r="D25">
        <f>'[11]ALL-Reformatted'!S24</f>
        <v>0</v>
      </c>
      <c r="E25" s="296">
        <f t="shared" si="6"/>
        <v>0</v>
      </c>
      <c r="F25" s="296">
        <f t="shared" si="1"/>
        <v>0</v>
      </c>
      <c r="G25" s="296">
        <f t="shared" si="2"/>
        <v>0</v>
      </c>
      <c r="H25" s="295">
        <f>'Oct midyear Intl_VIBE '!H25</f>
        <v>5201.7687653250778</v>
      </c>
      <c r="I25" s="294">
        <f>'[1]Table 4 Level 3'!P24</f>
        <v>905.43</v>
      </c>
      <c r="J25" s="294">
        <f t="shared" si="7"/>
        <v>3053.599382662539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16">
        <f>'10.1.12 MFP Funded'!S25</f>
        <v>0</v>
      </c>
      <c r="D26" s="627">
        <f>'[11]ALL-Reformatted'!S25</f>
        <v>0</v>
      </c>
      <c r="E26" s="290">
        <f t="shared" si="6"/>
        <v>0</v>
      </c>
      <c r="F26" s="290">
        <f t="shared" si="1"/>
        <v>0</v>
      </c>
      <c r="G26" s="290">
        <f t="shared" si="2"/>
        <v>0</v>
      </c>
      <c r="H26" s="289">
        <f>'Oct midyear Intl_VIBE '!H26</f>
        <v>5446.6066076220959</v>
      </c>
      <c r="I26" s="288">
        <f>'[1]Table 4 Level 3'!P25</f>
        <v>586.16999999999996</v>
      </c>
      <c r="J26" s="288">
        <f t="shared" si="7"/>
        <v>3016.388303811048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17">
        <f>'10.1.12 MFP Funded'!S26</f>
        <v>0</v>
      </c>
      <c r="D27">
        <f>'[11]ALL-Reformatted'!S26</f>
        <v>0</v>
      </c>
      <c r="E27" s="284">
        <f t="shared" si="6"/>
        <v>0</v>
      </c>
      <c r="F27" s="284">
        <f t="shared" si="1"/>
        <v>0</v>
      </c>
      <c r="G27" s="284">
        <f t="shared" si="2"/>
        <v>0</v>
      </c>
      <c r="H27" s="283">
        <f>'Oct midyear Intl_VIBE '!H27</f>
        <v>5761.9798531850847</v>
      </c>
      <c r="I27" s="282">
        <f>'[1]Table 4 Level 3'!P26</f>
        <v>610.35</v>
      </c>
      <c r="J27" s="282">
        <f t="shared" si="7"/>
        <v>3186.1649265925425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15">
        <f>'10.1.12 MFP Funded'!S27</f>
        <v>0</v>
      </c>
      <c r="D28">
        <f>'[11]ALL-Reformatted'!S27</f>
        <v>0</v>
      </c>
      <c r="E28" s="296">
        <f t="shared" si="6"/>
        <v>0</v>
      </c>
      <c r="F28" s="296">
        <f t="shared" si="1"/>
        <v>0</v>
      </c>
      <c r="G28" s="296">
        <f t="shared" si="2"/>
        <v>0</v>
      </c>
      <c r="H28" s="295">
        <f>'Oct midyear Intl_VIBE '!H28</f>
        <v>6212.5932514983215</v>
      </c>
      <c r="I28" s="294">
        <f>'[1]Table 4 Level 3'!P27</f>
        <v>496.36</v>
      </c>
      <c r="J28" s="294">
        <f t="shared" si="7"/>
        <v>3354.4766257491606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15">
        <f>'10.1.12 MFP Funded'!S28</f>
        <v>0</v>
      </c>
      <c r="D29">
        <f>'[11]ALL-Reformatted'!S28</f>
        <v>0</v>
      </c>
      <c r="E29" s="296">
        <f t="shared" si="6"/>
        <v>0</v>
      </c>
      <c r="F29" s="296">
        <f t="shared" si="1"/>
        <v>0</v>
      </c>
      <c r="G29" s="296">
        <f t="shared" si="2"/>
        <v>0</v>
      </c>
      <c r="H29" s="295">
        <f>'Oct midyear Intl_VIBE '!H29</f>
        <v>4824.5074836036147</v>
      </c>
      <c r="I29" s="294">
        <f>'[1]Table 4 Level 3'!P28</f>
        <v>688.58</v>
      </c>
      <c r="J29" s="294">
        <f t="shared" si="7"/>
        <v>2756.5437418018073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15">
        <f>'10.1.12 MFP Funded'!S29</f>
        <v>0</v>
      </c>
      <c r="D30">
        <f>'[11]ALL-Reformatted'!S29</f>
        <v>0</v>
      </c>
      <c r="E30" s="296">
        <f t="shared" si="6"/>
        <v>0</v>
      </c>
      <c r="F30" s="296">
        <f t="shared" si="1"/>
        <v>0</v>
      </c>
      <c r="G30" s="296">
        <f t="shared" si="2"/>
        <v>0</v>
      </c>
      <c r="H30" s="295">
        <f>'Oct midyear Intl_VIBE '!H30</f>
        <v>2654.5104003578617</v>
      </c>
      <c r="I30" s="294">
        <f>'[1]Table 4 Level 3'!P29</f>
        <v>854.24999999999989</v>
      </c>
      <c r="J30" s="294">
        <f t="shared" si="7"/>
        <v>1754.3802001789309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16">
        <f>'10.1.12 MFP Funded'!S30</f>
        <v>0</v>
      </c>
      <c r="D31" s="627">
        <f>'[11]ALL-Reformatted'!S30</f>
        <v>0</v>
      </c>
      <c r="E31" s="290">
        <f t="shared" si="6"/>
        <v>0</v>
      </c>
      <c r="F31" s="290">
        <f t="shared" si="1"/>
        <v>0</v>
      </c>
      <c r="G31" s="290">
        <f t="shared" si="2"/>
        <v>0</v>
      </c>
      <c r="H31" s="289">
        <f>'Oct midyear Intl_VIBE '!H31</f>
        <v>3876.6607101712493</v>
      </c>
      <c r="I31" s="288">
        <f>'[1]Table 4 Level 3'!P30</f>
        <v>653.73</v>
      </c>
      <c r="J31" s="288">
        <f t="shared" si="7"/>
        <v>2265.1953550856247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17">
        <f>'10.1.12 MFP Funded'!S31</f>
        <v>46</v>
      </c>
      <c r="D32">
        <f>'[11]ALL-Reformatted'!S31</f>
        <v>46</v>
      </c>
      <c r="E32" s="284">
        <f t="shared" si="6"/>
        <v>0</v>
      </c>
      <c r="F32" s="284">
        <f t="shared" si="1"/>
        <v>0</v>
      </c>
      <c r="G32" s="284">
        <f t="shared" si="2"/>
        <v>0</v>
      </c>
      <c r="H32" s="283">
        <f>'Oct midyear Intl_VIBE '!H32</f>
        <v>3130.9087022137969</v>
      </c>
      <c r="I32" s="282">
        <f>'[1]Table 4 Level 3'!P31</f>
        <v>836.83</v>
      </c>
      <c r="J32" s="282">
        <f t="shared" si="7"/>
        <v>1983.8693511068984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18">
        <f>'10.1.12 MFP Funded'!S32</f>
        <v>0</v>
      </c>
      <c r="D33">
        <f>'[11]ALL-Reformatted'!S32</f>
        <v>0</v>
      </c>
      <c r="E33" s="260">
        <f t="shared" si="6"/>
        <v>0</v>
      </c>
      <c r="F33" s="260">
        <f t="shared" si="1"/>
        <v>0</v>
      </c>
      <c r="G33" s="260">
        <f t="shared" si="2"/>
        <v>0</v>
      </c>
      <c r="H33" s="259">
        <f>'Oct midyear Intl_VIBE '!H33</f>
        <v>5673.3097932359224</v>
      </c>
      <c r="I33" s="258">
        <f>'[1]Table 4 Level 3'!P32</f>
        <v>693.06</v>
      </c>
      <c r="J33" s="258">
        <f t="shared" si="7"/>
        <v>3183.1848966179614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18">
        <f>'10.1.12 MFP Funded'!S33</f>
        <v>0</v>
      </c>
      <c r="D34">
        <f>'[11]ALL-Reformatted'!S33</f>
        <v>0</v>
      </c>
      <c r="E34" s="260">
        <f t="shared" si="6"/>
        <v>0</v>
      </c>
      <c r="F34" s="260">
        <f t="shared" si="1"/>
        <v>0</v>
      </c>
      <c r="G34" s="260">
        <f t="shared" si="2"/>
        <v>0</v>
      </c>
      <c r="H34" s="259">
        <f>'Oct midyear Intl_VIBE '!H34</f>
        <v>3225.6961587092846</v>
      </c>
      <c r="I34" s="258">
        <f>'[1]Table 4 Level 3'!P33</f>
        <v>694.4</v>
      </c>
      <c r="J34" s="258">
        <f t="shared" si="7"/>
        <v>1960.0480793546424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18">
        <f>'10.1.12 MFP Funded'!S34</f>
        <v>0</v>
      </c>
      <c r="D35">
        <f>'[11]ALL-Reformatted'!S34</f>
        <v>0</v>
      </c>
      <c r="E35" s="260">
        <f t="shared" si="6"/>
        <v>0</v>
      </c>
      <c r="F35" s="260">
        <f t="shared" si="1"/>
        <v>0</v>
      </c>
      <c r="G35" s="260">
        <f t="shared" si="2"/>
        <v>0</v>
      </c>
      <c r="H35" s="259">
        <f>'Oct midyear Intl_VIBE '!H35</f>
        <v>3955.7852148385191</v>
      </c>
      <c r="I35" s="258">
        <f>'[1]Table 4 Level 3'!P34</f>
        <v>754.94999999999993</v>
      </c>
      <c r="J35" s="258">
        <f t="shared" si="7"/>
        <v>2355.3676074192595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19">
        <f>'10.1.12 MFP Funded'!S35</f>
        <v>0</v>
      </c>
      <c r="D36" s="627">
        <f>'[11]ALL-Reformatted'!S35</f>
        <v>0</v>
      </c>
      <c r="E36" s="276">
        <f t="shared" si="6"/>
        <v>0</v>
      </c>
      <c r="F36" s="276">
        <f t="shared" si="1"/>
        <v>0</v>
      </c>
      <c r="G36" s="276">
        <f t="shared" si="2"/>
        <v>0</v>
      </c>
      <c r="H36" s="275">
        <f>'Oct midyear Intl_VIBE '!H36</f>
        <v>5609.6361466464068</v>
      </c>
      <c r="I36" s="274">
        <f>'[1]Table 4 Level 3'!P35</f>
        <v>727.17</v>
      </c>
      <c r="J36" s="274">
        <f t="shared" si="7"/>
        <v>3168.4030733232034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20">
        <f>'10.1.12 MFP Funded'!S36</f>
        <v>0</v>
      </c>
      <c r="D37">
        <f>'[11]ALL-Reformatted'!S36</f>
        <v>0</v>
      </c>
      <c r="E37" s="268">
        <f t="shared" si="6"/>
        <v>0</v>
      </c>
      <c r="F37" s="268">
        <f t="shared" si="1"/>
        <v>0</v>
      </c>
      <c r="G37" s="268">
        <f t="shared" si="2"/>
        <v>0</v>
      </c>
      <c r="H37" s="267">
        <f>'Oct midyear Intl_VIBE '!H37</f>
        <v>4174.0937400224284</v>
      </c>
      <c r="I37" s="266">
        <f>'[1]Table 4 Level 3'!P36</f>
        <v>620.83000000000004</v>
      </c>
      <c r="J37" s="266">
        <f t="shared" si="7"/>
        <v>2397.4618700112142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18">
        <f>'10.1.12 MFP Funded'!S37</f>
        <v>0</v>
      </c>
      <c r="D38">
        <f>'[11]ALL-Reformatted'!S37</f>
        <v>0</v>
      </c>
      <c r="E38" s="260">
        <f t="shared" si="6"/>
        <v>0</v>
      </c>
      <c r="F38" s="260">
        <f t="shared" si="1"/>
        <v>0</v>
      </c>
      <c r="G38" s="260">
        <f t="shared" si="2"/>
        <v>0</v>
      </c>
      <c r="H38" s="259">
        <f>'Oct midyear Intl_VIBE '!H38</f>
        <v>5486.1585166144778</v>
      </c>
      <c r="I38" s="258">
        <f>'[1]Table 4 Level 3'!P37</f>
        <v>559.77</v>
      </c>
      <c r="J38" s="258">
        <f t="shared" si="7"/>
        <v>3022.9642583072391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18">
        <f>'10.1.12 MFP Funded'!S38</f>
        <v>0</v>
      </c>
      <c r="D39">
        <f>'[11]ALL-Reformatted'!S38</f>
        <v>0</v>
      </c>
      <c r="E39" s="260">
        <f t="shared" si="6"/>
        <v>0</v>
      </c>
      <c r="F39" s="260">
        <f t="shared" si="1"/>
        <v>0</v>
      </c>
      <c r="G39" s="260">
        <f t="shared" si="2"/>
        <v>0</v>
      </c>
      <c r="H39" s="259">
        <f>'Oct midyear Intl_VIBE '!H39</f>
        <v>5393.8471941993575</v>
      </c>
      <c r="I39" s="258">
        <f>'[1]Table 4 Level 3'!P38</f>
        <v>655.31000000000006</v>
      </c>
      <c r="J39" s="258">
        <f t="shared" si="7"/>
        <v>3024.578597099679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18">
        <f>'10.1.12 MFP Funded'!S39</f>
        <v>0</v>
      </c>
      <c r="D40">
        <f>'[11]ALL-Reformatted'!S39</f>
        <v>0</v>
      </c>
      <c r="E40" s="260">
        <f t="shared" si="6"/>
        <v>0</v>
      </c>
      <c r="F40" s="260">
        <f t="shared" si="1"/>
        <v>0</v>
      </c>
      <c r="G40" s="260">
        <f t="shared" si="2"/>
        <v>0</v>
      </c>
      <c r="H40" s="259">
        <f>'Oct midyear Intl_VIBE '!H40</f>
        <v>5864.3549473361072</v>
      </c>
      <c r="I40" s="258">
        <f>'[1]Table 4 Level 3'!P39</f>
        <v>644.11000000000013</v>
      </c>
      <c r="J40" s="258">
        <f t="shared" si="7"/>
        <v>3254.2324736680539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19">
        <f>'10.1.12 MFP Funded'!S40</f>
        <v>0</v>
      </c>
      <c r="D41" s="627">
        <f>'[11]ALL-Reformatted'!S40</f>
        <v>0</v>
      </c>
      <c r="E41" s="276">
        <f t="shared" si="6"/>
        <v>0</v>
      </c>
      <c r="F41" s="276">
        <f t="shared" si="1"/>
        <v>0</v>
      </c>
      <c r="G41" s="276">
        <f t="shared" si="2"/>
        <v>0</v>
      </c>
      <c r="H41" s="275">
        <f>'Oct midyear Intl_VIBE '!H41</f>
        <v>4848.8680115701454</v>
      </c>
      <c r="I41" s="274">
        <f>'[1]Table 4 Level 3'!P40</f>
        <v>537.96</v>
      </c>
      <c r="J41" s="274">
        <f t="shared" si="7"/>
        <v>2693.4140057850727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20">
        <f>'10.1.12 MFP Funded'!S41</f>
        <v>362</v>
      </c>
      <c r="D42">
        <f>'[11]ALL-Reformatted'!S41</f>
        <v>386</v>
      </c>
      <c r="E42" s="268">
        <f t="shared" si="6"/>
        <v>24</v>
      </c>
      <c r="F42" s="268">
        <f t="shared" si="1"/>
        <v>24</v>
      </c>
      <c r="G42" s="268">
        <f t="shared" si="2"/>
        <v>0</v>
      </c>
      <c r="H42" s="267">
        <f>'Oct midyear Intl_VIBE '!H42</f>
        <v>3442.7546828904692</v>
      </c>
      <c r="I42" s="266">
        <f>'[1]Table 5B1_RSD_Orleans'!F78</f>
        <v>746.0335616438357</v>
      </c>
      <c r="J42" s="266">
        <f t="shared" si="7"/>
        <v>2094.3941222671524</v>
      </c>
      <c r="K42" s="265">
        <f t="shared" si="3"/>
        <v>50265.458934411654</v>
      </c>
      <c r="L42" s="265">
        <f t="shared" si="4"/>
        <v>50265.458934411654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18">
        <f>'10.1.12 MFP Funded'!S42</f>
        <v>0</v>
      </c>
      <c r="D43">
        <f>'[11]ALL-Reformatted'!S42</f>
        <v>0</v>
      </c>
      <c r="E43" s="260">
        <f t="shared" si="6"/>
        <v>0</v>
      </c>
      <c r="F43" s="260">
        <f t="shared" si="1"/>
        <v>0</v>
      </c>
      <c r="G43" s="260">
        <f t="shared" si="2"/>
        <v>0</v>
      </c>
      <c r="H43" s="259">
        <f>'Oct midyear Intl_VIBE '!H43</f>
        <v>5492.0643232073926</v>
      </c>
      <c r="I43" s="258">
        <f>'[1]Table 4 Level 3'!P42</f>
        <v>653.61</v>
      </c>
      <c r="J43" s="258">
        <f t="shared" si="7"/>
        <v>3072.8371616036961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18">
        <f>'10.1.12 MFP Funded'!S43</f>
        <v>0</v>
      </c>
      <c r="D44">
        <f>'[11]ALL-Reformatted'!S43</f>
        <v>0</v>
      </c>
      <c r="E44" s="260">
        <f t="shared" si="6"/>
        <v>0</v>
      </c>
      <c r="F44" s="260">
        <f t="shared" si="1"/>
        <v>0</v>
      </c>
      <c r="G44" s="260">
        <f t="shared" si="2"/>
        <v>0</v>
      </c>
      <c r="H44" s="259">
        <f>'Oct midyear Intl_VIBE '!H44</f>
        <v>2296.9220537376964</v>
      </c>
      <c r="I44" s="258">
        <f>'[1]Table 4 Level 3'!P43</f>
        <v>829.92000000000007</v>
      </c>
      <c r="J44" s="258">
        <f t="shared" si="7"/>
        <v>1563.4210268688482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18">
        <f>'10.1.12 MFP Funded'!S44</f>
        <v>0</v>
      </c>
      <c r="D45">
        <f>'[11]ALL-Reformatted'!S44</f>
        <v>0</v>
      </c>
      <c r="E45" s="260">
        <f t="shared" si="6"/>
        <v>0</v>
      </c>
      <c r="F45" s="260">
        <f t="shared" si="1"/>
        <v>0</v>
      </c>
      <c r="G45" s="260">
        <f t="shared" si="2"/>
        <v>0</v>
      </c>
      <c r="H45" s="259">
        <f>'Oct midyear Intl_VIBE '!H45</f>
        <v>3692.59215316156</v>
      </c>
      <c r="I45" s="258">
        <f>'[1]Table 5B2_RSD_LA'!F21</f>
        <v>779.65573042776441</v>
      </c>
      <c r="J45" s="258">
        <f t="shared" si="7"/>
        <v>2236.1239417946622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19">
        <f>'10.1.12 MFP Funded'!S45</f>
        <v>0</v>
      </c>
      <c r="D46" s="627">
        <f>'[11]ALL-Reformatted'!S45</f>
        <v>0</v>
      </c>
      <c r="E46" s="276">
        <f t="shared" si="6"/>
        <v>0</v>
      </c>
      <c r="F46" s="276">
        <f t="shared" si="1"/>
        <v>0</v>
      </c>
      <c r="G46" s="276">
        <f t="shared" si="2"/>
        <v>0</v>
      </c>
      <c r="H46" s="275">
        <f>'Oct midyear Intl_VIBE '!H46</f>
        <v>4897.3087815908475</v>
      </c>
      <c r="I46" s="274">
        <f>'[1]Table 4 Level 3'!P45</f>
        <v>700.2700000000001</v>
      </c>
      <c r="J46" s="274">
        <f t="shared" si="7"/>
        <v>2798.789390795424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20">
        <f>'10.1.12 MFP Funded'!S46</f>
        <v>0</v>
      </c>
      <c r="D47">
        <f>'[11]ALL-Reformatted'!S46</f>
        <v>0</v>
      </c>
      <c r="E47" s="268">
        <f t="shared" si="6"/>
        <v>0</v>
      </c>
      <c r="F47" s="268">
        <f t="shared" si="1"/>
        <v>0</v>
      </c>
      <c r="G47" s="268">
        <f t="shared" si="2"/>
        <v>0</v>
      </c>
      <c r="H47" s="267">
        <f>'Oct midyear Intl_VIBE '!H47</f>
        <v>1613.0487891737891</v>
      </c>
      <c r="I47" s="266">
        <f>'[1]Table 4 Level 3'!P46</f>
        <v>886.22</v>
      </c>
      <c r="J47" s="266">
        <f t="shared" si="7"/>
        <v>1249.6343945868946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18">
        <f>'10.1.12 MFP Funded'!S47</f>
        <v>0</v>
      </c>
      <c r="D48">
        <f>'[11]ALL-Reformatted'!S47</f>
        <v>0</v>
      </c>
      <c r="E48" s="260">
        <f t="shared" si="6"/>
        <v>0</v>
      </c>
      <c r="F48" s="260">
        <f t="shared" si="1"/>
        <v>0</v>
      </c>
      <c r="G48" s="260">
        <f t="shared" si="2"/>
        <v>0</v>
      </c>
      <c r="H48" s="259">
        <f>'Oct midyear Intl_VIBE '!H48</f>
        <v>5259.3837602759822</v>
      </c>
      <c r="I48" s="258">
        <f>'[1]Table 4 Level 3'!P47</f>
        <v>534.28</v>
      </c>
      <c r="J48" s="258">
        <f t="shared" si="7"/>
        <v>2896.831880137991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18">
        <f>'10.1.12 MFP Funded'!S48</f>
        <v>0</v>
      </c>
      <c r="D49">
        <f>'[11]ALL-Reformatted'!S48</f>
        <v>0</v>
      </c>
      <c r="E49" s="260">
        <f t="shared" si="6"/>
        <v>0</v>
      </c>
      <c r="F49" s="260">
        <f t="shared" si="1"/>
        <v>0</v>
      </c>
      <c r="G49" s="260">
        <f t="shared" si="2"/>
        <v>0</v>
      </c>
      <c r="H49" s="259">
        <f>'Oct midyear Intl_VIBE '!H49</f>
        <v>5602.7225412254893</v>
      </c>
      <c r="I49" s="258">
        <f>'[1]Table 4 Level 3'!P48</f>
        <v>574.6099999999999</v>
      </c>
      <c r="J49" s="258">
        <f t="shared" si="7"/>
        <v>3088.6662706127445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18">
        <f>'10.1.12 MFP Funded'!S49</f>
        <v>3</v>
      </c>
      <c r="D50">
        <f>'[11]ALL-Reformatted'!S49</f>
        <v>4</v>
      </c>
      <c r="E50" s="260">
        <f t="shared" si="6"/>
        <v>1</v>
      </c>
      <c r="F50" s="260">
        <f t="shared" si="1"/>
        <v>1</v>
      </c>
      <c r="G50" s="260">
        <f t="shared" si="2"/>
        <v>0</v>
      </c>
      <c r="H50" s="259">
        <f>'Oct midyear Intl_VIBE '!H50</f>
        <v>4123.0310925034155</v>
      </c>
      <c r="I50" s="258">
        <f>'[1]Table 4 Level 3'!P49</f>
        <v>663.16000000000008</v>
      </c>
      <c r="J50" s="258">
        <f t="shared" si="7"/>
        <v>2393.0955462517077</v>
      </c>
      <c r="K50" s="257">
        <f t="shared" si="3"/>
        <v>2393.0955462517077</v>
      </c>
      <c r="L50" s="257">
        <f t="shared" si="4"/>
        <v>2393.0955462517077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19">
        <f>'10.1.12 MFP Funded'!S50</f>
        <v>2</v>
      </c>
      <c r="D51" s="627">
        <f>'[11]ALL-Reformatted'!S50</f>
        <v>2</v>
      </c>
      <c r="E51" s="276">
        <f t="shared" si="6"/>
        <v>0</v>
      </c>
      <c r="F51" s="276">
        <f t="shared" si="1"/>
        <v>0</v>
      </c>
      <c r="G51" s="276">
        <f t="shared" si="2"/>
        <v>0</v>
      </c>
      <c r="H51" s="275">
        <f>'Oct midyear Intl_VIBE '!H51</f>
        <v>2428.6757675555082</v>
      </c>
      <c r="I51" s="274">
        <f>'[1]Table 4 Level 3'!P50</f>
        <v>753.96000000000015</v>
      </c>
      <c r="J51" s="274">
        <f t="shared" si="7"/>
        <v>1591.3178837777541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20">
        <f>'10.1.12 MFP Funded'!S51</f>
        <v>0</v>
      </c>
      <c r="D52">
        <f>'[11]ALL-Reformatted'!S51</f>
        <v>0</v>
      </c>
      <c r="E52" s="268">
        <f t="shared" si="6"/>
        <v>0</v>
      </c>
      <c r="F52" s="268">
        <f t="shared" si="1"/>
        <v>0</v>
      </c>
      <c r="G52" s="268">
        <f t="shared" si="2"/>
        <v>0</v>
      </c>
      <c r="H52" s="267">
        <f>'Oct midyear Intl_VIBE '!H52</f>
        <v>5783.612845780598</v>
      </c>
      <c r="I52" s="266">
        <f>'[1]Table 4 Level 3'!P51</f>
        <v>728.06</v>
      </c>
      <c r="J52" s="266">
        <f t="shared" si="7"/>
        <v>3255.8364228902992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18">
        <f>'10.1.12 MFP Funded'!S52</f>
        <v>0</v>
      </c>
      <c r="D53">
        <f>'[11]ALL-Reformatted'!S52</f>
        <v>0</v>
      </c>
      <c r="E53" s="260">
        <f t="shared" si="6"/>
        <v>0</v>
      </c>
      <c r="F53" s="260">
        <f t="shared" si="1"/>
        <v>0</v>
      </c>
      <c r="G53" s="260">
        <f t="shared" si="2"/>
        <v>0</v>
      </c>
      <c r="H53" s="259">
        <f>'Oct midyear Intl_VIBE '!H53</f>
        <v>3209.8138023141523</v>
      </c>
      <c r="I53" s="258">
        <f>'[1]Table 4 Level 3'!P52</f>
        <v>910.76</v>
      </c>
      <c r="J53" s="258">
        <f t="shared" si="7"/>
        <v>2060.286901157076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18">
        <f>'10.1.12 MFP Funded'!S53</f>
        <v>2</v>
      </c>
      <c r="D54">
        <f>'[11]ALL-Reformatted'!S53</f>
        <v>2</v>
      </c>
      <c r="E54" s="260">
        <f t="shared" si="6"/>
        <v>0</v>
      </c>
      <c r="F54" s="260">
        <f t="shared" si="1"/>
        <v>0</v>
      </c>
      <c r="G54" s="260">
        <f t="shared" si="2"/>
        <v>0</v>
      </c>
      <c r="H54" s="259">
        <f>'Oct midyear Intl_VIBE '!H54</f>
        <v>4278.1956772731837</v>
      </c>
      <c r="I54" s="258">
        <f>'[1]Table 4 Level 3'!P53</f>
        <v>871.07</v>
      </c>
      <c r="J54" s="258">
        <f t="shared" si="7"/>
        <v>2574.6328386365917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18">
        <f>'10.1.12 MFP Funded'!S54</f>
        <v>0</v>
      </c>
      <c r="D55">
        <f>'[11]ALL-Reformatted'!S54</f>
        <v>0</v>
      </c>
      <c r="E55" s="260">
        <f t="shared" si="6"/>
        <v>0</v>
      </c>
      <c r="F55" s="260">
        <f t="shared" si="1"/>
        <v>0</v>
      </c>
      <c r="G55" s="260">
        <f t="shared" si="2"/>
        <v>0</v>
      </c>
      <c r="H55" s="259">
        <f>'Oct midyear Intl_VIBE '!H55</f>
        <v>4819.172186397177</v>
      </c>
      <c r="I55" s="258">
        <f>'[1]Table 4 Level 3'!P54</f>
        <v>574.43999999999994</v>
      </c>
      <c r="J55" s="258">
        <f t="shared" si="7"/>
        <v>2696.8060931985883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19">
        <f>'10.1.12 MFP Funded'!S55</f>
        <v>0</v>
      </c>
      <c r="D56" s="627">
        <f>'[11]ALL-Reformatted'!S55</f>
        <v>0</v>
      </c>
      <c r="E56" s="276">
        <f t="shared" si="6"/>
        <v>0</v>
      </c>
      <c r="F56" s="276">
        <f t="shared" si="1"/>
        <v>0</v>
      </c>
      <c r="G56" s="276">
        <f t="shared" si="2"/>
        <v>0</v>
      </c>
      <c r="H56" s="275">
        <f>'Oct midyear Intl_VIBE '!H56</f>
        <v>5078.3381494368732</v>
      </c>
      <c r="I56" s="274">
        <f>'[1]Table 4 Level 3'!P55</f>
        <v>634.46</v>
      </c>
      <c r="J56" s="274">
        <f t="shared" si="7"/>
        <v>2856.3990747184366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20">
        <f>'10.1.12 MFP Funded'!S56</f>
        <v>0</v>
      </c>
      <c r="D57">
        <f>'[11]ALL-Reformatted'!S56</f>
        <v>0</v>
      </c>
      <c r="E57" s="268">
        <f t="shared" si="6"/>
        <v>0</v>
      </c>
      <c r="F57" s="268">
        <f t="shared" si="1"/>
        <v>0</v>
      </c>
      <c r="G57" s="268">
        <f t="shared" si="2"/>
        <v>0</v>
      </c>
      <c r="H57" s="267">
        <f>'Oct midyear Intl_VIBE '!H57</f>
        <v>4327.8748353683095</v>
      </c>
      <c r="I57" s="266">
        <f>'[1]Table 4 Level 3'!P56</f>
        <v>706.66</v>
      </c>
      <c r="J57" s="266">
        <f t="shared" si="7"/>
        <v>2517.2674176841547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18">
        <f>'10.1.12 MFP Funded'!S57</f>
        <v>3</v>
      </c>
      <c r="D58">
        <f>'[11]ALL-Reformatted'!S57</f>
        <v>3</v>
      </c>
      <c r="E58" s="260">
        <f t="shared" si="6"/>
        <v>0</v>
      </c>
      <c r="F58" s="260">
        <f t="shared" si="1"/>
        <v>0</v>
      </c>
      <c r="G58" s="260">
        <f t="shared" si="2"/>
        <v>0</v>
      </c>
      <c r="H58" s="259">
        <f>'Oct midyear Intl_VIBE '!H58</f>
        <v>4936.6461759855838</v>
      </c>
      <c r="I58" s="258">
        <f>'[1]Table 4 Level 3'!P57</f>
        <v>658.37</v>
      </c>
      <c r="J58" s="258">
        <f t="shared" si="7"/>
        <v>2797.5080879927918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18">
        <f>'10.1.12 MFP Funded'!S58</f>
        <v>0</v>
      </c>
      <c r="D59">
        <f>'[11]ALL-Reformatted'!S58</f>
        <v>0</v>
      </c>
      <c r="E59" s="260">
        <f t="shared" si="6"/>
        <v>0</v>
      </c>
      <c r="F59" s="260">
        <f t="shared" si="1"/>
        <v>0</v>
      </c>
      <c r="G59" s="260">
        <f t="shared" si="2"/>
        <v>0</v>
      </c>
      <c r="H59" s="259">
        <f>'Oct midyear Intl_VIBE '!H59</f>
        <v>4800.3207499962118</v>
      </c>
      <c r="I59" s="258">
        <f>'[1]Table 4 Level 3'!P58</f>
        <v>689.74</v>
      </c>
      <c r="J59" s="258">
        <f t="shared" si="7"/>
        <v>2745.0303749981058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18">
        <f>'10.1.12 MFP Funded'!S59</f>
        <v>0</v>
      </c>
      <c r="D60">
        <f>'[11]ALL-Reformatted'!S59</f>
        <v>0</v>
      </c>
      <c r="E60" s="260">
        <f t="shared" si="6"/>
        <v>0</v>
      </c>
      <c r="F60" s="260">
        <f t="shared" si="1"/>
        <v>0</v>
      </c>
      <c r="G60" s="260">
        <f t="shared" si="2"/>
        <v>0</v>
      </c>
      <c r="H60" s="259">
        <f>'Oct midyear Intl_VIBE '!H60</f>
        <v>6010.7753360515026</v>
      </c>
      <c r="I60" s="258">
        <f>'[1]Table 4 Level 3'!P59</f>
        <v>951.45</v>
      </c>
      <c r="J60" s="258">
        <f t="shared" si="7"/>
        <v>3481.1126680257512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19">
        <f>'10.1.12 MFP Funded'!S60</f>
        <v>0</v>
      </c>
      <c r="D61" s="627">
        <f>'[11]ALL-Reformatted'!S60</f>
        <v>0</v>
      </c>
      <c r="E61" s="276">
        <f t="shared" si="6"/>
        <v>0</v>
      </c>
      <c r="F61" s="276">
        <f t="shared" si="1"/>
        <v>0</v>
      </c>
      <c r="G61" s="276">
        <f t="shared" si="2"/>
        <v>0</v>
      </c>
      <c r="H61" s="275">
        <f>'Oct midyear Intl_VIBE '!H61</f>
        <v>4103.7453851303217</v>
      </c>
      <c r="I61" s="274">
        <f>'[1]Table 4 Level 3'!P60</f>
        <v>795.14</v>
      </c>
      <c r="J61" s="274">
        <f t="shared" si="7"/>
        <v>2449.442692565161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20">
        <f>'10.1.12 MFP Funded'!S61</f>
        <v>0</v>
      </c>
      <c r="D62">
        <f>'[11]ALL-Reformatted'!S61</f>
        <v>0</v>
      </c>
      <c r="E62" s="268">
        <f t="shared" si="6"/>
        <v>0</v>
      </c>
      <c r="F62" s="268">
        <f t="shared" si="1"/>
        <v>0</v>
      </c>
      <c r="G62" s="268">
        <f t="shared" si="2"/>
        <v>0</v>
      </c>
      <c r="H62" s="267">
        <f>'Oct midyear Intl_VIBE '!H62</f>
        <v>5076.2407002640311</v>
      </c>
      <c r="I62" s="266">
        <f>'[1]Table 4 Level 3'!P61</f>
        <v>614.66000000000008</v>
      </c>
      <c r="J62" s="266">
        <f t="shared" si="7"/>
        <v>2845.4503501320155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18">
        <f>'10.1.12 MFP Funded'!S62</f>
        <v>0</v>
      </c>
      <c r="D63">
        <f>'[11]ALL-Reformatted'!S62</f>
        <v>0</v>
      </c>
      <c r="E63" s="260">
        <f t="shared" si="6"/>
        <v>0</v>
      </c>
      <c r="F63" s="260">
        <f t="shared" si="1"/>
        <v>0</v>
      </c>
      <c r="G63" s="260">
        <f t="shared" si="2"/>
        <v>0</v>
      </c>
      <c r="H63" s="259">
        <f>'Oct midyear Intl_VIBE '!H63</f>
        <v>4409.0708210621269</v>
      </c>
      <c r="I63" s="258">
        <f>'[1]Table 4 Level 3'!P62</f>
        <v>764.51</v>
      </c>
      <c r="J63" s="258">
        <f t="shared" si="7"/>
        <v>2586.7904105310636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18">
        <f>'10.1.12 MFP Funded'!S63</f>
        <v>0</v>
      </c>
      <c r="D64">
        <f>'[11]ALL-Reformatted'!S63</f>
        <v>0</v>
      </c>
      <c r="E64" s="260">
        <f t="shared" si="6"/>
        <v>0</v>
      </c>
      <c r="F64" s="260">
        <f t="shared" si="1"/>
        <v>0</v>
      </c>
      <c r="G64" s="260">
        <f t="shared" si="2"/>
        <v>0</v>
      </c>
      <c r="H64" s="259">
        <f>'Oct midyear Intl_VIBE '!H64</f>
        <v>5341.4512666086594</v>
      </c>
      <c r="I64" s="258">
        <f>'[1]Table 4 Level 3'!P63</f>
        <v>697.04</v>
      </c>
      <c r="J64" s="258">
        <f t="shared" si="7"/>
        <v>3019.2456333043297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18">
        <f>'10.1.12 MFP Funded'!S64</f>
        <v>0</v>
      </c>
      <c r="D65">
        <f>'[11]ALL-Reformatted'!S64</f>
        <v>0</v>
      </c>
      <c r="E65" s="260">
        <f t="shared" si="6"/>
        <v>0</v>
      </c>
      <c r="F65" s="260">
        <f t="shared" si="1"/>
        <v>0</v>
      </c>
      <c r="G65" s="260">
        <f t="shared" si="2"/>
        <v>0</v>
      </c>
      <c r="H65" s="259">
        <f>'Oct midyear Intl_VIBE '!H65</f>
        <v>6342.1695127641487</v>
      </c>
      <c r="I65" s="258">
        <f>'[1]Table 4 Level 3'!P64</f>
        <v>689.52</v>
      </c>
      <c r="J65" s="258">
        <f t="shared" si="7"/>
        <v>3515.8447563820746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19">
        <f>'10.1.12 MFP Funded'!S65</f>
        <v>0</v>
      </c>
      <c r="D66" s="627">
        <f>'[11]ALL-Reformatted'!S65</f>
        <v>0</v>
      </c>
      <c r="E66" s="276">
        <f t="shared" si="6"/>
        <v>0</v>
      </c>
      <c r="F66" s="276">
        <f t="shared" si="1"/>
        <v>0</v>
      </c>
      <c r="G66" s="276">
        <f t="shared" si="2"/>
        <v>0</v>
      </c>
      <c r="H66" s="275">
        <f>'Oct midyear Intl_VIBE '!H66</f>
        <v>4836.7830262372299</v>
      </c>
      <c r="I66" s="274">
        <f>'[1]Table 4 Level 3'!P65</f>
        <v>594.04</v>
      </c>
      <c r="J66" s="274">
        <f t="shared" si="7"/>
        <v>2715.4115131186149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20">
        <f>'10.1.12 MFP Funded'!S66</f>
        <v>0</v>
      </c>
      <c r="D67">
        <f>'[11]ALL-Reformatted'!S66</f>
        <v>0</v>
      </c>
      <c r="E67" s="268">
        <f t="shared" si="6"/>
        <v>0</v>
      </c>
      <c r="F67" s="268">
        <f t="shared" si="1"/>
        <v>0</v>
      </c>
      <c r="G67" s="268">
        <f t="shared" si="2"/>
        <v>0</v>
      </c>
      <c r="H67" s="267">
        <f>'Oct midyear Intl_VIBE '!H67</f>
        <v>3068.5254213785697</v>
      </c>
      <c r="I67" s="266">
        <f>'[1]Table 4 Level 3'!P66</f>
        <v>833.70999999999992</v>
      </c>
      <c r="J67" s="266">
        <f t="shared" si="7"/>
        <v>1951.1177106892849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18">
        <f>'10.1.12 MFP Funded'!S67</f>
        <v>0</v>
      </c>
      <c r="D68">
        <f>'[11]ALL-Reformatted'!S67</f>
        <v>0</v>
      </c>
      <c r="E68" s="260">
        <f t="shared" si="6"/>
        <v>0</v>
      </c>
      <c r="F68" s="260">
        <f t="shared" si="1"/>
        <v>0</v>
      </c>
      <c r="G68" s="260">
        <f t="shared" si="2"/>
        <v>0</v>
      </c>
      <c r="H68" s="259">
        <f>'Oct midyear Intl_VIBE '!H68</f>
        <v>5577.0282124990472</v>
      </c>
      <c r="I68" s="258">
        <f>'[1]Table 4 Level 3'!P67</f>
        <v>516.08000000000004</v>
      </c>
      <c r="J68" s="258">
        <f t="shared" si="7"/>
        <v>3046.5541062495236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18">
        <f>'10.1.12 MFP Funded'!S68</f>
        <v>0</v>
      </c>
      <c r="D69">
        <f>'[11]ALL-Reformatted'!S68</f>
        <v>0</v>
      </c>
      <c r="E69" s="260">
        <f t="shared" si="6"/>
        <v>0</v>
      </c>
      <c r="F69" s="260">
        <f t="shared" si="1"/>
        <v>0</v>
      </c>
      <c r="G69" s="260">
        <f t="shared" si="2"/>
        <v>0</v>
      </c>
      <c r="H69" s="259">
        <f>'Oct midyear Intl_VIBE '!H69</f>
        <v>4427.207711317601</v>
      </c>
      <c r="I69" s="258">
        <f>'[1]Table 4 Level 3'!P68</f>
        <v>756.79</v>
      </c>
      <c r="J69" s="258">
        <f t="shared" si="7"/>
        <v>2591.9988556588005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18">
        <f>'10.1.12 MFP Funded'!S69</f>
        <v>0</v>
      </c>
      <c r="D70">
        <f>'[11]ALL-Reformatted'!S69</f>
        <v>0</v>
      </c>
      <c r="E70" s="260">
        <f t="shared" si="6"/>
        <v>0</v>
      </c>
      <c r="F70" s="260">
        <f t="shared" si="1"/>
        <v>0</v>
      </c>
      <c r="G70" s="260">
        <f t="shared" si="2"/>
        <v>0</v>
      </c>
      <c r="H70" s="259">
        <f>'Oct midyear Intl_VIBE '!H70</f>
        <v>5888.4725850181812</v>
      </c>
      <c r="I70" s="258">
        <f>'[1]Table 4 Level 3'!P69</f>
        <v>592.66</v>
      </c>
      <c r="J70" s="258">
        <f t="shared" si="7"/>
        <v>3240.5662925090905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19">
        <f>'10.1.12 MFP Funded'!S70</f>
        <v>0</v>
      </c>
      <c r="D71" s="627">
        <f>'[11]ALL-Reformatted'!S70</f>
        <v>0</v>
      </c>
      <c r="E71" s="276">
        <f t="shared" si="6"/>
        <v>0</v>
      </c>
      <c r="F71" s="276">
        <f t="shared" ref="F71:F76" si="8">IF(E71&gt;0,E71,0)</f>
        <v>0</v>
      </c>
      <c r="G71" s="276">
        <f t="shared" ref="G71:G76" si="9">IF(E71&lt;0,E71,0)</f>
        <v>0</v>
      </c>
      <c r="H71" s="275">
        <f>'Oct midyear Intl_VIBE '!H71</f>
        <v>4583.9609010774066</v>
      </c>
      <c r="I71" s="274">
        <f>'[1]Table 4 Level 3'!P70</f>
        <v>829.12</v>
      </c>
      <c r="J71" s="274">
        <f t="shared" si="7"/>
        <v>2706.5404505387032</v>
      </c>
      <c r="K71" s="273">
        <f t="shared" ref="K71:K76" si="10">E71*J71</f>
        <v>0</v>
      </c>
      <c r="L71" s="273">
        <f t="shared" ref="L71:L76" si="11">IF(K71&gt;0,K71,0)</f>
        <v>0</v>
      </c>
      <c r="M71" s="273">
        <f t="shared" ref="M71:M76" si="12">IF(K71&lt;0,K71,0)</f>
        <v>0</v>
      </c>
    </row>
    <row r="72" spans="1:13">
      <c r="A72" s="272">
        <v>66</v>
      </c>
      <c r="B72" s="271" t="s">
        <v>227</v>
      </c>
      <c r="C72" s="620">
        <f>'10.1.12 MFP Funded'!S71</f>
        <v>0</v>
      </c>
      <c r="D72">
        <f>'[11]ALL-Reformatted'!S71</f>
        <v>0</v>
      </c>
      <c r="E72" s="268">
        <f t="shared" ref="E72:E75" si="13">D72-C72</f>
        <v>0</v>
      </c>
      <c r="F72" s="268">
        <f t="shared" si="8"/>
        <v>0</v>
      </c>
      <c r="G72" s="268">
        <f t="shared" si="9"/>
        <v>0</v>
      </c>
      <c r="H72" s="267">
        <f>'Oct midyear Intl_VIBE '!H72</f>
        <v>6262.4784859426345</v>
      </c>
      <c r="I72" s="266">
        <f>'[1]Table 4 Level 3'!P71</f>
        <v>730.06</v>
      </c>
      <c r="J72" s="266">
        <f t="shared" ref="J72:J76" si="14">(H72+I72)*0.5</f>
        <v>3496.269242971317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18">
        <f>'10.1.12 MFP Funded'!S72</f>
        <v>0</v>
      </c>
      <c r="D73">
        <f>'[11]ALL-Reformatted'!S72</f>
        <v>0</v>
      </c>
      <c r="E73" s="260">
        <f t="shared" si="13"/>
        <v>0</v>
      </c>
      <c r="F73" s="260">
        <f t="shared" si="8"/>
        <v>0</v>
      </c>
      <c r="G73" s="260">
        <f t="shared" si="9"/>
        <v>0</v>
      </c>
      <c r="H73" s="259">
        <f>'Oct midyear Intl_VIBE '!H73</f>
        <v>5059.3528695821524</v>
      </c>
      <c r="I73" s="258">
        <f>'[1]Table 4 Level 3'!P72</f>
        <v>715.61</v>
      </c>
      <c r="J73" s="258">
        <f t="shared" si="14"/>
        <v>2887.481434791076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18">
        <f>'10.1.12 MFP Funded'!S73</f>
        <v>0</v>
      </c>
      <c r="D74">
        <f>'[11]ALL-Reformatted'!S73</f>
        <v>0</v>
      </c>
      <c r="E74" s="260">
        <f t="shared" si="13"/>
        <v>0</v>
      </c>
      <c r="F74" s="260">
        <f t="shared" si="8"/>
        <v>0</v>
      </c>
      <c r="G74" s="260">
        <f t="shared" si="9"/>
        <v>0</v>
      </c>
      <c r="H74" s="259">
        <f>'Oct midyear Intl_VIBE '!H74</f>
        <v>5863.2815891318614</v>
      </c>
      <c r="I74" s="258">
        <f>'[1]Table 4 Level 3'!P73</f>
        <v>798.7</v>
      </c>
      <c r="J74" s="258">
        <f t="shared" si="14"/>
        <v>3330.9907945659306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25">
        <f>'10.1.12 MFP Funded'!S74</f>
        <v>0</v>
      </c>
      <c r="D75">
        <f>'[11]ALL-Reformatted'!S74</f>
        <v>0</v>
      </c>
      <c r="E75" s="252">
        <f t="shared" si="13"/>
        <v>0</v>
      </c>
      <c r="F75" s="252">
        <f t="shared" si="8"/>
        <v>0</v>
      </c>
      <c r="G75" s="252">
        <f t="shared" si="9"/>
        <v>0</v>
      </c>
      <c r="H75" s="251">
        <f>'Oct midyear Intl_VIBE '!H75</f>
        <v>5520.7940729790862</v>
      </c>
      <c r="I75" s="250">
        <f>'[1]Table 4 Level 3'!P74</f>
        <v>705.67</v>
      </c>
      <c r="J75" s="250">
        <f t="shared" si="14"/>
        <v>3113.2320364895431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>
      <c r="A76" s="312"/>
      <c r="B76" s="311" t="s">
        <v>295</v>
      </c>
      <c r="C76" s="623"/>
      <c r="E76" s="324">
        <f t="shared" ref="E76" si="15">C76-D76</f>
        <v>0</v>
      </c>
      <c r="F76" s="324">
        <f t="shared" si="8"/>
        <v>0</v>
      </c>
      <c r="G76" s="324">
        <f t="shared" si="9"/>
        <v>0</v>
      </c>
      <c r="H76" s="323">
        <f>'Oct midyear Intl_VIBE '!H76</f>
        <v>0</v>
      </c>
      <c r="I76" s="322">
        <f>'[1]Table 5B1_RSD_Orleans'!E112</f>
        <v>0</v>
      </c>
      <c r="J76" s="322">
        <f t="shared" si="14"/>
        <v>0</v>
      </c>
      <c r="K76" s="321">
        <f t="shared" si="10"/>
        <v>0</v>
      </c>
      <c r="L76" s="321">
        <f t="shared" si="11"/>
        <v>0</v>
      </c>
      <c r="M76" s="321">
        <f t="shared" si="12"/>
        <v>0</v>
      </c>
    </row>
    <row r="77" spans="1:13" ht="13.5" thickBot="1">
      <c r="A77" s="248"/>
      <c r="B77" s="247" t="s">
        <v>223</v>
      </c>
      <c r="C77" s="624">
        <f>SUM(C7:C76)</f>
        <v>418</v>
      </c>
      <c r="D77" s="621">
        <f>SUM(D7:D76)</f>
        <v>443</v>
      </c>
      <c r="E77" s="658">
        <f>SUM(E7:E76)</f>
        <v>25</v>
      </c>
      <c r="F77" s="658">
        <f>SUM(F7:F76)</f>
        <v>25</v>
      </c>
      <c r="G77" s="658">
        <f>SUM(G7:G76)</f>
        <v>0</v>
      </c>
      <c r="H77" s="244"/>
      <c r="I77" s="243"/>
      <c r="J77" s="243"/>
      <c r="K77" s="242">
        <f>SUM(K7:K76)</f>
        <v>52658.554480663362</v>
      </c>
      <c r="L77" s="242">
        <f>SUM(L7:L76)</f>
        <v>52658.554480663362</v>
      </c>
      <c r="M77" s="242">
        <f>SUM(M7:M76)</f>
        <v>0</v>
      </c>
    </row>
    <row r="78" spans="1:13" ht="13.5" thickTop="1"/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33" right="0.35" top="0.75" bottom="0.75" header="0.3" footer="0.3"/>
  <pageSetup paperSize="5" scale="54" firstPageNumber="54" orientation="portrait" useFirstPageNumber="1" r:id="rId1"/>
  <headerFooter>
    <oddHeader>&amp;L&amp;"Arial,Bold"&amp;20Revised FY2012-13 MFP Budget Letter: February 1 Mid-year Adjustment for Students</oddHeader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D79" sqref="D79"/>
      <selection pane="topRight" activeCell="D79" sqref="D79"/>
      <selection pane="bottomLeft" activeCell="D79" sqref="D79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4.7109375" customWidth="1"/>
    <col min="4" max="4" width="14.28515625" customWidth="1"/>
    <col min="5" max="5" width="15.42578125" customWidth="1"/>
    <col min="6" max="7" width="11.7109375" customWidth="1"/>
    <col min="8" max="8" width="17" customWidth="1"/>
    <col min="9" max="9" width="12" customWidth="1"/>
    <col min="10" max="10" width="15" customWidth="1"/>
    <col min="11" max="11" width="13.140625" customWidth="1"/>
    <col min="12" max="12" width="12.42578125" customWidth="1"/>
    <col min="13" max="13" width="12.710937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294</v>
      </c>
      <c r="B2" s="786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88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80.25" customHeight="1">
      <c r="A4" s="789"/>
      <c r="B4" s="79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3.5" customHeight="1">
      <c r="A6" s="302"/>
      <c r="B6" s="301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Funded'!T4</f>
        <v>0</v>
      </c>
      <c r="D7" s="299">
        <f>'10.1.12 MFP Funded'!Q6</f>
        <v>0</v>
      </c>
      <c r="E7" s="284">
        <f t="shared" ref="E7:E38" si="1">D7-C7</f>
        <v>0</v>
      </c>
      <c r="F7" s="284">
        <f t="shared" ref="F7:F38" si="2">IF(E7&gt;0,E7,0)</f>
        <v>0</v>
      </c>
      <c r="G7" s="284">
        <f t="shared" ref="G7:G38" si="3">IF(E7&lt;0,E7,0)</f>
        <v>0</v>
      </c>
      <c r="H7" s="283">
        <f>'[3]Table 3 Levels 1&amp;2'!AL8</f>
        <v>4637.919706737428</v>
      </c>
      <c r="I7" s="282">
        <f>'[1]Table 4 Level 3'!P6</f>
        <v>777.48</v>
      </c>
      <c r="J7" s="282">
        <f t="shared" ref="J7:J38" si="4">H7+I7</f>
        <v>5415.3997067374276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298">
        <f>'[1]Table 8 2.1.12 MFP Funded'!T5</f>
        <v>0</v>
      </c>
      <c r="D8" s="297">
        <f>'10.1.12 MFP Funded'!Q7</f>
        <v>0</v>
      </c>
      <c r="E8" s="296">
        <f t="shared" si="1"/>
        <v>0</v>
      </c>
      <c r="F8" s="296">
        <f t="shared" si="2"/>
        <v>0</v>
      </c>
      <c r="G8" s="296">
        <f t="shared" si="3"/>
        <v>0</v>
      </c>
      <c r="H8" s="295">
        <f>'[3]Table 3 Levels 1&amp;2'!AL9</f>
        <v>6149.545926426621</v>
      </c>
      <c r="I8" s="294">
        <f>'[1]Table 4 Level 3'!P7</f>
        <v>842.32</v>
      </c>
      <c r="J8" s="294">
        <f t="shared" si="4"/>
        <v>6991.8659264266207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>
      <c r="A9" s="264">
        <v>3</v>
      </c>
      <c r="B9" s="263" t="s">
        <v>290</v>
      </c>
      <c r="C9" s="298">
        <f>'[1]Table 8 2.1.12 MFP Funded'!T6</f>
        <v>0</v>
      </c>
      <c r="D9" s="297">
        <f>'10.1.12 MFP Funded'!Q8</f>
        <v>0</v>
      </c>
      <c r="E9" s="296">
        <f t="shared" si="1"/>
        <v>0</v>
      </c>
      <c r="F9" s="296">
        <f t="shared" si="2"/>
        <v>0</v>
      </c>
      <c r="G9" s="296">
        <f t="shared" si="3"/>
        <v>0</v>
      </c>
      <c r="H9" s="295">
        <f>'[3]Table 3 Levels 1&amp;2'!AL10</f>
        <v>4340.9401078757892</v>
      </c>
      <c r="I9" s="294">
        <f>'[1]Table 4 Level 3'!P8</f>
        <v>596.84</v>
      </c>
      <c r="J9" s="294">
        <f t="shared" si="4"/>
        <v>4937.7801078757893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>
      <c r="A10" s="264">
        <v>4</v>
      </c>
      <c r="B10" s="263" t="s">
        <v>289</v>
      </c>
      <c r="C10" s="298">
        <f>'[1]Table 8 2.1.12 MFP Funded'!T7</f>
        <v>0</v>
      </c>
      <c r="D10" s="297">
        <f>'10.1.12 MFP Funded'!Q9</f>
        <v>0</v>
      </c>
      <c r="E10" s="296">
        <f t="shared" si="1"/>
        <v>0</v>
      </c>
      <c r="F10" s="296">
        <f t="shared" si="2"/>
        <v>0</v>
      </c>
      <c r="G10" s="296">
        <f t="shared" si="3"/>
        <v>0</v>
      </c>
      <c r="H10" s="295">
        <f>'[3]Table 3 Levels 1&amp;2'!AL11</f>
        <v>6077.3708498182023</v>
      </c>
      <c r="I10" s="294">
        <f>'[1]Table 4 Level 3'!P9</f>
        <v>585.76</v>
      </c>
      <c r="J10" s="294">
        <f t="shared" si="4"/>
        <v>6663.1308498182025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292">
        <f>'[1]Table 8 2.1.12 MFP Funded'!T8</f>
        <v>0</v>
      </c>
      <c r="D11" s="291">
        <f>'10.1.12 MFP Funded'!Q10</f>
        <v>0</v>
      </c>
      <c r="E11" s="290">
        <f t="shared" si="1"/>
        <v>0</v>
      </c>
      <c r="F11" s="290">
        <f t="shared" si="2"/>
        <v>0</v>
      </c>
      <c r="G11" s="290">
        <f t="shared" si="3"/>
        <v>0</v>
      </c>
      <c r="H11" s="289">
        <f>'[3]Table 3 Levels 1&amp;2'!AL12</f>
        <v>4878.1095033692254</v>
      </c>
      <c r="I11" s="288">
        <f>'[1]Table 4 Level 3'!P10</f>
        <v>555.91</v>
      </c>
      <c r="J11" s="288">
        <f t="shared" si="4"/>
        <v>5434.0195033692253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>
      <c r="A12" s="272">
        <v>6</v>
      </c>
      <c r="B12" s="271" t="s">
        <v>287</v>
      </c>
      <c r="C12" s="286">
        <f>'[1]Table 8 2.1.12 MFP Funded'!T9</f>
        <v>0</v>
      </c>
      <c r="D12" s="285">
        <f>'10.1.12 MFP Funded'!Q11</f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3">
        <f>'[3]Table 3 Levels 1&amp;2'!AL13</f>
        <v>5550.1901239384006</v>
      </c>
      <c r="I12" s="282">
        <f>'[1]Table 4 Level 3'!P11</f>
        <v>545.4799999999999</v>
      </c>
      <c r="J12" s="282">
        <f t="shared" si="4"/>
        <v>6095.6701239384001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298">
        <f>'[1]Table 8 2.1.12 MFP Funded'!T10</f>
        <v>0</v>
      </c>
      <c r="D13" s="297">
        <f>'10.1.12 MFP Funded'!Q12</f>
        <v>0</v>
      </c>
      <c r="E13" s="296">
        <f t="shared" si="1"/>
        <v>0</v>
      </c>
      <c r="F13" s="296">
        <f t="shared" si="2"/>
        <v>0</v>
      </c>
      <c r="G13" s="296">
        <f t="shared" si="3"/>
        <v>0</v>
      </c>
      <c r="H13" s="295">
        <f>'[3]Table 3 Levels 1&amp;2'!AL14</f>
        <v>1550.5347159603245</v>
      </c>
      <c r="I13" s="294">
        <f>'[1]Table 4 Level 3'!P12</f>
        <v>756.91999999999985</v>
      </c>
      <c r="J13" s="294">
        <f t="shared" si="4"/>
        <v>2307.4547159603244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298">
        <f>'[1]Table 8 2.1.12 MFP Funded'!T11</f>
        <v>0</v>
      </c>
      <c r="D14" s="297">
        <f>'10.1.12 MFP Funded'!Q13</f>
        <v>0</v>
      </c>
      <c r="E14" s="296">
        <f t="shared" si="1"/>
        <v>0</v>
      </c>
      <c r="F14" s="296">
        <f t="shared" si="2"/>
        <v>0</v>
      </c>
      <c r="G14" s="296">
        <f t="shared" si="3"/>
        <v>0</v>
      </c>
      <c r="H14" s="295">
        <f>'[3]Table 3 Levels 1&amp;2'!AL15</f>
        <v>4054.7459475361657</v>
      </c>
      <c r="I14" s="294">
        <f>'[1]Table 4 Level 3'!P13</f>
        <v>725.76</v>
      </c>
      <c r="J14" s="294">
        <f t="shared" si="4"/>
        <v>4780.5059475361659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298">
        <f>'[1]Table 8 2.1.12 MFP Funded'!T12</f>
        <v>0</v>
      </c>
      <c r="D15" s="297">
        <f>'10.1.12 MFP Funded'!Q14</f>
        <v>0</v>
      </c>
      <c r="E15" s="296">
        <f t="shared" si="1"/>
        <v>0</v>
      </c>
      <c r="F15" s="296">
        <f t="shared" si="2"/>
        <v>0</v>
      </c>
      <c r="G15" s="296">
        <f t="shared" si="3"/>
        <v>0</v>
      </c>
      <c r="H15" s="295">
        <f>'[3]Table 3 Levels 1&amp;2'!AL16</f>
        <v>4287.1210280148016</v>
      </c>
      <c r="I15" s="294">
        <f>'[1]Table 4 Level 3'!P14</f>
        <v>744.76</v>
      </c>
      <c r="J15" s="294">
        <f t="shared" si="4"/>
        <v>5031.8810280148018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292">
        <f>'[1]Table 8 2.1.12 MFP Funded'!T13</f>
        <v>0</v>
      </c>
      <c r="D16" s="291">
        <f>'10.1.12 MFP Funded'!Q15</f>
        <v>0</v>
      </c>
      <c r="E16" s="290">
        <f t="shared" si="1"/>
        <v>0</v>
      </c>
      <c r="F16" s="290">
        <f t="shared" si="2"/>
        <v>0</v>
      </c>
      <c r="G16" s="290">
        <f t="shared" si="3"/>
        <v>0</v>
      </c>
      <c r="H16" s="289">
        <f>'[3]Table 3 Levels 1&amp;2'!AL17</f>
        <v>4320.1782742925079</v>
      </c>
      <c r="I16" s="288">
        <f>'[1]Table 4 Level 3'!P15</f>
        <v>608.04000000000008</v>
      </c>
      <c r="J16" s="288">
        <f t="shared" si="4"/>
        <v>4928.2182742925079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286">
        <f>'[1]Table 8 2.1.12 MFP Funded'!T14</f>
        <v>0</v>
      </c>
      <c r="D17" s="285">
        <f>'10.1.12 MFP Funded'!Q16</f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3">
        <f>'[3]Table 3 Levels 1&amp;2'!AL18</f>
        <v>6754.8947842641273</v>
      </c>
      <c r="I17" s="282">
        <f>'[1]Table 4 Level 3'!P16</f>
        <v>706.55</v>
      </c>
      <c r="J17" s="282">
        <f t="shared" si="4"/>
        <v>7461.4447842641275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298">
        <f>'[1]Table 8 2.1.12 MFP Funded'!T15</f>
        <v>0</v>
      </c>
      <c r="D18" s="297">
        <f>'10.1.12 MFP Funded'!Q17</f>
        <v>0</v>
      </c>
      <c r="E18" s="296">
        <f t="shared" si="1"/>
        <v>0</v>
      </c>
      <c r="F18" s="296">
        <f t="shared" si="2"/>
        <v>0</v>
      </c>
      <c r="G18" s="296">
        <f t="shared" si="3"/>
        <v>0</v>
      </c>
      <c r="H18" s="295">
        <f>'[3]Table 3 Levels 1&amp;2'!AL19</f>
        <v>1807.9873469387755</v>
      </c>
      <c r="I18" s="294">
        <f>'[1]Table 4 Level 3'!P17</f>
        <v>1063.31</v>
      </c>
      <c r="J18" s="294">
        <f t="shared" si="4"/>
        <v>2871.2973469387753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298">
        <f>'[1]Table 8 2.1.12 MFP Funded'!T16</f>
        <v>0</v>
      </c>
      <c r="D19" s="297">
        <f>'10.1.12 MFP Funded'!Q18</f>
        <v>0</v>
      </c>
      <c r="E19" s="296">
        <f t="shared" si="1"/>
        <v>0</v>
      </c>
      <c r="F19" s="296">
        <f t="shared" si="2"/>
        <v>0</v>
      </c>
      <c r="G19" s="296">
        <f t="shared" si="3"/>
        <v>0</v>
      </c>
      <c r="H19" s="295">
        <f>'[3]Table 3 Levels 1&amp;2'!AL20</f>
        <v>6143.511131744569</v>
      </c>
      <c r="I19" s="294">
        <f>'[1]Table 4 Level 3'!P18</f>
        <v>749.43000000000006</v>
      </c>
      <c r="J19" s="294">
        <f t="shared" si="4"/>
        <v>6892.9411317445692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>
      <c r="A20" s="264">
        <v>14</v>
      </c>
      <c r="B20" s="263" t="s">
        <v>279</v>
      </c>
      <c r="C20" s="298">
        <f>'[1]Table 8 2.1.12 MFP Funded'!T17</f>
        <v>0</v>
      </c>
      <c r="D20" s="297">
        <f>'10.1.12 MFP Funded'!Q19</f>
        <v>0</v>
      </c>
      <c r="E20" s="296">
        <f t="shared" si="1"/>
        <v>0</v>
      </c>
      <c r="F20" s="296">
        <f t="shared" si="2"/>
        <v>0</v>
      </c>
      <c r="G20" s="296">
        <f t="shared" si="3"/>
        <v>0</v>
      </c>
      <c r="H20" s="295">
        <f>'[3]Table 3 Levels 1&amp;2'!AL21</f>
        <v>5304.5609177528095</v>
      </c>
      <c r="I20" s="294">
        <f>'[1]Table 4 Level 3'!P19</f>
        <v>809.9799999999999</v>
      </c>
      <c r="J20" s="294">
        <f t="shared" si="4"/>
        <v>6114.540917752809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292">
        <f>'[1]Table 8 2.1.12 MFP Funded'!T18</f>
        <v>0</v>
      </c>
      <c r="D21" s="291">
        <f>'10.1.12 MFP Funded'!Q20</f>
        <v>0</v>
      </c>
      <c r="E21" s="290">
        <f t="shared" si="1"/>
        <v>0</v>
      </c>
      <c r="F21" s="290">
        <f t="shared" si="2"/>
        <v>0</v>
      </c>
      <c r="G21" s="290">
        <f t="shared" si="3"/>
        <v>0</v>
      </c>
      <c r="H21" s="289">
        <f>'[3]Table 3 Levels 1&amp;2'!AL22</f>
        <v>5440.6588926253107</v>
      </c>
      <c r="I21" s="288">
        <f>'[1]Table 4 Level 3'!P20</f>
        <v>553.79999999999995</v>
      </c>
      <c r="J21" s="288">
        <f t="shared" si="4"/>
        <v>5994.4588926253109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286">
        <f>'[1]Table 8 2.1.12 MFP Funded'!T19</f>
        <v>0</v>
      </c>
      <c r="D22" s="285">
        <f>'10.1.12 MFP Funded'!Q21</f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3">
        <f>'[3]Table 3 Levels 1&amp;2'!AL23</f>
        <v>1508.2103091706706</v>
      </c>
      <c r="I22" s="282">
        <f>'[1]Table 4 Level 3'!P21</f>
        <v>686.73</v>
      </c>
      <c r="J22" s="282">
        <f t="shared" si="4"/>
        <v>2194.9403091706708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298">
        <f>'[1]Table 8 2.1.12 MFP Funded'!T20</f>
        <v>189</v>
      </c>
      <c r="D23" s="297">
        <f>'10.1.12 MFP Funded'!Q22</f>
        <v>227</v>
      </c>
      <c r="E23" s="296">
        <f t="shared" si="1"/>
        <v>38</v>
      </c>
      <c r="F23" s="296">
        <f t="shared" si="2"/>
        <v>38</v>
      </c>
      <c r="G23" s="296">
        <f t="shared" si="3"/>
        <v>0</v>
      </c>
      <c r="H23" s="295">
        <f>'[3]Table 3 Levels 1&amp;2'!AL24</f>
        <v>3395.7244841073689</v>
      </c>
      <c r="I23" s="294">
        <f>'[1]Table 5B2_RSD_LA'!F7</f>
        <v>801.47762416806802</v>
      </c>
      <c r="J23" s="294">
        <f t="shared" si="4"/>
        <v>4197.2021082754372</v>
      </c>
      <c r="K23" s="293">
        <f t="shared" si="5"/>
        <v>159493.68011446661</v>
      </c>
      <c r="L23" s="293">
        <f t="shared" si="6"/>
        <v>159493.68011446661</v>
      </c>
      <c r="M23" s="293">
        <f t="shared" si="7"/>
        <v>0</v>
      </c>
    </row>
    <row r="24" spans="1:13">
      <c r="A24" s="264">
        <v>18</v>
      </c>
      <c r="B24" s="263" t="s">
        <v>275</v>
      </c>
      <c r="C24" s="298">
        <f>'[1]Table 8 2.1.12 MFP Funded'!T21</f>
        <v>0</v>
      </c>
      <c r="D24" s="297">
        <f>'10.1.12 MFP Funded'!Q23</f>
        <v>0</v>
      </c>
      <c r="E24" s="296">
        <f t="shared" si="1"/>
        <v>0</v>
      </c>
      <c r="F24" s="296">
        <f t="shared" si="2"/>
        <v>0</v>
      </c>
      <c r="G24" s="296">
        <f t="shared" si="3"/>
        <v>0</v>
      </c>
      <c r="H24" s="295">
        <f>'[3]Table 3 Levels 1&amp;2'!AL25</f>
        <v>5811.9176591224677</v>
      </c>
      <c r="I24" s="294">
        <f>'[1]Table 4 Level 3'!P23</f>
        <v>845.94999999999993</v>
      </c>
      <c r="J24" s="294">
        <f t="shared" si="4"/>
        <v>6657.8676591224676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298">
        <f>'[1]Table 8 2.1.12 MFP Funded'!T22</f>
        <v>0</v>
      </c>
      <c r="D25" s="297">
        <f>'10.1.12 MFP Funded'!Q24</f>
        <v>0</v>
      </c>
      <c r="E25" s="296">
        <f t="shared" si="1"/>
        <v>0</v>
      </c>
      <c r="F25" s="296">
        <f t="shared" si="2"/>
        <v>0</v>
      </c>
      <c r="G25" s="296">
        <f t="shared" si="3"/>
        <v>0</v>
      </c>
      <c r="H25" s="295">
        <f>'[3]Table 3 Levels 1&amp;2'!AL26</f>
        <v>5201.7687653250778</v>
      </c>
      <c r="I25" s="294">
        <f>'[1]Table 4 Level 3'!P24</f>
        <v>905.43</v>
      </c>
      <c r="J25" s="294">
        <f t="shared" si="4"/>
        <v>6107.1987653250781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292">
        <f>'[1]Table 8 2.1.12 MFP Funded'!T23</f>
        <v>0</v>
      </c>
      <c r="D26" s="291">
        <f>'10.1.12 MFP Funded'!Q25</f>
        <v>0</v>
      </c>
      <c r="E26" s="290">
        <f t="shared" si="1"/>
        <v>0</v>
      </c>
      <c r="F26" s="290">
        <f t="shared" si="2"/>
        <v>0</v>
      </c>
      <c r="G26" s="290">
        <f t="shared" si="3"/>
        <v>0</v>
      </c>
      <c r="H26" s="289">
        <f>'[3]Table 3 Levels 1&amp;2'!AL27</f>
        <v>5446.6066076220959</v>
      </c>
      <c r="I26" s="288">
        <f>'[1]Table 4 Level 3'!P25</f>
        <v>586.16999999999996</v>
      </c>
      <c r="J26" s="288">
        <f t="shared" si="4"/>
        <v>6032.776607622096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286">
        <f>'[1]Table 8 2.1.12 MFP Funded'!T24</f>
        <v>0</v>
      </c>
      <c r="D27" s="285">
        <f>'10.1.12 MFP Funded'!Q26</f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3">
        <f>'[3]Table 3 Levels 1&amp;2'!AL28</f>
        <v>5761.9798531850847</v>
      </c>
      <c r="I27" s="282">
        <f>'[1]Table 4 Level 3'!P26</f>
        <v>610.35</v>
      </c>
      <c r="J27" s="282">
        <f t="shared" si="4"/>
        <v>6372.3298531850851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298">
        <f>'[1]Table 8 2.1.12 MFP Funded'!T25</f>
        <v>0</v>
      </c>
      <c r="D28" s="297">
        <f>'10.1.12 MFP Funded'!Q27</f>
        <v>0</v>
      </c>
      <c r="E28" s="296">
        <f t="shared" si="1"/>
        <v>0</v>
      </c>
      <c r="F28" s="296">
        <f t="shared" si="2"/>
        <v>0</v>
      </c>
      <c r="G28" s="296">
        <f t="shared" si="3"/>
        <v>0</v>
      </c>
      <c r="H28" s="295">
        <f>'[3]Table 3 Levels 1&amp;2'!AL29</f>
        <v>6212.5932514983215</v>
      </c>
      <c r="I28" s="294">
        <f>'[1]Table 4 Level 3'!P27</f>
        <v>496.36</v>
      </c>
      <c r="J28" s="294">
        <f t="shared" si="4"/>
        <v>6708.9532514983212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298">
        <f>'[1]Table 8 2.1.12 MFP Funded'!T26</f>
        <v>0</v>
      </c>
      <c r="D29" s="297">
        <f>'10.1.12 MFP Funded'!Q28</f>
        <v>0</v>
      </c>
      <c r="E29" s="296">
        <f t="shared" si="1"/>
        <v>0</v>
      </c>
      <c r="F29" s="296">
        <f t="shared" si="2"/>
        <v>0</v>
      </c>
      <c r="G29" s="296">
        <f t="shared" si="3"/>
        <v>0</v>
      </c>
      <c r="H29" s="295">
        <f>'[3]Table 3 Levels 1&amp;2'!AL30</f>
        <v>4824.5074836036147</v>
      </c>
      <c r="I29" s="294">
        <f>'[1]Table 4 Level 3'!P28</f>
        <v>688.58</v>
      </c>
      <c r="J29" s="294">
        <f t="shared" si="4"/>
        <v>5513.0874836036146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298">
        <f>'[1]Table 8 2.1.12 MFP Funded'!T27</f>
        <v>0</v>
      </c>
      <c r="D30" s="297">
        <f>'10.1.12 MFP Funded'!Q29</f>
        <v>0</v>
      </c>
      <c r="E30" s="296">
        <f t="shared" si="1"/>
        <v>0</v>
      </c>
      <c r="F30" s="296">
        <f t="shared" si="2"/>
        <v>0</v>
      </c>
      <c r="G30" s="296">
        <f t="shared" si="3"/>
        <v>0</v>
      </c>
      <c r="H30" s="295">
        <f>'[3]Table 3 Levels 1&amp;2'!AL31</f>
        <v>2654.5104003578617</v>
      </c>
      <c r="I30" s="294">
        <f>'[1]Table 4 Level 3'!P29</f>
        <v>854.24999999999989</v>
      </c>
      <c r="J30" s="294">
        <f t="shared" si="4"/>
        <v>3508.7604003578617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292">
        <f>'[1]Table 8 2.1.12 MFP Funded'!T28</f>
        <v>0</v>
      </c>
      <c r="D31" s="291">
        <f>'10.1.12 MFP Funded'!Q30</f>
        <v>0</v>
      </c>
      <c r="E31" s="290">
        <f t="shared" si="1"/>
        <v>0</v>
      </c>
      <c r="F31" s="290">
        <f t="shared" si="2"/>
        <v>0</v>
      </c>
      <c r="G31" s="290">
        <f t="shared" si="3"/>
        <v>0</v>
      </c>
      <c r="H31" s="289">
        <f>'[3]Table 3 Levels 1&amp;2'!AL32</f>
        <v>3876.6607101712493</v>
      </c>
      <c r="I31" s="288">
        <f>'[1]Table 4 Level 3'!P30</f>
        <v>653.73</v>
      </c>
      <c r="J31" s="288">
        <f t="shared" si="4"/>
        <v>4530.3907101712493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286">
        <f>'[1]Table 8 2.1.12 MFP Funded'!T29</f>
        <v>0</v>
      </c>
      <c r="D32" s="285">
        <f>'10.1.12 MFP Funded'!Q31</f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3">
        <f>'[3]Table 3 Levels 1&amp;2'!AL33</f>
        <v>3130.9087022137969</v>
      </c>
      <c r="I32" s="282">
        <f>'[1]Table 4 Level 3'!P31</f>
        <v>836.83</v>
      </c>
      <c r="J32" s="282">
        <f t="shared" si="4"/>
        <v>3967.7387022137968</v>
      </c>
      <c r="K32" s="281">
        <f t="shared" si="5"/>
        <v>0</v>
      </c>
      <c r="L32" s="281">
        <f t="shared" si="6"/>
        <v>0</v>
      </c>
      <c r="M32" s="281">
        <f t="shared" si="7"/>
        <v>0</v>
      </c>
    </row>
    <row r="33" spans="1:13">
      <c r="A33" s="264">
        <v>27</v>
      </c>
      <c r="B33" s="263" t="s">
        <v>266</v>
      </c>
      <c r="C33" s="262">
        <f>'[1]Table 8 2.1.12 MFP Funded'!T30</f>
        <v>0</v>
      </c>
      <c r="D33" s="261">
        <f>'10.1.12 MFP Funded'!Q32</f>
        <v>0</v>
      </c>
      <c r="E33" s="260">
        <f t="shared" si="1"/>
        <v>0</v>
      </c>
      <c r="F33" s="260">
        <f t="shared" si="2"/>
        <v>0</v>
      </c>
      <c r="G33" s="260">
        <f t="shared" si="3"/>
        <v>0</v>
      </c>
      <c r="H33" s="259">
        <f>'[3]Table 3 Levels 1&amp;2'!AL34</f>
        <v>5673.3097932359224</v>
      </c>
      <c r="I33" s="258">
        <f>'[1]Table 4 Level 3'!P32</f>
        <v>693.06</v>
      </c>
      <c r="J33" s="258">
        <f t="shared" si="4"/>
        <v>6366.3697932359228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262">
        <f>'[1]Table 8 2.1.12 MFP Funded'!T31</f>
        <v>0</v>
      </c>
      <c r="D34" s="261">
        <f>'10.1.12 MFP Funded'!Q33</f>
        <v>0</v>
      </c>
      <c r="E34" s="260">
        <f t="shared" si="1"/>
        <v>0</v>
      </c>
      <c r="F34" s="260">
        <f t="shared" si="2"/>
        <v>0</v>
      </c>
      <c r="G34" s="260">
        <f t="shared" si="3"/>
        <v>0</v>
      </c>
      <c r="H34" s="259">
        <f>'[3]Table 3 Levels 1&amp;2'!AL35</f>
        <v>3225.6961587092846</v>
      </c>
      <c r="I34" s="258">
        <f>'[1]Table 4 Level 3'!P33</f>
        <v>694.4</v>
      </c>
      <c r="J34" s="258">
        <f t="shared" si="4"/>
        <v>3920.0961587092847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262">
        <f>'[1]Table 8 2.1.12 MFP Funded'!T32</f>
        <v>0</v>
      </c>
      <c r="D35" s="261">
        <f>'10.1.12 MFP Funded'!Q34</f>
        <v>0</v>
      </c>
      <c r="E35" s="260">
        <f t="shared" si="1"/>
        <v>0</v>
      </c>
      <c r="F35" s="260">
        <f t="shared" si="2"/>
        <v>0</v>
      </c>
      <c r="G35" s="260">
        <f t="shared" si="3"/>
        <v>0</v>
      </c>
      <c r="H35" s="259">
        <f>'[3]Table 3 Levels 1&amp;2'!AL36</f>
        <v>3955.7852148385191</v>
      </c>
      <c r="I35" s="258">
        <f>'[1]Table 4 Level 3'!P34</f>
        <v>754.94999999999993</v>
      </c>
      <c r="J35" s="258">
        <f t="shared" si="4"/>
        <v>4710.7352148385189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278">
        <f>'[1]Table 8 2.1.12 MFP Funded'!T33</f>
        <v>0</v>
      </c>
      <c r="D36" s="277">
        <f>'10.1.12 MFP Funded'!Q35</f>
        <v>0</v>
      </c>
      <c r="E36" s="276">
        <f t="shared" si="1"/>
        <v>0</v>
      </c>
      <c r="F36" s="276">
        <f t="shared" si="2"/>
        <v>0</v>
      </c>
      <c r="G36" s="276">
        <f t="shared" si="3"/>
        <v>0</v>
      </c>
      <c r="H36" s="275">
        <f>'[3]Table 3 Levels 1&amp;2'!AL37</f>
        <v>5609.6361466464068</v>
      </c>
      <c r="I36" s="274">
        <f>'[1]Table 4 Level 3'!P35</f>
        <v>727.17</v>
      </c>
      <c r="J36" s="274">
        <f t="shared" si="4"/>
        <v>6336.8061466464069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270">
        <f>'[1]Table 8 2.1.12 MFP Funded'!T34</f>
        <v>0</v>
      </c>
      <c r="D37" s="269">
        <f>'10.1.12 MFP Funded'!Q36</f>
        <v>0</v>
      </c>
      <c r="E37" s="268">
        <f t="shared" si="1"/>
        <v>0</v>
      </c>
      <c r="F37" s="268">
        <f t="shared" si="2"/>
        <v>0</v>
      </c>
      <c r="G37" s="268">
        <f t="shared" si="3"/>
        <v>0</v>
      </c>
      <c r="H37" s="267">
        <f>'[3]Table 3 Levels 1&amp;2'!AL38</f>
        <v>4174.0937400224284</v>
      </c>
      <c r="I37" s="266">
        <f>'[1]Table 4 Level 3'!P36</f>
        <v>620.83000000000004</v>
      </c>
      <c r="J37" s="266">
        <f t="shared" si="4"/>
        <v>4794.9237400224283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262">
        <f>'[1]Table 8 2.1.12 MFP Funded'!T35</f>
        <v>1</v>
      </c>
      <c r="D38" s="261">
        <f>'10.1.12 MFP Funded'!Q37</f>
        <v>0</v>
      </c>
      <c r="E38" s="260">
        <f t="shared" si="1"/>
        <v>-1</v>
      </c>
      <c r="F38" s="260">
        <f t="shared" si="2"/>
        <v>0</v>
      </c>
      <c r="G38" s="260">
        <f t="shared" si="3"/>
        <v>-1</v>
      </c>
      <c r="H38" s="259">
        <f>'[3]Table 3 Levels 1&amp;2'!AL39</f>
        <v>5486.1585166144778</v>
      </c>
      <c r="I38" s="258">
        <f>'[1]Table 4 Level 3'!P37</f>
        <v>559.77</v>
      </c>
      <c r="J38" s="258">
        <f t="shared" si="4"/>
        <v>6045.9285166144782</v>
      </c>
      <c r="K38" s="257">
        <f t="shared" si="5"/>
        <v>-6045.9285166144782</v>
      </c>
      <c r="L38" s="257">
        <f t="shared" si="6"/>
        <v>0</v>
      </c>
      <c r="M38" s="257">
        <f t="shared" si="7"/>
        <v>-6045.9285166144782</v>
      </c>
    </row>
    <row r="39" spans="1:13">
      <c r="A39" s="264">
        <v>33</v>
      </c>
      <c r="B39" s="263" t="s">
        <v>260</v>
      </c>
      <c r="C39" s="262">
        <f>'[1]Table 8 2.1.12 MFP Funded'!T36</f>
        <v>0</v>
      </c>
      <c r="D39" s="261">
        <f>'10.1.12 MFP Funded'!Q38</f>
        <v>0</v>
      </c>
      <c r="E39" s="260">
        <f t="shared" ref="E39:E70" si="8">D39-C39</f>
        <v>0</v>
      </c>
      <c r="F39" s="260">
        <f t="shared" ref="F39:F70" si="9">IF(E39&gt;0,E39,0)</f>
        <v>0</v>
      </c>
      <c r="G39" s="260">
        <f t="shared" ref="G39:G75" si="10">IF(E39&lt;0,E39,0)</f>
        <v>0</v>
      </c>
      <c r="H39" s="259">
        <f>'[3]Table 3 Levels 1&amp;2'!AL40</f>
        <v>5393.8471941993575</v>
      </c>
      <c r="I39" s="258">
        <f>'[1]Table 4 Level 3'!P38</f>
        <v>655.31000000000006</v>
      </c>
      <c r="J39" s="258">
        <f t="shared" ref="J39:J70" si="11">H39+I39</f>
        <v>6049.1571941993579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262">
        <f>'[1]Table 8 2.1.12 MFP Funded'!T37</f>
        <v>0</v>
      </c>
      <c r="D40" s="261">
        <f>'10.1.12 MFP Funded'!Q39</f>
        <v>0</v>
      </c>
      <c r="E40" s="260">
        <f t="shared" si="8"/>
        <v>0</v>
      </c>
      <c r="F40" s="260">
        <f t="shared" si="9"/>
        <v>0</v>
      </c>
      <c r="G40" s="260">
        <f t="shared" si="10"/>
        <v>0</v>
      </c>
      <c r="H40" s="259">
        <f>'[3]Table 3 Levels 1&amp;2'!AL41</f>
        <v>5864.3549473361072</v>
      </c>
      <c r="I40" s="258">
        <f>'[1]Table 4 Level 3'!P39</f>
        <v>644.11000000000013</v>
      </c>
      <c r="J40" s="258">
        <f t="shared" si="11"/>
        <v>6508.4649473361078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278">
        <f>'[1]Table 8 2.1.12 MFP Funded'!T38</f>
        <v>0</v>
      </c>
      <c r="D41" s="277">
        <f>'10.1.12 MFP Funded'!Q40</f>
        <v>0</v>
      </c>
      <c r="E41" s="276">
        <f t="shared" si="8"/>
        <v>0</v>
      </c>
      <c r="F41" s="276">
        <f t="shared" si="9"/>
        <v>0</v>
      </c>
      <c r="G41" s="276">
        <f t="shared" si="10"/>
        <v>0</v>
      </c>
      <c r="H41" s="275">
        <f>'[3]Table 3 Levels 1&amp;2'!AL42</f>
        <v>4848.8680115701454</v>
      </c>
      <c r="I41" s="274">
        <f>'[1]Table 4 Level 3'!P40</f>
        <v>537.96</v>
      </c>
      <c r="J41" s="274">
        <f t="shared" si="11"/>
        <v>5386.8280115701455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270">
        <f>'[1]Table 8 2.1.12 MFP Funded'!T39</f>
        <v>0</v>
      </c>
      <c r="D42" s="269">
        <f>'10.1.12 MFP Funded'!Q41</f>
        <v>0</v>
      </c>
      <c r="E42" s="268">
        <f t="shared" si="8"/>
        <v>0</v>
      </c>
      <c r="F42" s="268">
        <f t="shared" si="9"/>
        <v>0</v>
      </c>
      <c r="G42" s="268">
        <f t="shared" si="10"/>
        <v>0</v>
      </c>
      <c r="H42" s="267">
        <f>'[3]Table 3 Levels 1&amp;2'!AL43</f>
        <v>3442.7546828904692</v>
      </c>
      <c r="I42" s="266">
        <f>'[1]Table 5B1_RSD_Orleans'!F78</f>
        <v>746.0335616438357</v>
      </c>
      <c r="J42" s="266">
        <f t="shared" si="11"/>
        <v>4188.7882445343048</v>
      </c>
      <c r="K42" s="265">
        <f t="shared" si="12"/>
        <v>0</v>
      </c>
      <c r="L42" s="265">
        <f t="shared" si="13"/>
        <v>0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262">
        <f>'[1]Table 8 2.1.12 MFP Funded'!T40</f>
        <v>0</v>
      </c>
      <c r="D43" s="261">
        <f>'10.1.12 MFP Funded'!Q42</f>
        <v>0</v>
      </c>
      <c r="E43" s="260">
        <f t="shared" si="8"/>
        <v>0</v>
      </c>
      <c r="F43" s="260">
        <f t="shared" si="9"/>
        <v>0</v>
      </c>
      <c r="G43" s="260">
        <f t="shared" si="10"/>
        <v>0</v>
      </c>
      <c r="H43" s="259">
        <f>'[3]Table 3 Levels 1&amp;2'!AL44</f>
        <v>5492.0643232073926</v>
      </c>
      <c r="I43" s="258">
        <f>'[1]Table 4 Level 3'!P42</f>
        <v>653.61</v>
      </c>
      <c r="J43" s="258">
        <f t="shared" si="11"/>
        <v>6145.6743232073923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262">
        <f>'[1]Table 8 2.1.12 MFP Funded'!T41</f>
        <v>0</v>
      </c>
      <c r="D44" s="261">
        <f>'10.1.12 MFP Funded'!Q43</f>
        <v>0</v>
      </c>
      <c r="E44" s="260">
        <f t="shared" si="8"/>
        <v>0</v>
      </c>
      <c r="F44" s="260">
        <f t="shared" si="9"/>
        <v>0</v>
      </c>
      <c r="G44" s="260">
        <f t="shared" si="10"/>
        <v>0</v>
      </c>
      <c r="H44" s="259">
        <f>'[3]Table 3 Levels 1&amp;2'!AL45</f>
        <v>2296.9220537376964</v>
      </c>
      <c r="I44" s="258">
        <f>'[1]Table 4 Level 3'!P43</f>
        <v>829.92000000000007</v>
      </c>
      <c r="J44" s="258">
        <f t="shared" si="11"/>
        <v>3126.8420537376965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262">
        <f>'[1]Table 8 2.1.12 MFP Funded'!T42</f>
        <v>0</v>
      </c>
      <c r="D45" s="261">
        <f>'10.1.12 MFP Funded'!Q44</f>
        <v>0</v>
      </c>
      <c r="E45" s="260">
        <f t="shared" si="8"/>
        <v>0</v>
      </c>
      <c r="F45" s="260">
        <f t="shared" si="9"/>
        <v>0</v>
      </c>
      <c r="G45" s="260">
        <f t="shared" si="10"/>
        <v>0</v>
      </c>
      <c r="H45" s="259">
        <f>'[3]Table 3 Levels 1&amp;2'!AL46</f>
        <v>3692.59215316156</v>
      </c>
      <c r="I45" s="258">
        <f>'[1]Table 5B2_RSD_LA'!F21</f>
        <v>779.65573042776441</v>
      </c>
      <c r="J45" s="258">
        <f t="shared" si="11"/>
        <v>4472.2478835893244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278">
        <f>'[1]Table 8 2.1.12 MFP Funded'!T43</f>
        <v>0</v>
      </c>
      <c r="D46" s="277">
        <f>'10.1.12 MFP Funded'!Q45</f>
        <v>0</v>
      </c>
      <c r="E46" s="276">
        <f t="shared" si="8"/>
        <v>0</v>
      </c>
      <c r="F46" s="276">
        <f t="shared" si="9"/>
        <v>0</v>
      </c>
      <c r="G46" s="276">
        <f t="shared" si="10"/>
        <v>0</v>
      </c>
      <c r="H46" s="275">
        <f>'[3]Table 3 Levels 1&amp;2'!AL47</f>
        <v>4897.3087815908475</v>
      </c>
      <c r="I46" s="274">
        <f>'[1]Table 4 Level 3'!P45</f>
        <v>700.2700000000001</v>
      </c>
      <c r="J46" s="274">
        <f t="shared" si="11"/>
        <v>5597.5787815908479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270">
        <f>'[1]Table 8 2.1.12 MFP Funded'!T44</f>
        <v>0</v>
      </c>
      <c r="D47" s="269">
        <f>'10.1.12 MFP Funded'!Q46</f>
        <v>0</v>
      </c>
      <c r="E47" s="268">
        <f t="shared" si="8"/>
        <v>0</v>
      </c>
      <c r="F47" s="268">
        <f t="shared" si="9"/>
        <v>0</v>
      </c>
      <c r="G47" s="268">
        <f t="shared" si="10"/>
        <v>0</v>
      </c>
      <c r="H47" s="267">
        <f>'[3]Table 3 Levels 1&amp;2'!AL48</f>
        <v>1613.0487891737891</v>
      </c>
      <c r="I47" s="266">
        <f>'[1]Table 4 Level 3'!P46</f>
        <v>886.22</v>
      </c>
      <c r="J47" s="266">
        <f t="shared" si="11"/>
        <v>2499.2687891737892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262">
        <f>'[1]Table 8 2.1.12 MFP Funded'!T45</f>
        <v>0</v>
      </c>
      <c r="D48" s="261">
        <f>'10.1.12 MFP Funded'!Q47</f>
        <v>0</v>
      </c>
      <c r="E48" s="260">
        <f t="shared" si="8"/>
        <v>0</v>
      </c>
      <c r="F48" s="260">
        <f t="shared" si="9"/>
        <v>0</v>
      </c>
      <c r="G48" s="260">
        <f t="shared" si="10"/>
        <v>0</v>
      </c>
      <c r="H48" s="259">
        <f>'[3]Table 3 Levels 1&amp;2'!AL49</f>
        <v>5259.3837602759822</v>
      </c>
      <c r="I48" s="258">
        <f>'[1]Table 4 Level 3'!P47</f>
        <v>534.28</v>
      </c>
      <c r="J48" s="258">
        <f t="shared" si="11"/>
        <v>5793.663760275982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262">
        <f>'[1]Table 8 2.1.12 MFP Funded'!T46</f>
        <v>0</v>
      </c>
      <c r="D49" s="261">
        <f>'10.1.12 MFP Funded'!Q48</f>
        <v>0</v>
      </c>
      <c r="E49" s="260">
        <f t="shared" si="8"/>
        <v>0</v>
      </c>
      <c r="F49" s="260">
        <f t="shared" si="9"/>
        <v>0</v>
      </c>
      <c r="G49" s="260">
        <f t="shared" si="10"/>
        <v>0</v>
      </c>
      <c r="H49" s="259">
        <f>'[3]Table 3 Levels 1&amp;2'!AL50</f>
        <v>5602.7225412254893</v>
      </c>
      <c r="I49" s="258">
        <f>'[1]Table 4 Level 3'!P48</f>
        <v>574.6099999999999</v>
      </c>
      <c r="J49" s="258">
        <f t="shared" si="11"/>
        <v>6177.332541225489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262">
        <f>'[1]Table 8 2.1.12 MFP Funded'!T47</f>
        <v>0</v>
      </c>
      <c r="D50" s="261">
        <f>'10.1.12 MFP Funded'!Q49</f>
        <v>0</v>
      </c>
      <c r="E50" s="260">
        <f t="shared" si="8"/>
        <v>0</v>
      </c>
      <c r="F50" s="260">
        <f t="shared" si="9"/>
        <v>0</v>
      </c>
      <c r="G50" s="260">
        <f t="shared" si="10"/>
        <v>0</v>
      </c>
      <c r="H50" s="259">
        <f>'[3]Table 3 Levels 1&amp;2'!AL51</f>
        <v>4123.0310925034155</v>
      </c>
      <c r="I50" s="258">
        <f>'[1]Table 4 Level 3'!P49</f>
        <v>663.16000000000008</v>
      </c>
      <c r="J50" s="258">
        <f t="shared" si="11"/>
        <v>4786.1910925034153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278">
        <f>'[1]Table 8 2.1.12 MFP Funded'!T48</f>
        <v>0</v>
      </c>
      <c r="D51" s="277">
        <f>'10.1.12 MFP Funded'!Q50</f>
        <v>0</v>
      </c>
      <c r="E51" s="276">
        <f t="shared" si="8"/>
        <v>0</v>
      </c>
      <c r="F51" s="276">
        <f t="shared" si="9"/>
        <v>0</v>
      </c>
      <c r="G51" s="276">
        <f t="shared" si="10"/>
        <v>0</v>
      </c>
      <c r="H51" s="275">
        <f>'[3]Table 3 Levels 1&amp;2'!AL52</f>
        <v>2428.6757675555082</v>
      </c>
      <c r="I51" s="274">
        <f>'[1]Table 4 Level 3'!P50</f>
        <v>753.96000000000015</v>
      </c>
      <c r="J51" s="274">
        <f t="shared" si="11"/>
        <v>3182.6357675555082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270">
        <f>'[1]Table 8 2.1.12 MFP Funded'!T49</f>
        <v>0</v>
      </c>
      <c r="D52" s="269">
        <f>'10.1.12 MFP Funded'!Q51</f>
        <v>0</v>
      </c>
      <c r="E52" s="268">
        <f t="shared" si="8"/>
        <v>0</v>
      </c>
      <c r="F52" s="268">
        <f t="shared" si="9"/>
        <v>0</v>
      </c>
      <c r="G52" s="268">
        <f t="shared" si="10"/>
        <v>0</v>
      </c>
      <c r="H52" s="267">
        <f>'[3]Table 3 Levels 1&amp;2'!AL53</f>
        <v>5783.612845780598</v>
      </c>
      <c r="I52" s="266">
        <f>'[1]Table 4 Level 3'!P51</f>
        <v>728.06</v>
      </c>
      <c r="J52" s="266">
        <f t="shared" si="11"/>
        <v>6511.6728457805984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262">
        <f>'[1]Table 8 2.1.12 MFP Funded'!T50</f>
        <v>0</v>
      </c>
      <c r="D53" s="261">
        <f>'10.1.12 MFP Funded'!Q52</f>
        <v>0</v>
      </c>
      <c r="E53" s="260">
        <f t="shared" si="8"/>
        <v>0</v>
      </c>
      <c r="F53" s="260">
        <f t="shared" si="9"/>
        <v>0</v>
      </c>
      <c r="G53" s="260">
        <f t="shared" si="10"/>
        <v>0</v>
      </c>
      <c r="H53" s="259">
        <f>'[3]Table 3 Levels 1&amp;2'!AL54</f>
        <v>3209.8138023141523</v>
      </c>
      <c r="I53" s="258">
        <f>'[1]Table 4 Level 3'!P52</f>
        <v>910.76</v>
      </c>
      <c r="J53" s="258">
        <f t="shared" si="11"/>
        <v>4120.5738023141521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262">
        <f>'[1]Table 8 2.1.12 MFP Funded'!T51</f>
        <v>0</v>
      </c>
      <c r="D54" s="261">
        <f>'10.1.12 MFP Funded'!Q53</f>
        <v>0</v>
      </c>
      <c r="E54" s="260">
        <f t="shared" si="8"/>
        <v>0</v>
      </c>
      <c r="F54" s="260">
        <f t="shared" si="9"/>
        <v>0</v>
      </c>
      <c r="G54" s="260">
        <f t="shared" si="10"/>
        <v>0</v>
      </c>
      <c r="H54" s="259">
        <f>'[3]Table 3 Levels 1&amp;2'!AL55</f>
        <v>4278.1956772731837</v>
      </c>
      <c r="I54" s="258">
        <f>'[1]Table 4 Level 3'!P53</f>
        <v>871.07</v>
      </c>
      <c r="J54" s="258">
        <f t="shared" si="11"/>
        <v>5149.2656772731834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262">
        <f>'[1]Table 8 2.1.12 MFP Funded'!T52</f>
        <v>0</v>
      </c>
      <c r="D55" s="261">
        <f>'10.1.12 MFP Funded'!Q54</f>
        <v>0</v>
      </c>
      <c r="E55" s="260">
        <f t="shared" si="8"/>
        <v>0</v>
      </c>
      <c r="F55" s="260">
        <f t="shared" si="9"/>
        <v>0</v>
      </c>
      <c r="G55" s="260">
        <f t="shared" si="10"/>
        <v>0</v>
      </c>
      <c r="H55" s="259">
        <f>'[3]Table 3 Levels 1&amp;2'!AL56</f>
        <v>4819.172186397177</v>
      </c>
      <c r="I55" s="258">
        <f>'[1]Table 4 Level 3'!P54</f>
        <v>574.43999999999994</v>
      </c>
      <c r="J55" s="258">
        <f t="shared" si="11"/>
        <v>5393.6121863971766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278">
        <f>'[1]Table 8 2.1.12 MFP Funded'!T53</f>
        <v>0</v>
      </c>
      <c r="D56" s="277">
        <f>'10.1.12 MFP Funded'!Q55</f>
        <v>0</v>
      </c>
      <c r="E56" s="276">
        <f t="shared" si="8"/>
        <v>0</v>
      </c>
      <c r="F56" s="276">
        <f t="shared" si="9"/>
        <v>0</v>
      </c>
      <c r="G56" s="276">
        <f t="shared" si="10"/>
        <v>0</v>
      </c>
      <c r="H56" s="275">
        <f>'[3]Table 3 Levels 1&amp;2'!AL57</f>
        <v>5078.3381494368732</v>
      </c>
      <c r="I56" s="274">
        <f>'[1]Table 4 Level 3'!P55</f>
        <v>634.46</v>
      </c>
      <c r="J56" s="274">
        <f t="shared" si="11"/>
        <v>5712.7981494368732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270">
        <f>'[1]Table 8 2.1.12 MFP Funded'!T54</f>
        <v>0</v>
      </c>
      <c r="D57" s="269">
        <f>'10.1.12 MFP Funded'!Q56</f>
        <v>0</v>
      </c>
      <c r="E57" s="268">
        <f t="shared" si="8"/>
        <v>0</v>
      </c>
      <c r="F57" s="268">
        <f t="shared" si="9"/>
        <v>0</v>
      </c>
      <c r="G57" s="268">
        <f t="shared" si="10"/>
        <v>0</v>
      </c>
      <c r="H57" s="267">
        <f>'[3]Table 3 Levels 1&amp;2'!AL58</f>
        <v>4327.8748353683095</v>
      </c>
      <c r="I57" s="266">
        <f>'[1]Table 4 Level 3'!P56</f>
        <v>706.66</v>
      </c>
      <c r="J57" s="266">
        <f t="shared" si="11"/>
        <v>5034.5348353683094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262">
        <f>'[1]Table 8 2.1.12 MFP Funded'!T55</f>
        <v>0</v>
      </c>
      <c r="D58" s="261">
        <f>'10.1.12 MFP Funded'!Q57</f>
        <v>0</v>
      </c>
      <c r="E58" s="260">
        <f t="shared" si="8"/>
        <v>0</v>
      </c>
      <c r="F58" s="260">
        <f t="shared" si="9"/>
        <v>0</v>
      </c>
      <c r="G58" s="260">
        <f t="shared" si="10"/>
        <v>0</v>
      </c>
      <c r="H58" s="259">
        <f>'[3]Table 3 Levels 1&amp;2'!AL59</f>
        <v>4936.6461759855838</v>
      </c>
      <c r="I58" s="258">
        <f>'[1]Table 4 Level 3'!P57</f>
        <v>658.37</v>
      </c>
      <c r="J58" s="258">
        <f t="shared" si="11"/>
        <v>5595.0161759855837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262">
        <f>'[1]Table 8 2.1.12 MFP Funded'!T56</f>
        <v>0</v>
      </c>
      <c r="D59" s="261">
        <f>'10.1.12 MFP Funded'!Q58</f>
        <v>0</v>
      </c>
      <c r="E59" s="260">
        <f t="shared" si="8"/>
        <v>0</v>
      </c>
      <c r="F59" s="260">
        <f t="shared" si="9"/>
        <v>0</v>
      </c>
      <c r="G59" s="260">
        <f t="shared" si="10"/>
        <v>0</v>
      </c>
      <c r="H59" s="259">
        <f>'[3]Table 3 Levels 1&amp;2'!AL60</f>
        <v>4800.3207499962118</v>
      </c>
      <c r="I59" s="258">
        <f>'[1]Table 4 Level 3'!P58</f>
        <v>689.74</v>
      </c>
      <c r="J59" s="258">
        <f t="shared" si="11"/>
        <v>5490.0607499962116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262">
        <f>'[1]Table 8 2.1.12 MFP Funded'!T57</f>
        <v>0</v>
      </c>
      <c r="D60" s="261">
        <f>'10.1.12 MFP Funded'!Q59</f>
        <v>0</v>
      </c>
      <c r="E60" s="260">
        <f t="shared" si="8"/>
        <v>0</v>
      </c>
      <c r="F60" s="260">
        <f t="shared" si="9"/>
        <v>0</v>
      </c>
      <c r="G60" s="260">
        <f t="shared" si="10"/>
        <v>0</v>
      </c>
      <c r="H60" s="259">
        <f>'[3]Table 3 Levels 1&amp;2'!AL61</f>
        <v>6010.7753360515026</v>
      </c>
      <c r="I60" s="258">
        <f>'[1]Table 4 Level 3'!P59</f>
        <v>951.45</v>
      </c>
      <c r="J60" s="258">
        <f t="shared" si="11"/>
        <v>6962.2253360515024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278">
        <f>'[1]Table 8 2.1.12 MFP Funded'!T58</f>
        <v>0</v>
      </c>
      <c r="D61" s="277">
        <f>'10.1.12 MFP Funded'!Q60</f>
        <v>0</v>
      </c>
      <c r="E61" s="276">
        <f t="shared" si="8"/>
        <v>0</v>
      </c>
      <c r="F61" s="276">
        <f t="shared" si="9"/>
        <v>0</v>
      </c>
      <c r="G61" s="276">
        <f t="shared" si="10"/>
        <v>0</v>
      </c>
      <c r="H61" s="275">
        <f>'[3]Table 3 Levels 1&amp;2'!AL62</f>
        <v>4103.7453851303217</v>
      </c>
      <c r="I61" s="274">
        <f>'[1]Table 4 Level 3'!P60</f>
        <v>795.14</v>
      </c>
      <c r="J61" s="274">
        <f t="shared" si="11"/>
        <v>4898.885385130322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270">
        <f>'[1]Table 8 2.1.12 MFP Funded'!T59</f>
        <v>0</v>
      </c>
      <c r="D62" s="269">
        <f>'10.1.12 MFP Funded'!Q61</f>
        <v>0</v>
      </c>
      <c r="E62" s="268">
        <f t="shared" si="8"/>
        <v>0</v>
      </c>
      <c r="F62" s="268">
        <f t="shared" si="9"/>
        <v>0</v>
      </c>
      <c r="G62" s="268">
        <f t="shared" si="10"/>
        <v>0</v>
      </c>
      <c r="H62" s="267">
        <f>'[3]Table 3 Levels 1&amp;2'!AL63</f>
        <v>5076.2407002640311</v>
      </c>
      <c r="I62" s="266">
        <f>'[1]Table 4 Level 3'!P61</f>
        <v>614.66000000000008</v>
      </c>
      <c r="J62" s="266">
        <f t="shared" si="11"/>
        <v>5690.900700264031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262">
        <f>'[1]Table 8 2.1.12 MFP Funded'!T60</f>
        <v>0</v>
      </c>
      <c r="D63" s="261">
        <f>'10.1.12 MFP Funded'!Q62</f>
        <v>0</v>
      </c>
      <c r="E63" s="260">
        <f t="shared" si="8"/>
        <v>0</v>
      </c>
      <c r="F63" s="260">
        <f t="shared" si="9"/>
        <v>0</v>
      </c>
      <c r="G63" s="260">
        <f t="shared" si="10"/>
        <v>0</v>
      </c>
      <c r="H63" s="259">
        <f>'[3]Table 3 Levels 1&amp;2'!AL64</f>
        <v>4409.0708210621269</v>
      </c>
      <c r="I63" s="258">
        <f>'[1]Table 4 Level 3'!P62</f>
        <v>764.51</v>
      </c>
      <c r="J63" s="258">
        <f t="shared" si="11"/>
        <v>5173.5808210621271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262">
        <f>'[1]Table 8 2.1.12 MFP Funded'!T61</f>
        <v>0</v>
      </c>
      <c r="D64" s="261">
        <f>'10.1.12 MFP Funded'!Q63</f>
        <v>0</v>
      </c>
      <c r="E64" s="260">
        <f t="shared" si="8"/>
        <v>0</v>
      </c>
      <c r="F64" s="260">
        <f t="shared" si="9"/>
        <v>0</v>
      </c>
      <c r="G64" s="260">
        <f t="shared" si="10"/>
        <v>0</v>
      </c>
      <c r="H64" s="259">
        <f>'[3]Table 3 Levels 1&amp;2'!AL65</f>
        <v>5341.4512666086594</v>
      </c>
      <c r="I64" s="258">
        <f>'[1]Table 4 Level 3'!P63</f>
        <v>697.04</v>
      </c>
      <c r="J64" s="258">
        <f t="shared" si="11"/>
        <v>6038.4912666086593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262">
        <f>'[1]Table 8 2.1.12 MFP Funded'!T62</f>
        <v>0</v>
      </c>
      <c r="D65" s="261">
        <f>'10.1.12 MFP Funded'!Q64</f>
        <v>0</v>
      </c>
      <c r="E65" s="260">
        <f t="shared" si="8"/>
        <v>0</v>
      </c>
      <c r="F65" s="260">
        <f t="shared" si="9"/>
        <v>0</v>
      </c>
      <c r="G65" s="260">
        <f t="shared" si="10"/>
        <v>0</v>
      </c>
      <c r="H65" s="259">
        <f>'[3]Table 3 Levels 1&amp;2'!AL66</f>
        <v>6342.1695127641487</v>
      </c>
      <c r="I65" s="258">
        <f>'[1]Table 4 Level 3'!P64</f>
        <v>689.52</v>
      </c>
      <c r="J65" s="258">
        <f t="shared" si="11"/>
        <v>7031.6895127641492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278">
        <f>'[1]Table 8 2.1.12 MFP Funded'!T63</f>
        <v>0</v>
      </c>
      <c r="D66" s="277">
        <f>'10.1.12 MFP Funded'!Q65</f>
        <v>0</v>
      </c>
      <c r="E66" s="276">
        <f t="shared" si="8"/>
        <v>0</v>
      </c>
      <c r="F66" s="276">
        <f t="shared" si="9"/>
        <v>0</v>
      </c>
      <c r="G66" s="276">
        <f t="shared" si="10"/>
        <v>0</v>
      </c>
      <c r="H66" s="275">
        <f>'[3]Table 3 Levels 1&amp;2'!AL67</f>
        <v>4836.7830262372299</v>
      </c>
      <c r="I66" s="274">
        <f>'[1]Table 4 Level 3'!P65</f>
        <v>594.04</v>
      </c>
      <c r="J66" s="274">
        <f t="shared" si="11"/>
        <v>5430.8230262372299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270">
        <f>'[1]Table 8 2.1.12 MFP Funded'!T64</f>
        <v>0</v>
      </c>
      <c r="D67" s="269">
        <f>'10.1.12 MFP Funded'!Q66</f>
        <v>1</v>
      </c>
      <c r="E67" s="268">
        <f t="shared" si="8"/>
        <v>1</v>
      </c>
      <c r="F67" s="268">
        <f t="shared" si="9"/>
        <v>1</v>
      </c>
      <c r="G67" s="268">
        <f t="shared" si="10"/>
        <v>0</v>
      </c>
      <c r="H67" s="267">
        <f>'[3]Table 3 Levels 1&amp;2'!AL68</f>
        <v>3068.5254213785697</v>
      </c>
      <c r="I67" s="266">
        <f>'[1]Table 4 Level 3'!P66</f>
        <v>833.70999999999992</v>
      </c>
      <c r="J67" s="266">
        <f t="shared" si="11"/>
        <v>3902.2354213785698</v>
      </c>
      <c r="K67" s="265">
        <f t="shared" si="12"/>
        <v>3902.2354213785698</v>
      </c>
      <c r="L67" s="265">
        <f t="shared" si="13"/>
        <v>3902.2354213785698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262">
        <f>'[1]Table 8 2.1.12 MFP Funded'!T65</f>
        <v>0</v>
      </c>
      <c r="D68" s="261">
        <f>'10.1.12 MFP Funded'!Q67</f>
        <v>0</v>
      </c>
      <c r="E68" s="260">
        <f t="shared" si="8"/>
        <v>0</v>
      </c>
      <c r="F68" s="260">
        <f t="shared" si="9"/>
        <v>0</v>
      </c>
      <c r="G68" s="260">
        <f t="shared" si="10"/>
        <v>0</v>
      </c>
      <c r="H68" s="259">
        <f>'[3]Table 3 Levels 1&amp;2'!AL69</f>
        <v>5577.0282124990472</v>
      </c>
      <c r="I68" s="258">
        <f>'[1]Table 4 Level 3'!P67</f>
        <v>516.08000000000004</v>
      </c>
      <c r="J68" s="258">
        <f t="shared" si="11"/>
        <v>6093.1082124990471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262">
        <f>'[1]Table 8 2.1.12 MFP Funded'!T66</f>
        <v>0</v>
      </c>
      <c r="D69" s="261">
        <f>'10.1.12 MFP Funded'!Q68</f>
        <v>0</v>
      </c>
      <c r="E69" s="260">
        <f t="shared" si="8"/>
        <v>0</v>
      </c>
      <c r="F69" s="260">
        <f t="shared" si="9"/>
        <v>0</v>
      </c>
      <c r="G69" s="260">
        <f t="shared" si="10"/>
        <v>0</v>
      </c>
      <c r="H69" s="259">
        <f>'[3]Table 3 Levels 1&amp;2'!AL70</f>
        <v>4427.207711317601</v>
      </c>
      <c r="I69" s="258">
        <f>'[1]Table 4 Level 3'!P68</f>
        <v>756.79</v>
      </c>
      <c r="J69" s="258">
        <f t="shared" si="11"/>
        <v>5183.997711317601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262">
        <f>'[1]Table 8 2.1.12 MFP Funded'!T67</f>
        <v>0</v>
      </c>
      <c r="D70" s="261">
        <f>'10.1.12 MFP Funded'!Q69</f>
        <v>0</v>
      </c>
      <c r="E70" s="260">
        <f t="shared" si="8"/>
        <v>0</v>
      </c>
      <c r="F70" s="260">
        <f t="shared" si="9"/>
        <v>0</v>
      </c>
      <c r="G70" s="260">
        <f t="shared" si="10"/>
        <v>0</v>
      </c>
      <c r="H70" s="259">
        <f>'[3]Table 3 Levels 1&amp;2'!AL71</f>
        <v>5888.4725850181812</v>
      </c>
      <c r="I70" s="258">
        <f>'[1]Table 4 Level 3'!P69</f>
        <v>592.66</v>
      </c>
      <c r="J70" s="258">
        <f t="shared" si="11"/>
        <v>6481.1325850181811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278">
        <f>'[1]Table 8 2.1.12 MFP Funded'!T68</f>
        <v>0</v>
      </c>
      <c r="D71" s="277">
        <f>'10.1.12 MFP Funded'!Q70</f>
        <v>0</v>
      </c>
      <c r="E71" s="276">
        <f t="shared" ref="E71:E75" si="15">D71-C71</f>
        <v>0</v>
      </c>
      <c r="F71" s="276">
        <f t="shared" ref="F71:F75" si="16">IF(E71&gt;0,E71,0)</f>
        <v>0</v>
      </c>
      <c r="G71" s="276">
        <f t="shared" si="10"/>
        <v>0</v>
      </c>
      <c r="H71" s="275">
        <f>'[3]Table 3 Levels 1&amp;2'!AL72</f>
        <v>4583.9609010774066</v>
      </c>
      <c r="I71" s="274">
        <f>'[1]Table 4 Level 3'!P70</f>
        <v>829.12</v>
      </c>
      <c r="J71" s="274">
        <f t="shared" ref="J71:J75" si="17">H71+I71</f>
        <v>5413.0809010774065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270">
        <f>'[1]Table 8 2.1.12 MFP Funded'!T69</f>
        <v>0</v>
      </c>
      <c r="D72" s="269">
        <f>'10.1.12 MFP Funded'!Q71</f>
        <v>0</v>
      </c>
      <c r="E72" s="268">
        <f t="shared" si="15"/>
        <v>0</v>
      </c>
      <c r="F72" s="268">
        <f t="shared" si="16"/>
        <v>0</v>
      </c>
      <c r="G72" s="268">
        <f t="shared" si="10"/>
        <v>0</v>
      </c>
      <c r="H72" s="267">
        <f>'[3]Table 3 Levels 1&amp;2'!AL73</f>
        <v>6262.4784859426345</v>
      </c>
      <c r="I72" s="266">
        <f>'[1]Table 4 Level 3'!P71</f>
        <v>730.06</v>
      </c>
      <c r="J72" s="266">
        <f t="shared" si="17"/>
        <v>6992.538485942634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262">
        <f>'[1]Table 8 2.1.12 MFP Funded'!T70</f>
        <v>2</v>
      </c>
      <c r="D73" s="261">
        <f>'10.1.12 MFP Funded'!Q72</f>
        <v>3</v>
      </c>
      <c r="E73" s="260">
        <f t="shared" si="15"/>
        <v>1</v>
      </c>
      <c r="F73" s="260">
        <f t="shared" si="16"/>
        <v>1</v>
      </c>
      <c r="G73" s="260">
        <f t="shared" si="10"/>
        <v>0</v>
      </c>
      <c r="H73" s="259">
        <f>'[3]Table 3 Levels 1&amp;2'!AL74</f>
        <v>5059.3528695821524</v>
      </c>
      <c r="I73" s="258">
        <f>'[1]Table 4 Level 3'!P72</f>
        <v>715.61</v>
      </c>
      <c r="J73" s="258">
        <f t="shared" si="17"/>
        <v>5774.9628695821521</v>
      </c>
      <c r="K73" s="257">
        <f t="shared" si="18"/>
        <v>5774.9628695821521</v>
      </c>
      <c r="L73" s="257">
        <f t="shared" si="19"/>
        <v>5774.9628695821521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262">
        <f>'[1]Table 8 2.1.12 MFP Funded'!T71</f>
        <v>4</v>
      </c>
      <c r="D74" s="261">
        <f>'10.1.12 MFP Funded'!Q73</f>
        <v>4</v>
      </c>
      <c r="E74" s="260">
        <f t="shared" si="15"/>
        <v>0</v>
      </c>
      <c r="F74" s="260">
        <f t="shared" si="16"/>
        <v>0</v>
      </c>
      <c r="G74" s="260">
        <f t="shared" si="10"/>
        <v>0</v>
      </c>
      <c r="H74" s="259">
        <f>'[3]Table 3 Levels 1&amp;2'!AL75</f>
        <v>5863.2815891318614</v>
      </c>
      <c r="I74" s="258">
        <f>'[1]Table 4 Level 3'!P73</f>
        <v>798.7</v>
      </c>
      <c r="J74" s="258">
        <f t="shared" si="17"/>
        <v>6661.9815891318613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254">
        <f>'[1]Table 8 2.1.12 MFP Funded'!T72</f>
        <v>2</v>
      </c>
      <c r="D75" s="253">
        <f>'10.1.12 MFP Funded'!Q74</f>
        <v>0</v>
      </c>
      <c r="E75" s="252">
        <f t="shared" si="15"/>
        <v>-2</v>
      </c>
      <c r="F75" s="252">
        <f t="shared" si="16"/>
        <v>0</v>
      </c>
      <c r="G75" s="252">
        <f t="shared" si="10"/>
        <v>-2</v>
      </c>
      <c r="H75" s="251">
        <f>'[3]Table 3 Levels 1&amp;2'!AL76</f>
        <v>5520.7940729790862</v>
      </c>
      <c r="I75" s="250">
        <f>'[1]Table 4 Level 3'!P74</f>
        <v>705.67</v>
      </c>
      <c r="J75" s="250">
        <f t="shared" si="17"/>
        <v>6226.4640729790863</v>
      </c>
      <c r="K75" s="249">
        <f t="shared" si="18"/>
        <v>-12452.928145958173</v>
      </c>
      <c r="L75" s="249">
        <f t="shared" si="19"/>
        <v>0</v>
      </c>
      <c r="M75" s="249">
        <f t="shared" si="14"/>
        <v>-12452.928145958173</v>
      </c>
    </row>
    <row r="76" spans="1:13" ht="13.5" thickBot="1">
      <c r="A76" s="248"/>
      <c r="B76" s="247" t="s">
        <v>223</v>
      </c>
      <c r="C76" s="246">
        <f>SUM(C7:C75)</f>
        <v>198</v>
      </c>
      <c r="D76" s="246">
        <f>SUM(D7:D75)</f>
        <v>235</v>
      </c>
      <c r="E76" s="245">
        <f>SUM(E7:E75)</f>
        <v>37</v>
      </c>
      <c r="F76" s="245">
        <f>SUM(F7:F75)</f>
        <v>40</v>
      </c>
      <c r="G76" s="245">
        <f>SUM(G7:G75)</f>
        <v>-3</v>
      </c>
      <c r="H76" s="244">
        <f>'[3]Table 3 Levels 1&amp;2'!AL77</f>
        <v>4336.5032257801222</v>
      </c>
      <c r="I76" s="243"/>
      <c r="J76" s="243"/>
      <c r="K76" s="242">
        <f>SUM(K7:K75)</f>
        <v>150672.02174285467</v>
      </c>
      <c r="L76" s="242">
        <f>SUM(L7:L75)</f>
        <v>169170.87840542733</v>
      </c>
      <c r="M76" s="242">
        <f>SUM(M7:M75)</f>
        <v>-18498.856662572653</v>
      </c>
    </row>
    <row r="77" spans="1:13" ht="13.5" thickTop="1"/>
  </sheetData>
  <mergeCells count="12">
    <mergeCell ref="M2:M4"/>
    <mergeCell ref="A2:B4"/>
    <mergeCell ref="I2:I4"/>
    <mergeCell ref="J2:J4"/>
    <mergeCell ref="K2:K4"/>
    <mergeCell ref="L2:L4"/>
    <mergeCell ref="E2:E4"/>
    <mergeCell ref="F2:F4"/>
    <mergeCell ref="G2:G4"/>
    <mergeCell ref="C2:C4"/>
    <mergeCell ref="H2:H4"/>
    <mergeCell ref="D2:D4"/>
  </mergeCells>
  <printOptions horizontalCentered="1"/>
  <pageMargins left="0.32" right="0.32" top="0.75" bottom="0.75" header="0.3" footer="0.3"/>
  <pageSetup paperSize="5" scale="52" firstPageNumber="50" orientation="portrait" useFirstPageNumber="1" r:id="rId1"/>
  <headerFooter>
    <oddHeader>&amp;L&amp;"Arial,Bold"&amp;20Revised FY2012-13 MFP Budget Letter: October 1 Mid-year Adjustment for Students</oddHeader>
    <oddFooter>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4.5703125" customWidth="1"/>
    <col min="4" max="4" width="13.5703125" customWidth="1"/>
    <col min="5" max="5" width="14.28515625" customWidth="1"/>
    <col min="6" max="7" width="11.7109375" customWidth="1"/>
    <col min="8" max="8" width="13.42578125" bestFit="1" customWidth="1"/>
    <col min="9" max="9" width="12" customWidth="1"/>
    <col min="10" max="10" width="13.28515625" customWidth="1"/>
    <col min="11" max="11" width="15.85546875" customWidth="1"/>
    <col min="12" max="12" width="11.140625" customWidth="1"/>
    <col min="13" max="13" width="11.710937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807" t="s">
        <v>298</v>
      </c>
      <c r="B2" s="808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809"/>
      <c r="B3" s="810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59.25" customHeight="1">
      <c r="A4" s="811"/>
      <c r="B4" s="812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5" customHeight="1">
      <c r="A6" s="302"/>
      <c r="B6" s="301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Funded'!W6</f>
        <v>0</v>
      </c>
      <c r="D7">
        <f>'[11]ALL-Reformatted'!W6</f>
        <v>0</v>
      </c>
      <c r="E7" s="284">
        <f>D7-C7</f>
        <v>0</v>
      </c>
      <c r="F7" s="284">
        <f t="shared" ref="F7:F70" si="1">IF(E7&gt;0,E7,0)</f>
        <v>0</v>
      </c>
      <c r="G7" s="284">
        <f t="shared" ref="G7:G70" si="2">IF(E7&lt;0,E7,0)</f>
        <v>0</v>
      </c>
      <c r="H7" s="283">
        <f>'Oct midyear NOMMA'!H7</f>
        <v>4637.919706737428</v>
      </c>
      <c r="I7" s="282">
        <f>'[1]Table 4 Level 3'!P6</f>
        <v>777.48</v>
      </c>
      <c r="J7" s="282">
        <f>(H7+I7)*0.5</f>
        <v>2707.6998533687138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15">
        <f>'10.1.12 MFP Funded'!W7</f>
        <v>0</v>
      </c>
      <c r="D8">
        <f>'[11]ALL-Reformatted'!W7</f>
        <v>0</v>
      </c>
      <c r="E8" s="296">
        <f t="shared" ref="E8:E71" si="6">D8-C8</f>
        <v>0</v>
      </c>
      <c r="F8" s="296">
        <f t="shared" si="1"/>
        <v>0</v>
      </c>
      <c r="G8" s="296">
        <f t="shared" si="2"/>
        <v>0</v>
      </c>
      <c r="H8" s="295">
        <f>'Oct midyear NOMMA'!H8</f>
        <v>6149.545926426621</v>
      </c>
      <c r="I8" s="294">
        <f>'[1]Table 4 Level 3'!P7</f>
        <v>842.32</v>
      </c>
      <c r="J8" s="294">
        <f t="shared" ref="J8:J71" si="7">(H8+I8)*0.5</f>
        <v>3495.9329632133104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>
      <c r="A9" s="264">
        <v>3</v>
      </c>
      <c r="B9" s="263" t="s">
        <v>290</v>
      </c>
      <c r="C9" s="615">
        <f>'10.1.12 MFP Funded'!W8</f>
        <v>0</v>
      </c>
      <c r="D9">
        <f>'[11]ALL-Reformatted'!W8</f>
        <v>0</v>
      </c>
      <c r="E9" s="296">
        <f t="shared" si="6"/>
        <v>0</v>
      </c>
      <c r="F9" s="296">
        <f t="shared" si="1"/>
        <v>0</v>
      </c>
      <c r="G9" s="296">
        <f t="shared" si="2"/>
        <v>0</v>
      </c>
      <c r="H9" s="295">
        <f>'Oct midyear NOMMA'!H9</f>
        <v>4340.9401078757892</v>
      </c>
      <c r="I9" s="294">
        <f>'[1]Table 4 Level 3'!P8</f>
        <v>596.84</v>
      </c>
      <c r="J9" s="294">
        <f t="shared" si="7"/>
        <v>2468.8900539378947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>
      <c r="A10" s="264">
        <v>4</v>
      </c>
      <c r="B10" s="263" t="s">
        <v>289</v>
      </c>
      <c r="C10" s="615">
        <f>'10.1.12 MFP Funded'!W9</f>
        <v>0</v>
      </c>
      <c r="D10">
        <f>'[11]ALL-Reformatted'!W9</f>
        <v>0</v>
      </c>
      <c r="E10" s="296">
        <f t="shared" si="6"/>
        <v>0</v>
      </c>
      <c r="F10" s="296">
        <f t="shared" si="1"/>
        <v>0</v>
      </c>
      <c r="G10" s="296">
        <f t="shared" si="2"/>
        <v>0</v>
      </c>
      <c r="H10" s="295">
        <f>'Oct midyear NOMMA'!H10</f>
        <v>6077.3708498182023</v>
      </c>
      <c r="I10" s="294">
        <f>'[1]Table 4 Level 3'!P9</f>
        <v>585.76</v>
      </c>
      <c r="J10" s="294">
        <f t="shared" si="7"/>
        <v>3331.5654249091012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16">
        <f>'10.1.12 MFP Funded'!W10</f>
        <v>0</v>
      </c>
      <c r="D11" s="627">
        <f>'[11]ALL-Reformatted'!W10</f>
        <v>0</v>
      </c>
      <c r="E11" s="290">
        <f t="shared" si="6"/>
        <v>0</v>
      </c>
      <c r="F11" s="290">
        <f t="shared" si="1"/>
        <v>0</v>
      </c>
      <c r="G11" s="290">
        <f t="shared" si="2"/>
        <v>0</v>
      </c>
      <c r="H11" s="289">
        <f>'Oct midyear NOMMA'!H11</f>
        <v>4878.1095033692254</v>
      </c>
      <c r="I11" s="288">
        <f>'[1]Table 4 Level 3'!P10</f>
        <v>555.91</v>
      </c>
      <c r="J11" s="288">
        <f t="shared" si="7"/>
        <v>2717.0097516846126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>
      <c r="A12" s="272">
        <v>6</v>
      </c>
      <c r="B12" s="271" t="s">
        <v>287</v>
      </c>
      <c r="C12" s="617">
        <f>'10.1.12 MFP Funded'!W11</f>
        <v>0</v>
      </c>
      <c r="D12">
        <f>'[11]ALL-Reformatted'!W11</f>
        <v>0</v>
      </c>
      <c r="E12" s="284">
        <f t="shared" si="6"/>
        <v>0</v>
      </c>
      <c r="F12" s="284">
        <f t="shared" si="1"/>
        <v>0</v>
      </c>
      <c r="G12" s="284">
        <f t="shared" si="2"/>
        <v>0</v>
      </c>
      <c r="H12" s="283">
        <f>'Oct midyear NOMMA'!H12</f>
        <v>5550.1901239384006</v>
      </c>
      <c r="I12" s="282">
        <f>'[1]Table 4 Level 3'!P11</f>
        <v>545.4799999999999</v>
      </c>
      <c r="J12" s="282">
        <f t="shared" si="7"/>
        <v>3047.8350619692001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15">
        <f>'10.1.12 MFP Funded'!W12</f>
        <v>0</v>
      </c>
      <c r="D13">
        <f>'[11]ALL-Reformatted'!W12</f>
        <v>0</v>
      </c>
      <c r="E13" s="296">
        <f t="shared" si="6"/>
        <v>0</v>
      </c>
      <c r="F13" s="296">
        <f t="shared" si="1"/>
        <v>0</v>
      </c>
      <c r="G13" s="296">
        <f t="shared" si="2"/>
        <v>0</v>
      </c>
      <c r="H13" s="295">
        <f>'Oct midyear NOMMA'!H13</f>
        <v>1550.5347159603245</v>
      </c>
      <c r="I13" s="294">
        <f>'[1]Table 4 Level 3'!P12</f>
        <v>756.91999999999985</v>
      </c>
      <c r="J13" s="294">
        <f t="shared" si="7"/>
        <v>1153.7273579801622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15">
        <f>'10.1.12 MFP Funded'!W13</f>
        <v>0</v>
      </c>
      <c r="D14">
        <f>'[11]ALL-Reformatted'!W13</f>
        <v>0</v>
      </c>
      <c r="E14" s="296">
        <f t="shared" si="6"/>
        <v>0</v>
      </c>
      <c r="F14" s="296">
        <f t="shared" si="1"/>
        <v>0</v>
      </c>
      <c r="G14" s="296">
        <f t="shared" si="2"/>
        <v>0</v>
      </c>
      <c r="H14" s="295">
        <f>'Oct midyear NOMMA'!H14</f>
        <v>4054.7459475361657</v>
      </c>
      <c r="I14" s="294">
        <f>'[1]Table 4 Level 3'!P13</f>
        <v>725.76</v>
      </c>
      <c r="J14" s="294">
        <f t="shared" si="7"/>
        <v>2390.2529737680829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15">
        <f>'10.1.12 MFP Funded'!W14</f>
        <v>0</v>
      </c>
      <c r="D15">
        <f>'[11]ALL-Reformatted'!W14</f>
        <v>0</v>
      </c>
      <c r="E15" s="296">
        <f t="shared" si="6"/>
        <v>0</v>
      </c>
      <c r="F15" s="296">
        <f t="shared" si="1"/>
        <v>0</v>
      </c>
      <c r="G15" s="296">
        <f t="shared" si="2"/>
        <v>0</v>
      </c>
      <c r="H15" s="295">
        <f>'Oct midyear NOMMA'!H15</f>
        <v>4287.1210280148016</v>
      </c>
      <c r="I15" s="294">
        <f>'[1]Table 4 Level 3'!P14</f>
        <v>744.76</v>
      </c>
      <c r="J15" s="294">
        <f t="shared" si="7"/>
        <v>2515.9405140074009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16">
        <f>'10.1.12 MFP Funded'!W15</f>
        <v>0</v>
      </c>
      <c r="D16" s="627">
        <f>'[11]ALL-Reformatted'!W15</f>
        <v>0</v>
      </c>
      <c r="E16" s="290">
        <f t="shared" si="6"/>
        <v>0</v>
      </c>
      <c r="F16" s="290">
        <f t="shared" si="1"/>
        <v>0</v>
      </c>
      <c r="G16" s="290">
        <f t="shared" si="2"/>
        <v>0</v>
      </c>
      <c r="H16" s="289">
        <f>'Oct midyear NOMMA'!H16</f>
        <v>4320.1782742925079</v>
      </c>
      <c r="I16" s="288">
        <f>'[1]Table 4 Level 3'!P15</f>
        <v>608.04000000000008</v>
      </c>
      <c r="J16" s="288">
        <f t="shared" si="7"/>
        <v>2464.1091371462539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17">
        <f>'10.1.12 MFP Funded'!W16</f>
        <v>0</v>
      </c>
      <c r="D17">
        <f>'[11]ALL-Reformatted'!W16</f>
        <v>0</v>
      </c>
      <c r="E17" s="284">
        <f t="shared" si="6"/>
        <v>0</v>
      </c>
      <c r="F17" s="284">
        <f t="shared" si="1"/>
        <v>0</v>
      </c>
      <c r="G17" s="284">
        <f t="shared" si="2"/>
        <v>0</v>
      </c>
      <c r="H17" s="283">
        <f>'Oct midyear NOMMA'!H17</f>
        <v>6754.8947842641273</v>
      </c>
      <c r="I17" s="282">
        <f>'[1]Table 4 Level 3'!P16</f>
        <v>706.55</v>
      </c>
      <c r="J17" s="282">
        <f t="shared" si="7"/>
        <v>3730.7223921320638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15">
        <f>'10.1.12 MFP Funded'!W17</f>
        <v>0</v>
      </c>
      <c r="D18">
        <f>'[11]ALL-Reformatted'!W17</f>
        <v>0</v>
      </c>
      <c r="E18" s="296">
        <f t="shared" si="6"/>
        <v>0</v>
      </c>
      <c r="F18" s="296">
        <f t="shared" si="1"/>
        <v>0</v>
      </c>
      <c r="G18" s="296">
        <f t="shared" si="2"/>
        <v>0</v>
      </c>
      <c r="H18" s="295">
        <f>'Oct midyear NOMMA'!H18</f>
        <v>1807.9873469387755</v>
      </c>
      <c r="I18" s="294">
        <f>'[1]Table 4 Level 3'!P17</f>
        <v>1063.31</v>
      </c>
      <c r="J18" s="294">
        <f t="shared" si="7"/>
        <v>1435.6486734693876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15">
        <f>'10.1.12 MFP Funded'!W18</f>
        <v>0</v>
      </c>
      <c r="D19">
        <f>'[11]ALL-Reformatted'!W18</f>
        <v>0</v>
      </c>
      <c r="E19" s="296">
        <f t="shared" si="6"/>
        <v>0</v>
      </c>
      <c r="F19" s="296">
        <f t="shared" si="1"/>
        <v>0</v>
      </c>
      <c r="G19" s="296">
        <f t="shared" si="2"/>
        <v>0</v>
      </c>
      <c r="H19" s="295">
        <f>'Oct midyear NOMMA'!H19</f>
        <v>6143.511131744569</v>
      </c>
      <c r="I19" s="294">
        <f>'[1]Table 4 Level 3'!P18</f>
        <v>749.43000000000006</v>
      </c>
      <c r="J19" s="294">
        <f t="shared" si="7"/>
        <v>3446.4705658722846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>
      <c r="A20" s="264">
        <v>14</v>
      </c>
      <c r="B20" s="263" t="s">
        <v>279</v>
      </c>
      <c r="C20" s="615">
        <f>'10.1.12 MFP Funded'!W19</f>
        <v>0</v>
      </c>
      <c r="D20">
        <f>'[11]ALL-Reformatted'!W19</f>
        <v>0</v>
      </c>
      <c r="E20" s="296">
        <f t="shared" si="6"/>
        <v>0</v>
      </c>
      <c r="F20" s="296">
        <f t="shared" si="1"/>
        <v>0</v>
      </c>
      <c r="G20" s="296">
        <f t="shared" si="2"/>
        <v>0</v>
      </c>
      <c r="H20" s="295">
        <f>'Oct midyear NOMMA'!H20</f>
        <v>5304.5609177528095</v>
      </c>
      <c r="I20" s="294">
        <f>'[1]Table 4 Level 3'!P19</f>
        <v>809.9799999999999</v>
      </c>
      <c r="J20" s="294">
        <f t="shared" si="7"/>
        <v>3057.2704588764045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16">
        <f>'10.1.12 MFP Funded'!W20</f>
        <v>0</v>
      </c>
      <c r="D21" s="627">
        <f>'[11]ALL-Reformatted'!W20</f>
        <v>0</v>
      </c>
      <c r="E21" s="290">
        <f t="shared" si="6"/>
        <v>0</v>
      </c>
      <c r="F21" s="290">
        <f t="shared" si="1"/>
        <v>0</v>
      </c>
      <c r="G21" s="290">
        <f t="shared" si="2"/>
        <v>0</v>
      </c>
      <c r="H21" s="289">
        <f>'Oct midyear NOMMA'!H21</f>
        <v>5440.6588926253107</v>
      </c>
      <c r="I21" s="288">
        <f>'[1]Table 4 Level 3'!P20</f>
        <v>553.79999999999995</v>
      </c>
      <c r="J21" s="288">
        <f t="shared" si="7"/>
        <v>2997.2294463126555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17">
        <f>'10.1.12 MFP Funded'!W21</f>
        <v>0</v>
      </c>
      <c r="D22">
        <f>'[11]ALL-Reformatted'!W21</f>
        <v>0</v>
      </c>
      <c r="E22" s="284">
        <f t="shared" si="6"/>
        <v>0</v>
      </c>
      <c r="F22" s="284">
        <f t="shared" si="1"/>
        <v>0</v>
      </c>
      <c r="G22" s="284">
        <f t="shared" si="2"/>
        <v>0</v>
      </c>
      <c r="H22" s="283">
        <f>'Oct midyear NOMMA'!H22</f>
        <v>1508.2103091706706</v>
      </c>
      <c r="I22" s="282">
        <f>'[1]Table 4 Level 3'!P21</f>
        <v>686.73</v>
      </c>
      <c r="J22" s="282">
        <f t="shared" si="7"/>
        <v>1097.4701545853354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15">
        <f>'10.1.12 MFP Funded'!W22</f>
        <v>0</v>
      </c>
      <c r="D23">
        <f>'[11]ALL-Reformatted'!W22</f>
        <v>0</v>
      </c>
      <c r="E23" s="296">
        <f t="shared" si="6"/>
        <v>0</v>
      </c>
      <c r="F23" s="296">
        <f t="shared" si="1"/>
        <v>0</v>
      </c>
      <c r="G23" s="296">
        <f t="shared" si="2"/>
        <v>0</v>
      </c>
      <c r="H23" s="295">
        <f>'Oct midyear NOMMA'!H23</f>
        <v>3395.7244841073689</v>
      </c>
      <c r="I23" s="294">
        <f>'[1]Table 5B2_RSD_LA'!F7</f>
        <v>801.47762416806802</v>
      </c>
      <c r="J23" s="294">
        <f t="shared" si="7"/>
        <v>2098.6010541377186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15">
        <f>'10.1.12 MFP Funded'!W23</f>
        <v>0</v>
      </c>
      <c r="D24">
        <f>'[11]ALL-Reformatted'!W23</f>
        <v>0</v>
      </c>
      <c r="E24" s="296">
        <f t="shared" si="6"/>
        <v>0</v>
      </c>
      <c r="F24" s="296">
        <f t="shared" si="1"/>
        <v>0</v>
      </c>
      <c r="G24" s="296">
        <f t="shared" si="2"/>
        <v>0</v>
      </c>
      <c r="H24" s="295">
        <f>'Oct midyear NOMMA'!H24</f>
        <v>5811.9176591224677</v>
      </c>
      <c r="I24" s="294">
        <f>'[1]Table 4 Level 3'!P23</f>
        <v>845.94999999999993</v>
      </c>
      <c r="J24" s="294">
        <f t="shared" si="7"/>
        <v>3328.9338295612338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15">
        <f>'10.1.12 MFP Funded'!W24</f>
        <v>0</v>
      </c>
      <c r="D25">
        <f>'[11]ALL-Reformatted'!W24</f>
        <v>0</v>
      </c>
      <c r="E25" s="296">
        <f t="shared" si="6"/>
        <v>0</v>
      </c>
      <c r="F25" s="296">
        <f t="shared" si="1"/>
        <v>0</v>
      </c>
      <c r="G25" s="296">
        <f t="shared" si="2"/>
        <v>0</v>
      </c>
      <c r="H25" s="295">
        <f>'Oct midyear NOMMA'!H25</f>
        <v>5201.7687653250778</v>
      </c>
      <c r="I25" s="294">
        <f>'[1]Table 4 Level 3'!P24</f>
        <v>905.43</v>
      </c>
      <c r="J25" s="294">
        <f t="shared" si="7"/>
        <v>3053.599382662539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16">
        <f>'10.1.12 MFP Funded'!W25</f>
        <v>0</v>
      </c>
      <c r="D26" s="627">
        <f>'[11]ALL-Reformatted'!W25</f>
        <v>0</v>
      </c>
      <c r="E26" s="290">
        <f t="shared" si="6"/>
        <v>0</v>
      </c>
      <c r="F26" s="290">
        <f t="shared" si="1"/>
        <v>0</v>
      </c>
      <c r="G26" s="290">
        <f t="shared" si="2"/>
        <v>0</v>
      </c>
      <c r="H26" s="289">
        <f>'Oct midyear NOMMA'!H26</f>
        <v>5446.6066076220959</v>
      </c>
      <c r="I26" s="288">
        <f>'[1]Table 4 Level 3'!P25</f>
        <v>586.16999999999996</v>
      </c>
      <c r="J26" s="288">
        <f t="shared" si="7"/>
        <v>3016.388303811048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17">
        <f>'10.1.12 MFP Funded'!W26</f>
        <v>0</v>
      </c>
      <c r="D27">
        <f>'[11]ALL-Reformatted'!W26</f>
        <v>0</v>
      </c>
      <c r="E27" s="284">
        <f t="shared" si="6"/>
        <v>0</v>
      </c>
      <c r="F27" s="284">
        <f t="shared" si="1"/>
        <v>0</v>
      </c>
      <c r="G27" s="284">
        <f t="shared" si="2"/>
        <v>0</v>
      </c>
      <c r="H27" s="283">
        <f>'Oct midyear NOMMA'!H27</f>
        <v>5761.9798531850847</v>
      </c>
      <c r="I27" s="282">
        <f>'[1]Table 4 Level 3'!P26</f>
        <v>610.35</v>
      </c>
      <c r="J27" s="282">
        <f t="shared" si="7"/>
        <v>3186.1649265925425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15">
        <f>'10.1.12 MFP Funded'!W27</f>
        <v>0</v>
      </c>
      <c r="D28">
        <f>'[11]ALL-Reformatted'!W27</f>
        <v>0</v>
      </c>
      <c r="E28" s="296">
        <f t="shared" si="6"/>
        <v>0</v>
      </c>
      <c r="F28" s="296">
        <f t="shared" si="1"/>
        <v>0</v>
      </c>
      <c r="G28" s="296">
        <f t="shared" si="2"/>
        <v>0</v>
      </c>
      <c r="H28" s="295">
        <f>'Oct midyear NOMMA'!H28</f>
        <v>6212.5932514983215</v>
      </c>
      <c r="I28" s="294">
        <f>'[1]Table 4 Level 3'!P27</f>
        <v>496.36</v>
      </c>
      <c r="J28" s="294">
        <f t="shared" si="7"/>
        <v>3354.4766257491606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15">
        <f>'10.1.12 MFP Funded'!W28</f>
        <v>0</v>
      </c>
      <c r="D29">
        <f>'[11]ALL-Reformatted'!W28</f>
        <v>0</v>
      </c>
      <c r="E29" s="296">
        <f t="shared" si="6"/>
        <v>0</v>
      </c>
      <c r="F29" s="296">
        <f t="shared" si="1"/>
        <v>0</v>
      </c>
      <c r="G29" s="296">
        <f t="shared" si="2"/>
        <v>0</v>
      </c>
      <c r="H29" s="295">
        <f>'Oct midyear NOMMA'!H29</f>
        <v>4824.5074836036147</v>
      </c>
      <c r="I29" s="294">
        <f>'[1]Table 4 Level 3'!P28</f>
        <v>688.58</v>
      </c>
      <c r="J29" s="294">
        <f t="shared" si="7"/>
        <v>2756.5437418018073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15">
        <f>'10.1.12 MFP Funded'!W29</f>
        <v>0</v>
      </c>
      <c r="D30">
        <f>'[11]ALL-Reformatted'!W29</f>
        <v>0</v>
      </c>
      <c r="E30" s="296">
        <f t="shared" si="6"/>
        <v>0</v>
      </c>
      <c r="F30" s="296">
        <f t="shared" si="1"/>
        <v>0</v>
      </c>
      <c r="G30" s="296">
        <f t="shared" si="2"/>
        <v>0</v>
      </c>
      <c r="H30" s="295">
        <f>'Oct midyear NOMMA'!H30</f>
        <v>2654.5104003578617</v>
      </c>
      <c r="I30" s="294">
        <f>'[1]Table 4 Level 3'!P29</f>
        <v>854.24999999999989</v>
      </c>
      <c r="J30" s="294">
        <f t="shared" si="7"/>
        <v>1754.3802001789309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16">
        <f>'10.1.12 MFP Funded'!W30</f>
        <v>0</v>
      </c>
      <c r="D31" s="627">
        <f>'[11]ALL-Reformatted'!W30</f>
        <v>0</v>
      </c>
      <c r="E31" s="290">
        <f t="shared" si="6"/>
        <v>0</v>
      </c>
      <c r="F31" s="290">
        <f t="shared" si="1"/>
        <v>0</v>
      </c>
      <c r="G31" s="290">
        <f t="shared" si="2"/>
        <v>0</v>
      </c>
      <c r="H31" s="289">
        <f>'Oct midyear NOMMA'!H31</f>
        <v>3876.6607101712493</v>
      </c>
      <c r="I31" s="288">
        <f>'[1]Table 4 Level 3'!P30</f>
        <v>653.73</v>
      </c>
      <c r="J31" s="288">
        <f t="shared" si="7"/>
        <v>2265.1953550856247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17">
        <f>'10.1.12 MFP Funded'!W31</f>
        <v>106</v>
      </c>
      <c r="D32">
        <f>'[11]ALL-Reformatted'!W31</f>
        <v>110</v>
      </c>
      <c r="E32" s="284">
        <f t="shared" si="6"/>
        <v>4</v>
      </c>
      <c r="F32" s="284">
        <f t="shared" si="1"/>
        <v>4</v>
      </c>
      <c r="G32" s="284">
        <f t="shared" si="2"/>
        <v>0</v>
      </c>
      <c r="H32" s="283">
        <f>'Oct midyear NOMMA'!H32</f>
        <v>3130.9087022137969</v>
      </c>
      <c r="I32" s="282">
        <f>'[1]Table 4 Level 3'!P31</f>
        <v>836.83</v>
      </c>
      <c r="J32" s="282">
        <f t="shared" si="7"/>
        <v>1983.8693511068984</v>
      </c>
      <c r="K32" s="281">
        <f t="shared" si="3"/>
        <v>7935.4774044275937</v>
      </c>
      <c r="L32" s="281">
        <f t="shared" si="4"/>
        <v>7935.4774044275937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18">
        <f>'10.1.12 MFP Funded'!W32</f>
        <v>0</v>
      </c>
      <c r="D33">
        <f>'[11]ALL-Reformatted'!W32</f>
        <v>0</v>
      </c>
      <c r="E33" s="260">
        <f t="shared" si="6"/>
        <v>0</v>
      </c>
      <c r="F33" s="260">
        <f t="shared" si="1"/>
        <v>0</v>
      </c>
      <c r="G33" s="260">
        <f t="shared" si="2"/>
        <v>0</v>
      </c>
      <c r="H33" s="259">
        <f>'Oct midyear NOMMA'!H33</f>
        <v>5673.3097932359224</v>
      </c>
      <c r="I33" s="258">
        <f>'[1]Table 4 Level 3'!P32</f>
        <v>693.06</v>
      </c>
      <c r="J33" s="258">
        <f t="shared" si="7"/>
        <v>3183.1848966179614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18">
        <f>'10.1.12 MFP Funded'!W33</f>
        <v>0</v>
      </c>
      <c r="D34">
        <f>'[11]ALL-Reformatted'!W33</f>
        <v>0</v>
      </c>
      <c r="E34" s="260">
        <f t="shared" si="6"/>
        <v>0</v>
      </c>
      <c r="F34" s="260">
        <f t="shared" si="1"/>
        <v>0</v>
      </c>
      <c r="G34" s="260">
        <f t="shared" si="2"/>
        <v>0</v>
      </c>
      <c r="H34" s="259">
        <f>'Oct midyear NOMMA'!H34</f>
        <v>3225.6961587092846</v>
      </c>
      <c r="I34" s="258">
        <f>'[1]Table 4 Level 3'!P33</f>
        <v>694.4</v>
      </c>
      <c r="J34" s="258">
        <f t="shared" si="7"/>
        <v>1960.0480793546424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18">
        <f>'10.1.12 MFP Funded'!W34</f>
        <v>0</v>
      </c>
      <c r="D35">
        <f>'[11]ALL-Reformatted'!W34</f>
        <v>0</v>
      </c>
      <c r="E35" s="260">
        <f t="shared" si="6"/>
        <v>0</v>
      </c>
      <c r="F35" s="260">
        <f t="shared" si="1"/>
        <v>0</v>
      </c>
      <c r="G35" s="260">
        <f t="shared" si="2"/>
        <v>0</v>
      </c>
      <c r="H35" s="259">
        <f>'Oct midyear NOMMA'!H35</f>
        <v>3955.7852148385191</v>
      </c>
      <c r="I35" s="258">
        <f>'[1]Table 4 Level 3'!P34</f>
        <v>754.94999999999993</v>
      </c>
      <c r="J35" s="258">
        <f t="shared" si="7"/>
        <v>2355.3676074192595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19">
        <f>'10.1.12 MFP Funded'!W35</f>
        <v>0</v>
      </c>
      <c r="D36" s="627">
        <f>'[11]ALL-Reformatted'!W35</f>
        <v>0</v>
      </c>
      <c r="E36" s="276">
        <f t="shared" si="6"/>
        <v>0</v>
      </c>
      <c r="F36" s="276">
        <f t="shared" si="1"/>
        <v>0</v>
      </c>
      <c r="G36" s="276">
        <f t="shared" si="2"/>
        <v>0</v>
      </c>
      <c r="H36" s="275">
        <f>'Oct midyear NOMMA'!H36</f>
        <v>5609.6361466464068</v>
      </c>
      <c r="I36" s="274">
        <f>'[1]Table 4 Level 3'!P35</f>
        <v>727.17</v>
      </c>
      <c r="J36" s="274">
        <f t="shared" si="7"/>
        <v>3168.4030733232034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20">
        <f>'10.1.12 MFP Funded'!W36</f>
        <v>0</v>
      </c>
      <c r="D37">
        <f>'[11]ALL-Reformatted'!W36</f>
        <v>0</v>
      </c>
      <c r="E37" s="268">
        <f t="shared" si="6"/>
        <v>0</v>
      </c>
      <c r="F37" s="268">
        <f t="shared" si="1"/>
        <v>0</v>
      </c>
      <c r="G37" s="268">
        <f t="shared" si="2"/>
        <v>0</v>
      </c>
      <c r="H37" s="267">
        <f>'Oct midyear NOMMA'!H37</f>
        <v>4174.0937400224284</v>
      </c>
      <c r="I37" s="266">
        <f>'[1]Table 4 Level 3'!P36</f>
        <v>620.83000000000004</v>
      </c>
      <c r="J37" s="266">
        <f t="shared" si="7"/>
        <v>2397.4618700112142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18">
        <f>'10.1.12 MFP Funded'!W37</f>
        <v>0</v>
      </c>
      <c r="D38">
        <f>'[11]ALL-Reformatted'!W37</f>
        <v>0</v>
      </c>
      <c r="E38" s="260">
        <f t="shared" si="6"/>
        <v>0</v>
      </c>
      <c r="F38" s="260">
        <f t="shared" si="1"/>
        <v>0</v>
      </c>
      <c r="G38" s="260">
        <f t="shared" si="2"/>
        <v>0</v>
      </c>
      <c r="H38" s="259">
        <f>'Oct midyear NOMMA'!H38</f>
        <v>5486.1585166144778</v>
      </c>
      <c r="I38" s="258">
        <f>'[1]Table 4 Level 3'!P37</f>
        <v>559.77</v>
      </c>
      <c r="J38" s="258">
        <f t="shared" si="7"/>
        <v>3022.9642583072391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18">
        <f>'10.1.12 MFP Funded'!W38</f>
        <v>0</v>
      </c>
      <c r="D39">
        <f>'[11]ALL-Reformatted'!W38</f>
        <v>0</v>
      </c>
      <c r="E39" s="260">
        <f t="shared" si="6"/>
        <v>0</v>
      </c>
      <c r="F39" s="260">
        <f t="shared" si="1"/>
        <v>0</v>
      </c>
      <c r="G39" s="260">
        <f t="shared" si="2"/>
        <v>0</v>
      </c>
      <c r="H39" s="259">
        <f>'Oct midyear NOMMA'!H39</f>
        <v>5393.8471941993575</v>
      </c>
      <c r="I39" s="258">
        <f>'[1]Table 4 Level 3'!P38</f>
        <v>655.31000000000006</v>
      </c>
      <c r="J39" s="258">
        <f t="shared" si="7"/>
        <v>3024.578597099679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18">
        <f>'10.1.12 MFP Funded'!W39</f>
        <v>0</v>
      </c>
      <c r="D40">
        <f>'[11]ALL-Reformatted'!W39</f>
        <v>0</v>
      </c>
      <c r="E40" s="260">
        <f t="shared" si="6"/>
        <v>0</v>
      </c>
      <c r="F40" s="260">
        <f t="shared" si="1"/>
        <v>0</v>
      </c>
      <c r="G40" s="260">
        <f t="shared" si="2"/>
        <v>0</v>
      </c>
      <c r="H40" s="259">
        <f>'Oct midyear NOMMA'!H40</f>
        <v>5864.3549473361072</v>
      </c>
      <c r="I40" s="258">
        <f>'[1]Table 4 Level 3'!P39</f>
        <v>644.11000000000013</v>
      </c>
      <c r="J40" s="258">
        <f t="shared" si="7"/>
        <v>3254.2324736680539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19">
        <f>'10.1.12 MFP Funded'!W40</f>
        <v>0</v>
      </c>
      <c r="D41" s="627">
        <f>'[11]ALL-Reformatted'!W40</f>
        <v>0</v>
      </c>
      <c r="E41" s="276">
        <f t="shared" si="6"/>
        <v>0</v>
      </c>
      <c r="F41" s="276">
        <f t="shared" si="1"/>
        <v>0</v>
      </c>
      <c r="G41" s="276">
        <f t="shared" si="2"/>
        <v>0</v>
      </c>
      <c r="H41" s="275">
        <f>'Oct midyear NOMMA'!H41</f>
        <v>4848.8680115701454</v>
      </c>
      <c r="I41" s="274">
        <f>'[1]Table 4 Level 3'!P40</f>
        <v>537.96</v>
      </c>
      <c r="J41" s="274">
        <f t="shared" si="7"/>
        <v>2693.4140057850727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20">
        <f>'10.1.12 MFP Funded'!W41</f>
        <v>102</v>
      </c>
      <c r="D42">
        <f>'[11]ALL-Reformatted'!W41</f>
        <v>104</v>
      </c>
      <c r="E42" s="268">
        <f t="shared" si="6"/>
        <v>2</v>
      </c>
      <c r="F42" s="268">
        <f t="shared" si="1"/>
        <v>2</v>
      </c>
      <c r="G42" s="268">
        <f t="shared" si="2"/>
        <v>0</v>
      </c>
      <c r="H42" s="267">
        <f>'Oct midyear NOMMA'!H42</f>
        <v>3442.7546828904692</v>
      </c>
      <c r="I42" s="266">
        <f>'[1]Table 5B1_RSD_Orleans'!F78</f>
        <v>746.0335616438357</v>
      </c>
      <c r="J42" s="266">
        <f t="shared" si="7"/>
        <v>2094.3941222671524</v>
      </c>
      <c r="K42" s="265">
        <f t="shared" si="3"/>
        <v>4188.7882445343048</v>
      </c>
      <c r="L42" s="265">
        <f t="shared" si="4"/>
        <v>4188.7882445343048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18">
        <f>'10.1.12 MFP Funded'!W42</f>
        <v>0</v>
      </c>
      <c r="D43">
        <f>'[11]ALL-Reformatted'!W42</f>
        <v>0</v>
      </c>
      <c r="E43" s="260">
        <f t="shared" si="6"/>
        <v>0</v>
      </c>
      <c r="F43" s="260">
        <f t="shared" si="1"/>
        <v>0</v>
      </c>
      <c r="G43" s="260">
        <f t="shared" si="2"/>
        <v>0</v>
      </c>
      <c r="H43" s="259">
        <f>'Oct midyear NOMMA'!H43</f>
        <v>5492.0643232073926</v>
      </c>
      <c r="I43" s="258">
        <f>'[1]Table 4 Level 3'!P42</f>
        <v>653.61</v>
      </c>
      <c r="J43" s="258">
        <f t="shared" si="7"/>
        <v>3072.8371616036961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18">
        <f>'10.1.12 MFP Funded'!W43</f>
        <v>8</v>
      </c>
      <c r="D44">
        <f>'[11]ALL-Reformatted'!W43</f>
        <v>8</v>
      </c>
      <c r="E44" s="260">
        <f t="shared" si="6"/>
        <v>0</v>
      </c>
      <c r="F44" s="260">
        <f t="shared" si="1"/>
        <v>0</v>
      </c>
      <c r="G44" s="260">
        <f t="shared" si="2"/>
        <v>0</v>
      </c>
      <c r="H44" s="259">
        <f>'Oct midyear NOMMA'!H44</f>
        <v>2296.9220537376964</v>
      </c>
      <c r="I44" s="258">
        <f>'[1]Table 4 Level 3'!P43</f>
        <v>829.92000000000007</v>
      </c>
      <c r="J44" s="258">
        <f t="shared" si="7"/>
        <v>1563.4210268688482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18">
        <f>'10.1.12 MFP Funded'!W44</f>
        <v>0</v>
      </c>
      <c r="D45">
        <f>'[11]ALL-Reformatted'!W44</f>
        <v>0</v>
      </c>
      <c r="E45" s="260">
        <f t="shared" si="6"/>
        <v>0</v>
      </c>
      <c r="F45" s="260">
        <f t="shared" si="1"/>
        <v>0</v>
      </c>
      <c r="G45" s="260">
        <f t="shared" si="2"/>
        <v>0</v>
      </c>
      <c r="H45" s="259">
        <f>'Oct midyear NOMMA'!H45</f>
        <v>3692.59215316156</v>
      </c>
      <c r="I45" s="258">
        <f>'[1]Table 5B2_RSD_LA'!F21</f>
        <v>779.65573042776441</v>
      </c>
      <c r="J45" s="258">
        <f t="shared" si="7"/>
        <v>2236.1239417946622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19">
        <f>'10.1.12 MFP Funded'!W45</f>
        <v>0</v>
      </c>
      <c r="D46" s="627">
        <f>'[11]ALL-Reformatted'!W45</f>
        <v>0</v>
      </c>
      <c r="E46" s="276">
        <f t="shared" si="6"/>
        <v>0</v>
      </c>
      <c r="F46" s="276">
        <f t="shared" si="1"/>
        <v>0</v>
      </c>
      <c r="G46" s="276">
        <f t="shared" si="2"/>
        <v>0</v>
      </c>
      <c r="H46" s="275">
        <f>'Oct midyear NOMMA'!H46</f>
        <v>4897.3087815908475</v>
      </c>
      <c r="I46" s="274">
        <f>'[1]Table 4 Level 3'!P45</f>
        <v>700.2700000000001</v>
      </c>
      <c r="J46" s="274">
        <f t="shared" si="7"/>
        <v>2798.789390795424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20">
        <f>'10.1.12 MFP Funded'!W46</f>
        <v>0</v>
      </c>
      <c r="D47">
        <f>'[11]ALL-Reformatted'!W46</f>
        <v>0</v>
      </c>
      <c r="E47" s="268">
        <f t="shared" si="6"/>
        <v>0</v>
      </c>
      <c r="F47" s="268">
        <f t="shared" si="1"/>
        <v>0</v>
      </c>
      <c r="G47" s="268">
        <f t="shared" si="2"/>
        <v>0</v>
      </c>
      <c r="H47" s="267">
        <f>'Oct midyear NOMMA'!H47</f>
        <v>1613.0487891737891</v>
      </c>
      <c r="I47" s="266">
        <f>'[1]Table 4 Level 3'!P46</f>
        <v>886.22</v>
      </c>
      <c r="J47" s="266">
        <f t="shared" si="7"/>
        <v>1249.6343945868946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18">
        <f>'10.1.12 MFP Funded'!W47</f>
        <v>0</v>
      </c>
      <c r="D48">
        <f>'[11]ALL-Reformatted'!W47</f>
        <v>0</v>
      </c>
      <c r="E48" s="260">
        <f t="shared" si="6"/>
        <v>0</v>
      </c>
      <c r="F48" s="260">
        <f t="shared" si="1"/>
        <v>0</v>
      </c>
      <c r="G48" s="260">
        <f t="shared" si="2"/>
        <v>0</v>
      </c>
      <c r="H48" s="259">
        <f>'Oct midyear NOMMA'!H48</f>
        <v>5259.3837602759822</v>
      </c>
      <c r="I48" s="258">
        <f>'[1]Table 4 Level 3'!P47</f>
        <v>534.28</v>
      </c>
      <c r="J48" s="258">
        <f t="shared" si="7"/>
        <v>2896.831880137991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18">
        <f>'10.1.12 MFP Funded'!W48</f>
        <v>0</v>
      </c>
      <c r="D49">
        <f>'[11]ALL-Reformatted'!W48</f>
        <v>0</v>
      </c>
      <c r="E49" s="260">
        <f t="shared" si="6"/>
        <v>0</v>
      </c>
      <c r="F49" s="260">
        <f t="shared" si="1"/>
        <v>0</v>
      </c>
      <c r="G49" s="260">
        <f t="shared" si="2"/>
        <v>0</v>
      </c>
      <c r="H49" s="259">
        <f>'Oct midyear NOMMA'!H49</f>
        <v>5602.7225412254893</v>
      </c>
      <c r="I49" s="258">
        <f>'[1]Table 4 Level 3'!P48</f>
        <v>574.6099999999999</v>
      </c>
      <c r="J49" s="258">
        <f t="shared" si="7"/>
        <v>3088.6662706127445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18">
        <f>'10.1.12 MFP Funded'!W49</f>
        <v>2</v>
      </c>
      <c r="D50">
        <f>'[11]ALL-Reformatted'!W49</f>
        <v>2</v>
      </c>
      <c r="E50" s="260">
        <f t="shared" si="6"/>
        <v>0</v>
      </c>
      <c r="F50" s="260">
        <f t="shared" si="1"/>
        <v>0</v>
      </c>
      <c r="G50" s="260">
        <f t="shared" si="2"/>
        <v>0</v>
      </c>
      <c r="H50" s="259">
        <f>'Oct midyear NOMMA'!H50</f>
        <v>4123.0310925034155</v>
      </c>
      <c r="I50" s="258">
        <f>'[1]Table 4 Level 3'!P49</f>
        <v>663.16000000000008</v>
      </c>
      <c r="J50" s="258">
        <f t="shared" si="7"/>
        <v>2393.0955462517077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19">
        <f>'10.1.12 MFP Funded'!W50</f>
        <v>0</v>
      </c>
      <c r="D51" s="627">
        <f>'[11]ALL-Reformatted'!W50</f>
        <v>0</v>
      </c>
      <c r="E51" s="276">
        <f t="shared" si="6"/>
        <v>0</v>
      </c>
      <c r="F51" s="276">
        <f t="shared" si="1"/>
        <v>0</v>
      </c>
      <c r="G51" s="276">
        <f t="shared" si="2"/>
        <v>0</v>
      </c>
      <c r="H51" s="275">
        <f>'Oct midyear NOMMA'!H51</f>
        <v>2428.6757675555082</v>
      </c>
      <c r="I51" s="274">
        <f>'[1]Table 4 Level 3'!P50</f>
        <v>753.96000000000015</v>
      </c>
      <c r="J51" s="274">
        <f t="shared" si="7"/>
        <v>1591.3178837777541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20">
        <f>'10.1.12 MFP Funded'!W51</f>
        <v>0</v>
      </c>
      <c r="D52">
        <f>'[11]ALL-Reformatted'!W51</f>
        <v>0</v>
      </c>
      <c r="E52" s="268">
        <f t="shared" si="6"/>
        <v>0</v>
      </c>
      <c r="F52" s="268">
        <f t="shared" si="1"/>
        <v>0</v>
      </c>
      <c r="G52" s="268">
        <f t="shared" si="2"/>
        <v>0</v>
      </c>
      <c r="H52" s="267">
        <f>'Oct midyear NOMMA'!H52</f>
        <v>5783.612845780598</v>
      </c>
      <c r="I52" s="266">
        <f>'[1]Table 4 Level 3'!P51</f>
        <v>728.06</v>
      </c>
      <c r="J52" s="266">
        <f t="shared" si="7"/>
        <v>3255.8364228902992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18">
        <f>'10.1.12 MFP Funded'!W52</f>
        <v>0</v>
      </c>
      <c r="D53">
        <f>'[11]ALL-Reformatted'!W52</f>
        <v>0</v>
      </c>
      <c r="E53" s="260">
        <f t="shared" si="6"/>
        <v>0</v>
      </c>
      <c r="F53" s="260">
        <f t="shared" si="1"/>
        <v>0</v>
      </c>
      <c r="G53" s="260">
        <f t="shared" si="2"/>
        <v>0</v>
      </c>
      <c r="H53" s="259">
        <f>'Oct midyear NOMMA'!H53</f>
        <v>3209.8138023141523</v>
      </c>
      <c r="I53" s="258">
        <f>'[1]Table 4 Level 3'!P52</f>
        <v>910.76</v>
      </c>
      <c r="J53" s="258">
        <f t="shared" si="7"/>
        <v>2060.286901157076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18">
        <f>'10.1.12 MFP Funded'!W53</f>
        <v>0</v>
      </c>
      <c r="D54">
        <f>'[11]ALL-Reformatted'!W53</f>
        <v>0</v>
      </c>
      <c r="E54" s="260">
        <f t="shared" si="6"/>
        <v>0</v>
      </c>
      <c r="F54" s="260">
        <f t="shared" si="1"/>
        <v>0</v>
      </c>
      <c r="G54" s="260">
        <f t="shared" si="2"/>
        <v>0</v>
      </c>
      <c r="H54" s="259">
        <f>'Oct midyear NOMMA'!H54</f>
        <v>4278.1956772731837</v>
      </c>
      <c r="I54" s="258">
        <f>'[1]Table 4 Level 3'!P53</f>
        <v>871.07</v>
      </c>
      <c r="J54" s="258">
        <f t="shared" si="7"/>
        <v>2574.6328386365917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18">
        <f>'10.1.12 MFP Funded'!W54</f>
        <v>0</v>
      </c>
      <c r="D55">
        <f>'[11]ALL-Reformatted'!W54</f>
        <v>0</v>
      </c>
      <c r="E55" s="260">
        <f t="shared" si="6"/>
        <v>0</v>
      </c>
      <c r="F55" s="260">
        <f t="shared" si="1"/>
        <v>0</v>
      </c>
      <c r="G55" s="260">
        <f t="shared" si="2"/>
        <v>0</v>
      </c>
      <c r="H55" s="259">
        <f>'Oct midyear NOMMA'!H55</f>
        <v>4819.172186397177</v>
      </c>
      <c r="I55" s="258">
        <f>'[1]Table 4 Level 3'!P54</f>
        <v>574.43999999999994</v>
      </c>
      <c r="J55" s="258">
        <f t="shared" si="7"/>
        <v>2696.8060931985883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19">
        <f>'10.1.12 MFP Funded'!W55</f>
        <v>0</v>
      </c>
      <c r="D56" s="627">
        <f>'[11]ALL-Reformatted'!W55</f>
        <v>0</v>
      </c>
      <c r="E56" s="276">
        <f t="shared" si="6"/>
        <v>0</v>
      </c>
      <c r="F56" s="276">
        <f t="shared" si="1"/>
        <v>0</v>
      </c>
      <c r="G56" s="276">
        <f t="shared" si="2"/>
        <v>0</v>
      </c>
      <c r="H56" s="275">
        <f>'Oct midyear NOMMA'!H56</f>
        <v>5078.3381494368732</v>
      </c>
      <c r="I56" s="274">
        <f>'[1]Table 4 Level 3'!P55</f>
        <v>634.46</v>
      </c>
      <c r="J56" s="274">
        <f t="shared" si="7"/>
        <v>2856.3990747184366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20">
        <f>'10.1.12 MFP Funded'!W56</f>
        <v>0</v>
      </c>
      <c r="D57">
        <f>'[11]ALL-Reformatted'!W56</f>
        <v>0</v>
      </c>
      <c r="E57" s="268">
        <f t="shared" si="6"/>
        <v>0</v>
      </c>
      <c r="F57" s="268">
        <f t="shared" si="1"/>
        <v>0</v>
      </c>
      <c r="G57" s="268">
        <f t="shared" si="2"/>
        <v>0</v>
      </c>
      <c r="H57" s="267">
        <f>'Oct midyear NOMMA'!H57</f>
        <v>4327.8748353683095</v>
      </c>
      <c r="I57" s="266">
        <f>'[1]Table 4 Level 3'!P56</f>
        <v>706.66</v>
      </c>
      <c r="J57" s="266">
        <f t="shared" si="7"/>
        <v>2517.2674176841547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18">
        <f>'10.1.12 MFP Funded'!W57</f>
        <v>1</v>
      </c>
      <c r="D58">
        <f>'[11]ALL-Reformatted'!W57</f>
        <v>0</v>
      </c>
      <c r="E58" s="260">
        <f t="shared" si="6"/>
        <v>-1</v>
      </c>
      <c r="F58" s="260">
        <f t="shared" si="1"/>
        <v>0</v>
      </c>
      <c r="G58" s="260">
        <f t="shared" si="2"/>
        <v>-1</v>
      </c>
      <c r="H58" s="259">
        <f>'Oct midyear NOMMA'!H58</f>
        <v>4936.6461759855838</v>
      </c>
      <c r="I58" s="258">
        <f>'[1]Table 4 Level 3'!P57</f>
        <v>658.37</v>
      </c>
      <c r="J58" s="258">
        <f t="shared" si="7"/>
        <v>2797.5080879927918</v>
      </c>
      <c r="K58" s="257">
        <f t="shared" si="3"/>
        <v>-2797.5080879927918</v>
      </c>
      <c r="L58" s="257">
        <f t="shared" si="4"/>
        <v>0</v>
      </c>
      <c r="M58" s="257">
        <f t="shared" si="5"/>
        <v>-2797.5080879927918</v>
      </c>
    </row>
    <row r="59" spans="1:13">
      <c r="A59" s="264">
        <v>53</v>
      </c>
      <c r="B59" s="263" t="s">
        <v>240</v>
      </c>
      <c r="C59" s="618">
        <f>'10.1.12 MFP Funded'!W58</f>
        <v>0</v>
      </c>
      <c r="D59">
        <f>'[11]ALL-Reformatted'!W58</f>
        <v>0</v>
      </c>
      <c r="E59" s="260">
        <f t="shared" si="6"/>
        <v>0</v>
      </c>
      <c r="F59" s="260">
        <f t="shared" si="1"/>
        <v>0</v>
      </c>
      <c r="G59" s="260">
        <f t="shared" si="2"/>
        <v>0</v>
      </c>
      <c r="H59" s="259">
        <f>'Oct midyear NOMMA'!H59</f>
        <v>4800.3207499962118</v>
      </c>
      <c r="I59" s="258">
        <f>'[1]Table 4 Level 3'!P58</f>
        <v>689.74</v>
      </c>
      <c r="J59" s="258">
        <f t="shared" si="7"/>
        <v>2745.0303749981058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18">
        <f>'10.1.12 MFP Funded'!W59</f>
        <v>0</v>
      </c>
      <c r="D60">
        <f>'[11]ALL-Reformatted'!W59</f>
        <v>0</v>
      </c>
      <c r="E60" s="260">
        <f t="shared" si="6"/>
        <v>0</v>
      </c>
      <c r="F60" s="260">
        <f t="shared" si="1"/>
        <v>0</v>
      </c>
      <c r="G60" s="260">
        <f t="shared" si="2"/>
        <v>0</v>
      </c>
      <c r="H60" s="259">
        <f>'Oct midyear NOMMA'!H60</f>
        <v>6010.7753360515026</v>
      </c>
      <c r="I60" s="258">
        <f>'[1]Table 4 Level 3'!P59</f>
        <v>951.45</v>
      </c>
      <c r="J60" s="258">
        <f t="shared" si="7"/>
        <v>3481.1126680257512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19">
        <f>'10.1.12 MFP Funded'!W60</f>
        <v>0</v>
      </c>
      <c r="D61" s="627">
        <f>'[11]ALL-Reformatted'!W60</f>
        <v>0</v>
      </c>
      <c r="E61" s="276">
        <f t="shared" si="6"/>
        <v>0</v>
      </c>
      <c r="F61" s="276">
        <f t="shared" si="1"/>
        <v>0</v>
      </c>
      <c r="G61" s="276">
        <f t="shared" si="2"/>
        <v>0</v>
      </c>
      <c r="H61" s="275">
        <f>'Oct midyear NOMMA'!H61</f>
        <v>4103.7453851303217</v>
      </c>
      <c r="I61" s="274">
        <f>'[1]Table 4 Level 3'!P60</f>
        <v>795.14</v>
      </c>
      <c r="J61" s="274">
        <f t="shared" si="7"/>
        <v>2449.442692565161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20">
        <f>'10.1.12 MFP Funded'!W61</f>
        <v>0</v>
      </c>
      <c r="D62">
        <f>'[11]ALL-Reformatted'!W61</f>
        <v>0</v>
      </c>
      <c r="E62" s="268">
        <f t="shared" si="6"/>
        <v>0</v>
      </c>
      <c r="F62" s="268">
        <f t="shared" si="1"/>
        <v>0</v>
      </c>
      <c r="G62" s="268">
        <f t="shared" si="2"/>
        <v>0</v>
      </c>
      <c r="H62" s="267">
        <f>'Oct midyear NOMMA'!H62</f>
        <v>5076.2407002640311</v>
      </c>
      <c r="I62" s="266">
        <f>'[1]Table 4 Level 3'!P61</f>
        <v>614.66000000000008</v>
      </c>
      <c r="J62" s="266">
        <f t="shared" si="7"/>
        <v>2845.4503501320155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18">
        <f>'10.1.12 MFP Funded'!W62</f>
        <v>0</v>
      </c>
      <c r="D63">
        <f>'[11]ALL-Reformatted'!W62</f>
        <v>0</v>
      </c>
      <c r="E63" s="260">
        <f t="shared" si="6"/>
        <v>0</v>
      </c>
      <c r="F63" s="260">
        <f t="shared" si="1"/>
        <v>0</v>
      </c>
      <c r="G63" s="260">
        <f t="shared" si="2"/>
        <v>0</v>
      </c>
      <c r="H63" s="259">
        <f>'Oct midyear NOMMA'!H63</f>
        <v>4409.0708210621269</v>
      </c>
      <c r="I63" s="258">
        <f>'[1]Table 4 Level 3'!P62</f>
        <v>764.51</v>
      </c>
      <c r="J63" s="258">
        <f t="shared" si="7"/>
        <v>2586.7904105310636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18">
        <f>'10.1.12 MFP Funded'!W63</f>
        <v>0</v>
      </c>
      <c r="D64">
        <f>'[11]ALL-Reformatted'!W63</f>
        <v>0</v>
      </c>
      <c r="E64" s="260">
        <f t="shared" si="6"/>
        <v>0</v>
      </c>
      <c r="F64" s="260">
        <f t="shared" si="1"/>
        <v>0</v>
      </c>
      <c r="G64" s="260">
        <f t="shared" si="2"/>
        <v>0</v>
      </c>
      <c r="H64" s="259">
        <f>'Oct midyear NOMMA'!H64</f>
        <v>5341.4512666086594</v>
      </c>
      <c r="I64" s="258">
        <f>'[1]Table 4 Level 3'!P63</f>
        <v>697.04</v>
      </c>
      <c r="J64" s="258">
        <f t="shared" si="7"/>
        <v>3019.2456333043297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18">
        <f>'10.1.12 MFP Funded'!W64</f>
        <v>0</v>
      </c>
      <c r="D65">
        <f>'[11]ALL-Reformatted'!W64</f>
        <v>0</v>
      </c>
      <c r="E65" s="260">
        <f t="shared" si="6"/>
        <v>0</v>
      </c>
      <c r="F65" s="260">
        <f t="shared" si="1"/>
        <v>0</v>
      </c>
      <c r="G65" s="260">
        <f t="shared" si="2"/>
        <v>0</v>
      </c>
      <c r="H65" s="259">
        <f>'Oct midyear NOMMA'!H65</f>
        <v>6342.1695127641487</v>
      </c>
      <c r="I65" s="258">
        <f>'[1]Table 4 Level 3'!P64</f>
        <v>689.52</v>
      </c>
      <c r="J65" s="258">
        <f t="shared" si="7"/>
        <v>3515.8447563820746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19">
        <f>'10.1.12 MFP Funded'!W65</f>
        <v>0</v>
      </c>
      <c r="D66" s="627">
        <f>'[11]ALL-Reformatted'!W65</f>
        <v>0</v>
      </c>
      <c r="E66" s="276">
        <f t="shared" si="6"/>
        <v>0</v>
      </c>
      <c r="F66" s="276">
        <f t="shared" si="1"/>
        <v>0</v>
      </c>
      <c r="G66" s="276">
        <f t="shared" si="2"/>
        <v>0</v>
      </c>
      <c r="H66" s="275">
        <f>'Oct midyear NOMMA'!H66</f>
        <v>4836.7830262372299</v>
      </c>
      <c r="I66" s="274">
        <f>'[1]Table 4 Level 3'!P65</f>
        <v>594.04</v>
      </c>
      <c r="J66" s="274">
        <f t="shared" si="7"/>
        <v>2715.4115131186149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20">
        <f>'10.1.12 MFP Funded'!W66</f>
        <v>0</v>
      </c>
      <c r="D67">
        <f>'[11]ALL-Reformatted'!W66</f>
        <v>0</v>
      </c>
      <c r="E67" s="268">
        <f t="shared" si="6"/>
        <v>0</v>
      </c>
      <c r="F67" s="268">
        <f t="shared" si="1"/>
        <v>0</v>
      </c>
      <c r="G67" s="268">
        <f t="shared" si="2"/>
        <v>0</v>
      </c>
      <c r="H67" s="267">
        <f>'Oct midyear NOMMA'!H67</f>
        <v>3068.5254213785697</v>
      </c>
      <c r="I67" s="266">
        <f>'[1]Table 4 Level 3'!P66</f>
        <v>833.70999999999992</v>
      </c>
      <c r="J67" s="266">
        <f t="shared" si="7"/>
        <v>1951.1177106892849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18">
        <f>'10.1.12 MFP Funded'!W67</f>
        <v>0</v>
      </c>
      <c r="D68">
        <f>'[11]ALL-Reformatted'!W67</f>
        <v>0</v>
      </c>
      <c r="E68" s="260">
        <f t="shared" si="6"/>
        <v>0</v>
      </c>
      <c r="F68" s="260">
        <f t="shared" si="1"/>
        <v>0</v>
      </c>
      <c r="G68" s="260">
        <f t="shared" si="2"/>
        <v>0</v>
      </c>
      <c r="H68" s="259">
        <f>'Oct midyear NOMMA'!H68</f>
        <v>5577.0282124990472</v>
      </c>
      <c r="I68" s="258">
        <f>'[1]Table 4 Level 3'!P67</f>
        <v>516.08000000000004</v>
      </c>
      <c r="J68" s="258">
        <f t="shared" si="7"/>
        <v>3046.5541062495236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18">
        <f>'10.1.12 MFP Funded'!W68</f>
        <v>0</v>
      </c>
      <c r="D69">
        <f>'[11]ALL-Reformatted'!W68</f>
        <v>0</v>
      </c>
      <c r="E69" s="260">
        <f t="shared" si="6"/>
        <v>0</v>
      </c>
      <c r="F69" s="260">
        <f t="shared" si="1"/>
        <v>0</v>
      </c>
      <c r="G69" s="260">
        <f t="shared" si="2"/>
        <v>0</v>
      </c>
      <c r="H69" s="259">
        <f>'Oct midyear NOMMA'!H69</f>
        <v>4427.207711317601</v>
      </c>
      <c r="I69" s="258">
        <f>'[1]Table 4 Level 3'!P68</f>
        <v>756.79</v>
      </c>
      <c r="J69" s="258">
        <f t="shared" si="7"/>
        <v>2591.9988556588005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18">
        <f>'10.1.12 MFP Funded'!W69</f>
        <v>0</v>
      </c>
      <c r="D70">
        <f>'[11]ALL-Reformatted'!W69</f>
        <v>0</v>
      </c>
      <c r="E70" s="260">
        <f t="shared" si="6"/>
        <v>0</v>
      </c>
      <c r="F70" s="260">
        <f t="shared" si="1"/>
        <v>0</v>
      </c>
      <c r="G70" s="260">
        <f t="shared" si="2"/>
        <v>0</v>
      </c>
      <c r="H70" s="259">
        <f>'Oct midyear NOMMA'!H70</f>
        <v>5888.4725850181812</v>
      </c>
      <c r="I70" s="258">
        <f>'[1]Table 4 Level 3'!P69</f>
        <v>592.66</v>
      </c>
      <c r="J70" s="258">
        <f t="shared" si="7"/>
        <v>3240.5662925090905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19">
        <f>'10.1.12 MFP Funded'!W70</f>
        <v>0</v>
      </c>
      <c r="D71" s="627">
        <f>'[11]ALL-Reformatted'!W70</f>
        <v>0</v>
      </c>
      <c r="E71" s="276">
        <f t="shared" si="6"/>
        <v>0</v>
      </c>
      <c r="F71" s="276">
        <f t="shared" ref="F71:F75" si="8">IF(E71&gt;0,E71,0)</f>
        <v>0</v>
      </c>
      <c r="G71" s="276">
        <f t="shared" ref="G71:G75" si="9">IF(E71&lt;0,E71,0)</f>
        <v>0</v>
      </c>
      <c r="H71" s="275">
        <f>'Oct midyear NOMMA'!H71</f>
        <v>4583.9609010774066</v>
      </c>
      <c r="I71" s="274">
        <f>'[1]Table 4 Level 3'!P70</f>
        <v>829.12</v>
      </c>
      <c r="J71" s="274">
        <f t="shared" si="7"/>
        <v>2706.5404505387032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20">
        <f>'10.1.12 MFP Funded'!W71</f>
        <v>0</v>
      </c>
      <c r="D72">
        <f>'[11]ALL-Reformatted'!W71</f>
        <v>0</v>
      </c>
      <c r="E72" s="268">
        <f t="shared" ref="E72:E75" si="13">D72-C72</f>
        <v>0</v>
      </c>
      <c r="F72" s="268">
        <f t="shared" si="8"/>
        <v>0</v>
      </c>
      <c r="G72" s="268">
        <f t="shared" si="9"/>
        <v>0</v>
      </c>
      <c r="H72" s="267">
        <f>'Oct midyear NOMMA'!H72</f>
        <v>6262.4784859426345</v>
      </c>
      <c r="I72" s="266">
        <f>'[1]Table 4 Level 3'!P71</f>
        <v>730.06</v>
      </c>
      <c r="J72" s="266">
        <f t="shared" ref="J72:J76" si="14">(H72+I72)*0.5</f>
        <v>3496.269242971317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18">
        <f>'10.1.12 MFP Funded'!W72</f>
        <v>0</v>
      </c>
      <c r="D73">
        <f>'[11]ALL-Reformatted'!W72</f>
        <v>0</v>
      </c>
      <c r="E73" s="260">
        <f t="shared" si="13"/>
        <v>0</v>
      </c>
      <c r="F73" s="260">
        <f t="shared" si="8"/>
        <v>0</v>
      </c>
      <c r="G73" s="260">
        <f t="shared" si="9"/>
        <v>0</v>
      </c>
      <c r="H73" s="259">
        <f>'Oct midyear NOMMA'!H73</f>
        <v>5059.3528695821524</v>
      </c>
      <c r="I73" s="258">
        <f>'[1]Table 4 Level 3'!P72</f>
        <v>715.61</v>
      </c>
      <c r="J73" s="258">
        <f t="shared" si="14"/>
        <v>2887.481434791076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18">
        <f>'10.1.12 MFP Funded'!W73</f>
        <v>0</v>
      </c>
      <c r="D74">
        <f>'[11]ALL-Reformatted'!W73</f>
        <v>0</v>
      </c>
      <c r="E74" s="260">
        <f t="shared" si="13"/>
        <v>0</v>
      </c>
      <c r="F74" s="260">
        <f t="shared" si="8"/>
        <v>0</v>
      </c>
      <c r="G74" s="260">
        <f t="shared" si="9"/>
        <v>0</v>
      </c>
      <c r="H74" s="259">
        <f>'Oct midyear NOMMA'!H74</f>
        <v>5863.2815891318614</v>
      </c>
      <c r="I74" s="258">
        <f>'[1]Table 4 Level 3'!P73</f>
        <v>798.7</v>
      </c>
      <c r="J74" s="258">
        <f t="shared" si="14"/>
        <v>3330.9907945659306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25">
        <f>'10.1.12 MFP Funded'!W74</f>
        <v>0</v>
      </c>
      <c r="D75">
        <f>'[11]ALL-Reformatted'!W74</f>
        <v>0</v>
      </c>
      <c r="E75" s="252">
        <f t="shared" si="13"/>
        <v>0</v>
      </c>
      <c r="F75" s="252">
        <f t="shared" si="8"/>
        <v>0</v>
      </c>
      <c r="G75" s="252">
        <f t="shared" si="9"/>
        <v>0</v>
      </c>
      <c r="H75" s="251">
        <f>'Oct midyear NOMMA'!H75</f>
        <v>5520.7940729790862</v>
      </c>
      <c r="I75" s="250">
        <f>'[1]Table 4 Level 3'!P74</f>
        <v>705.67</v>
      </c>
      <c r="J75" s="250">
        <f t="shared" si="14"/>
        <v>3113.2320364895431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ht="13.5" thickBot="1">
      <c r="A76" s="248"/>
      <c r="B76" s="247" t="s">
        <v>223</v>
      </c>
      <c r="C76" s="624">
        <f>SUM(C7:C75)</f>
        <v>219</v>
      </c>
      <c r="D76" s="624">
        <f>SUM(D7:D75)</f>
        <v>224</v>
      </c>
      <c r="E76" s="325">
        <f>SUM(E7:E75)</f>
        <v>5</v>
      </c>
      <c r="F76" s="325">
        <f>SUM(F7:F75)</f>
        <v>6</v>
      </c>
      <c r="G76" s="325">
        <f>SUM(G7:G75)</f>
        <v>-1</v>
      </c>
      <c r="H76" s="244"/>
      <c r="I76" s="243"/>
      <c r="J76" s="243">
        <f t="shared" si="14"/>
        <v>0</v>
      </c>
      <c r="K76" s="242">
        <f>SUM(K7:K75)</f>
        <v>9326.7575609691066</v>
      </c>
      <c r="L76" s="242">
        <f>SUM(L7:L75)</f>
        <v>12124.265648961898</v>
      </c>
      <c r="M76" s="242">
        <f>SUM(M7:M75)</f>
        <v>-2797.5080879927918</v>
      </c>
    </row>
    <row r="77" spans="1:13" ht="13.5" thickTop="1">
      <c r="C77" s="626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6" right="0.35" top="0.75" bottom="0.75" header="0.3" footer="0.3"/>
  <pageSetup paperSize="5" scale="52" firstPageNumber="56" orientation="portrait" useFirstPageNumber="1" r:id="rId1"/>
  <headerFooter>
    <oddHeader>&amp;L&amp;"Arial,Bold"&amp;20Revised FY2012-13 MFP Budget Letter: February 1 Mid-year Adjustment for Students</oddHeader>
    <oddFooter>&amp;R&amp;P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4" width="13.5703125" customWidth="1"/>
    <col min="5" max="5" width="14.28515625" customWidth="1"/>
    <col min="6" max="7" width="11.7109375" customWidth="1"/>
    <col min="8" max="8" width="13.42578125" bestFit="1" customWidth="1"/>
    <col min="9" max="9" width="12" customWidth="1"/>
    <col min="10" max="10" width="13.5703125" customWidth="1"/>
    <col min="11" max="11" width="14.42578125" customWidth="1"/>
    <col min="12" max="12" width="11.42578125" customWidth="1"/>
    <col min="13" max="13" width="11.14062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299</v>
      </c>
      <c r="B2" s="798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9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0" customHeight="1">
      <c r="A4" s="789"/>
      <c r="B4" s="80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2.75" customHeight="1">
      <c r="A6" s="302"/>
      <c r="B6" s="301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Funded'!V6</f>
        <v>0</v>
      </c>
      <c r="D7">
        <f>'[11]ALL-Reformatted'!V6</f>
        <v>0</v>
      </c>
      <c r="E7" s="284">
        <f>D7-C7</f>
        <v>0</v>
      </c>
      <c r="F7" s="284">
        <f t="shared" ref="F7:F70" si="1">IF(E7&gt;0,E7,0)</f>
        <v>0</v>
      </c>
      <c r="G7" s="284">
        <f t="shared" ref="G7:G70" si="2">IF(E7&lt;0,E7,0)</f>
        <v>0</v>
      </c>
      <c r="H7" s="283">
        <f>'Oct midyear LFNO'!H7</f>
        <v>4637.919706737428</v>
      </c>
      <c r="I7" s="282">
        <f>'[1]Table 4 Level 3'!P6</f>
        <v>777.48</v>
      </c>
      <c r="J7" s="282">
        <f>(H7+I7)*0.5</f>
        <v>2707.6998533687138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15">
        <f>'10.1.12 MFP Funded'!V7</f>
        <v>0</v>
      </c>
      <c r="D8">
        <f>'[11]ALL-Reformatted'!V7</f>
        <v>0</v>
      </c>
      <c r="E8" s="296">
        <f t="shared" ref="E8:E71" si="6">D8-C8</f>
        <v>0</v>
      </c>
      <c r="F8" s="296">
        <f t="shared" si="1"/>
        <v>0</v>
      </c>
      <c r="G8" s="296">
        <f t="shared" si="2"/>
        <v>0</v>
      </c>
      <c r="H8" s="295">
        <f>'Oct midyear LFNO'!H8</f>
        <v>6149.545926426621</v>
      </c>
      <c r="I8" s="294">
        <f>'[1]Table 4 Level 3'!P7</f>
        <v>842.32</v>
      </c>
      <c r="J8" s="294">
        <f t="shared" ref="J8:J71" si="7">(H8+I8)*0.5</f>
        <v>3495.9329632133104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>
      <c r="A9" s="264">
        <v>3</v>
      </c>
      <c r="B9" s="263" t="s">
        <v>290</v>
      </c>
      <c r="C9" s="615">
        <f>'10.1.12 MFP Funded'!V8</f>
        <v>0</v>
      </c>
      <c r="D9">
        <f>'[11]ALL-Reformatted'!V8</f>
        <v>0</v>
      </c>
      <c r="E9" s="296">
        <f t="shared" si="6"/>
        <v>0</v>
      </c>
      <c r="F9" s="296">
        <f t="shared" si="1"/>
        <v>0</v>
      </c>
      <c r="G9" s="296">
        <f t="shared" si="2"/>
        <v>0</v>
      </c>
      <c r="H9" s="295">
        <f>'Oct midyear LFNO'!H9</f>
        <v>4340.9401078757892</v>
      </c>
      <c r="I9" s="294">
        <f>'[1]Table 4 Level 3'!P8</f>
        <v>596.84</v>
      </c>
      <c r="J9" s="294">
        <f t="shared" si="7"/>
        <v>2468.8900539378947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>
      <c r="A10" s="264">
        <v>4</v>
      </c>
      <c r="B10" s="263" t="s">
        <v>289</v>
      </c>
      <c r="C10" s="615">
        <f>'10.1.12 MFP Funded'!V9</f>
        <v>0</v>
      </c>
      <c r="D10">
        <f>'[11]ALL-Reformatted'!V9</f>
        <v>0</v>
      </c>
      <c r="E10" s="296">
        <f t="shared" si="6"/>
        <v>0</v>
      </c>
      <c r="F10" s="296">
        <f t="shared" si="1"/>
        <v>0</v>
      </c>
      <c r="G10" s="296">
        <f t="shared" si="2"/>
        <v>0</v>
      </c>
      <c r="H10" s="295">
        <f>'Oct midyear LFNO'!H10</f>
        <v>6077.3708498182023</v>
      </c>
      <c r="I10" s="294">
        <f>'[1]Table 4 Level 3'!P9</f>
        <v>585.76</v>
      </c>
      <c r="J10" s="294">
        <f t="shared" si="7"/>
        <v>3331.5654249091012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16">
        <f>'10.1.12 MFP Funded'!V10</f>
        <v>0</v>
      </c>
      <c r="D11" s="627">
        <f>'[11]ALL-Reformatted'!V10</f>
        <v>0</v>
      </c>
      <c r="E11" s="290">
        <f t="shared" si="6"/>
        <v>0</v>
      </c>
      <c r="F11" s="290">
        <f t="shared" si="1"/>
        <v>0</v>
      </c>
      <c r="G11" s="290">
        <f t="shared" si="2"/>
        <v>0</v>
      </c>
      <c r="H11" s="289">
        <f>'Oct midyear LFNO'!H11</f>
        <v>4878.1095033692254</v>
      </c>
      <c r="I11" s="288">
        <f>'[1]Table 4 Level 3'!P10</f>
        <v>555.91</v>
      </c>
      <c r="J11" s="288">
        <f t="shared" si="7"/>
        <v>2717.0097516846126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>
      <c r="A12" s="272">
        <v>6</v>
      </c>
      <c r="B12" s="271" t="s">
        <v>287</v>
      </c>
      <c r="C12" s="617">
        <f>'10.1.12 MFP Funded'!V11</f>
        <v>0</v>
      </c>
      <c r="D12">
        <f>'[11]ALL-Reformatted'!V11</f>
        <v>0</v>
      </c>
      <c r="E12" s="284">
        <f t="shared" si="6"/>
        <v>0</v>
      </c>
      <c r="F12" s="284">
        <f t="shared" si="1"/>
        <v>0</v>
      </c>
      <c r="G12" s="284">
        <f t="shared" si="2"/>
        <v>0</v>
      </c>
      <c r="H12" s="283">
        <f>'Oct midyear LFNO'!H12</f>
        <v>5550.1901239384006</v>
      </c>
      <c r="I12" s="282">
        <f>'[1]Table 4 Level 3'!P11</f>
        <v>545.4799999999999</v>
      </c>
      <c r="J12" s="282">
        <f t="shared" si="7"/>
        <v>3047.8350619692001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15">
        <f>'10.1.12 MFP Funded'!V12</f>
        <v>0</v>
      </c>
      <c r="D13">
        <f>'[11]ALL-Reformatted'!V12</f>
        <v>0</v>
      </c>
      <c r="E13" s="296">
        <f t="shared" si="6"/>
        <v>0</v>
      </c>
      <c r="F13" s="296">
        <f t="shared" si="1"/>
        <v>0</v>
      </c>
      <c r="G13" s="296">
        <f t="shared" si="2"/>
        <v>0</v>
      </c>
      <c r="H13" s="295">
        <f>'Oct midyear LFNO'!H13</f>
        <v>1550.5347159603245</v>
      </c>
      <c r="I13" s="294">
        <f>'[1]Table 4 Level 3'!P12</f>
        <v>756.91999999999985</v>
      </c>
      <c r="J13" s="294">
        <f t="shared" si="7"/>
        <v>1153.7273579801622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15">
        <f>'10.1.12 MFP Funded'!V13</f>
        <v>0</v>
      </c>
      <c r="D14">
        <f>'[11]ALL-Reformatted'!V13</f>
        <v>0</v>
      </c>
      <c r="E14" s="296">
        <f t="shared" si="6"/>
        <v>0</v>
      </c>
      <c r="F14" s="296">
        <f t="shared" si="1"/>
        <v>0</v>
      </c>
      <c r="G14" s="296">
        <f t="shared" si="2"/>
        <v>0</v>
      </c>
      <c r="H14" s="295">
        <f>'Oct midyear LFNO'!H14</f>
        <v>4054.7459475361657</v>
      </c>
      <c r="I14" s="294">
        <f>'[1]Table 4 Level 3'!P13</f>
        <v>725.76</v>
      </c>
      <c r="J14" s="294">
        <f t="shared" si="7"/>
        <v>2390.2529737680829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15">
        <f>'10.1.12 MFP Funded'!V14</f>
        <v>0</v>
      </c>
      <c r="D15">
        <f>'[11]ALL-Reformatted'!V14</f>
        <v>0</v>
      </c>
      <c r="E15" s="296">
        <f t="shared" si="6"/>
        <v>0</v>
      </c>
      <c r="F15" s="296">
        <f t="shared" si="1"/>
        <v>0</v>
      </c>
      <c r="G15" s="296">
        <f t="shared" si="2"/>
        <v>0</v>
      </c>
      <c r="H15" s="295">
        <f>'Oct midyear LFNO'!H15</f>
        <v>4287.1210280148016</v>
      </c>
      <c r="I15" s="294">
        <f>'[1]Table 4 Level 3'!P14</f>
        <v>744.76</v>
      </c>
      <c r="J15" s="294">
        <f t="shared" si="7"/>
        <v>2515.9405140074009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16">
        <f>'10.1.12 MFP Funded'!V15</f>
        <v>0</v>
      </c>
      <c r="D16" s="627">
        <f>'[11]ALL-Reformatted'!V15</f>
        <v>0</v>
      </c>
      <c r="E16" s="290">
        <f t="shared" si="6"/>
        <v>0</v>
      </c>
      <c r="F16" s="290">
        <f t="shared" si="1"/>
        <v>0</v>
      </c>
      <c r="G16" s="290">
        <f t="shared" si="2"/>
        <v>0</v>
      </c>
      <c r="H16" s="289">
        <f>'Oct midyear LFNO'!H16</f>
        <v>4320.1782742925079</v>
      </c>
      <c r="I16" s="288">
        <f>'[1]Table 4 Level 3'!P15</f>
        <v>608.04000000000008</v>
      </c>
      <c r="J16" s="288">
        <f t="shared" si="7"/>
        <v>2464.1091371462539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17">
        <f>'10.1.12 MFP Funded'!V16</f>
        <v>0</v>
      </c>
      <c r="D17">
        <f>'[11]ALL-Reformatted'!V16</f>
        <v>0</v>
      </c>
      <c r="E17" s="284">
        <f t="shared" si="6"/>
        <v>0</v>
      </c>
      <c r="F17" s="284">
        <f t="shared" si="1"/>
        <v>0</v>
      </c>
      <c r="G17" s="284">
        <f t="shared" si="2"/>
        <v>0</v>
      </c>
      <c r="H17" s="283">
        <f>'Oct midyear LFNO'!H17</f>
        <v>6754.8947842641273</v>
      </c>
      <c r="I17" s="282">
        <f>'[1]Table 4 Level 3'!P16</f>
        <v>706.55</v>
      </c>
      <c r="J17" s="282">
        <f t="shared" si="7"/>
        <v>3730.7223921320638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15">
        <f>'10.1.12 MFP Funded'!V17</f>
        <v>0</v>
      </c>
      <c r="D18">
        <f>'[11]ALL-Reformatted'!V17</f>
        <v>0</v>
      </c>
      <c r="E18" s="296">
        <f t="shared" si="6"/>
        <v>0</v>
      </c>
      <c r="F18" s="296">
        <f t="shared" si="1"/>
        <v>0</v>
      </c>
      <c r="G18" s="296">
        <f t="shared" si="2"/>
        <v>0</v>
      </c>
      <c r="H18" s="295">
        <f>'Oct midyear LFNO'!H18</f>
        <v>1807.9873469387755</v>
      </c>
      <c r="I18" s="294">
        <f>'[1]Table 4 Level 3'!P17</f>
        <v>1063.31</v>
      </c>
      <c r="J18" s="294">
        <f t="shared" si="7"/>
        <v>1435.6486734693876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15">
        <f>'10.1.12 MFP Funded'!V18</f>
        <v>0</v>
      </c>
      <c r="D19">
        <f>'[11]ALL-Reformatted'!V18</f>
        <v>0</v>
      </c>
      <c r="E19" s="296">
        <f t="shared" si="6"/>
        <v>0</v>
      </c>
      <c r="F19" s="296">
        <f t="shared" si="1"/>
        <v>0</v>
      </c>
      <c r="G19" s="296">
        <f t="shared" si="2"/>
        <v>0</v>
      </c>
      <c r="H19" s="295">
        <f>'Oct midyear LFNO'!H19</f>
        <v>6143.511131744569</v>
      </c>
      <c r="I19" s="294">
        <f>'[1]Table 4 Level 3'!P18</f>
        <v>749.43000000000006</v>
      </c>
      <c r="J19" s="294">
        <f t="shared" si="7"/>
        <v>3446.4705658722846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>
      <c r="A20" s="264">
        <v>14</v>
      </c>
      <c r="B20" s="263" t="s">
        <v>279</v>
      </c>
      <c r="C20" s="615">
        <f>'10.1.12 MFP Funded'!V19</f>
        <v>0</v>
      </c>
      <c r="D20">
        <f>'[11]ALL-Reformatted'!V19</f>
        <v>0</v>
      </c>
      <c r="E20" s="296">
        <f t="shared" si="6"/>
        <v>0</v>
      </c>
      <c r="F20" s="296">
        <f t="shared" si="1"/>
        <v>0</v>
      </c>
      <c r="G20" s="296">
        <f t="shared" si="2"/>
        <v>0</v>
      </c>
      <c r="H20" s="295">
        <f>'Oct midyear LFNO'!H20</f>
        <v>5304.5609177528095</v>
      </c>
      <c r="I20" s="294">
        <f>'[1]Table 4 Level 3'!P19</f>
        <v>809.9799999999999</v>
      </c>
      <c r="J20" s="294">
        <f t="shared" si="7"/>
        <v>3057.2704588764045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16">
        <f>'10.1.12 MFP Funded'!V20</f>
        <v>0</v>
      </c>
      <c r="D21" s="627">
        <f>'[11]ALL-Reformatted'!V20</f>
        <v>0</v>
      </c>
      <c r="E21" s="290">
        <f t="shared" si="6"/>
        <v>0</v>
      </c>
      <c r="F21" s="290">
        <f t="shared" si="1"/>
        <v>0</v>
      </c>
      <c r="G21" s="290">
        <f t="shared" si="2"/>
        <v>0</v>
      </c>
      <c r="H21" s="289">
        <f>'Oct midyear LFNO'!H21</f>
        <v>5440.6588926253107</v>
      </c>
      <c r="I21" s="288">
        <f>'[1]Table 4 Level 3'!P20</f>
        <v>553.79999999999995</v>
      </c>
      <c r="J21" s="288">
        <f t="shared" si="7"/>
        <v>2997.2294463126555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17">
        <f>'10.1.12 MFP Funded'!V21</f>
        <v>0</v>
      </c>
      <c r="D22">
        <f>'[11]ALL-Reformatted'!V21</f>
        <v>0</v>
      </c>
      <c r="E22" s="284">
        <f t="shared" si="6"/>
        <v>0</v>
      </c>
      <c r="F22" s="284">
        <f t="shared" si="1"/>
        <v>0</v>
      </c>
      <c r="G22" s="284">
        <f t="shared" si="2"/>
        <v>0</v>
      </c>
      <c r="H22" s="283">
        <f>'Oct midyear LFNO'!H22</f>
        <v>1508.2103091706706</v>
      </c>
      <c r="I22" s="282">
        <f>'[1]Table 4 Level 3'!P21</f>
        <v>686.73</v>
      </c>
      <c r="J22" s="282">
        <f t="shared" si="7"/>
        <v>1097.4701545853354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15">
        <f>'10.1.12 MFP Funded'!V22</f>
        <v>0</v>
      </c>
      <c r="D23">
        <f>'[11]ALL-Reformatted'!V22</f>
        <v>0</v>
      </c>
      <c r="E23" s="296">
        <f t="shared" si="6"/>
        <v>0</v>
      </c>
      <c r="F23" s="296">
        <f t="shared" si="1"/>
        <v>0</v>
      </c>
      <c r="G23" s="296">
        <f t="shared" si="2"/>
        <v>0</v>
      </c>
      <c r="H23" s="295">
        <f>'Oct midyear LFNO'!H23</f>
        <v>3395.7244841073689</v>
      </c>
      <c r="I23" s="294">
        <f>'[1]Table 5B2_RSD_LA'!F7</f>
        <v>801.47762416806802</v>
      </c>
      <c r="J23" s="294">
        <f t="shared" si="7"/>
        <v>2098.6010541377186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15">
        <f>'10.1.12 MFP Funded'!V23</f>
        <v>0</v>
      </c>
      <c r="D24">
        <f>'[11]ALL-Reformatted'!V23</f>
        <v>0</v>
      </c>
      <c r="E24" s="296">
        <f t="shared" si="6"/>
        <v>0</v>
      </c>
      <c r="F24" s="296">
        <f t="shared" si="1"/>
        <v>0</v>
      </c>
      <c r="G24" s="296">
        <f t="shared" si="2"/>
        <v>0</v>
      </c>
      <c r="H24" s="295">
        <f>'Oct midyear LFNO'!H24</f>
        <v>5811.9176591224677</v>
      </c>
      <c r="I24" s="294">
        <f>'[1]Table 4 Level 3'!P23</f>
        <v>845.94999999999993</v>
      </c>
      <c r="J24" s="294">
        <f t="shared" si="7"/>
        <v>3328.9338295612338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15">
        <f>'10.1.12 MFP Funded'!V24</f>
        <v>0</v>
      </c>
      <c r="D25">
        <f>'[11]ALL-Reformatted'!V24</f>
        <v>0</v>
      </c>
      <c r="E25" s="296">
        <f t="shared" si="6"/>
        <v>0</v>
      </c>
      <c r="F25" s="296">
        <f t="shared" si="1"/>
        <v>0</v>
      </c>
      <c r="G25" s="296">
        <f t="shared" si="2"/>
        <v>0</v>
      </c>
      <c r="H25" s="295">
        <f>'Oct midyear LFNO'!H25</f>
        <v>5201.7687653250778</v>
      </c>
      <c r="I25" s="294">
        <f>'[1]Table 4 Level 3'!P24</f>
        <v>905.43</v>
      </c>
      <c r="J25" s="294">
        <f t="shared" si="7"/>
        <v>3053.599382662539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16">
        <f>'10.1.12 MFP Funded'!V25</f>
        <v>0</v>
      </c>
      <c r="D26" s="627">
        <f>'[11]ALL-Reformatted'!V25</f>
        <v>0</v>
      </c>
      <c r="E26" s="290">
        <f t="shared" si="6"/>
        <v>0</v>
      </c>
      <c r="F26" s="290">
        <f t="shared" si="1"/>
        <v>0</v>
      </c>
      <c r="G26" s="290">
        <f t="shared" si="2"/>
        <v>0</v>
      </c>
      <c r="H26" s="289">
        <f>'Oct midyear LFNO'!H26</f>
        <v>5446.6066076220959</v>
      </c>
      <c r="I26" s="288">
        <f>'[1]Table 4 Level 3'!P25</f>
        <v>586.16999999999996</v>
      </c>
      <c r="J26" s="288">
        <f t="shared" si="7"/>
        <v>3016.388303811048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17">
        <f>'10.1.12 MFP Funded'!V26</f>
        <v>0</v>
      </c>
      <c r="D27">
        <f>'[11]ALL-Reformatted'!V26</f>
        <v>0</v>
      </c>
      <c r="E27" s="284">
        <f t="shared" si="6"/>
        <v>0</v>
      </c>
      <c r="F27" s="284">
        <f t="shared" si="1"/>
        <v>0</v>
      </c>
      <c r="G27" s="284">
        <f t="shared" si="2"/>
        <v>0</v>
      </c>
      <c r="H27" s="283">
        <f>'Oct midyear LFNO'!H27</f>
        <v>5761.9798531850847</v>
      </c>
      <c r="I27" s="282">
        <f>'[1]Table 4 Level 3'!P26</f>
        <v>610.35</v>
      </c>
      <c r="J27" s="282">
        <f t="shared" si="7"/>
        <v>3186.1649265925425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15">
        <f>'10.1.12 MFP Funded'!V27</f>
        <v>0</v>
      </c>
      <c r="D28">
        <f>'[11]ALL-Reformatted'!V27</f>
        <v>0</v>
      </c>
      <c r="E28" s="296">
        <f t="shared" si="6"/>
        <v>0</v>
      </c>
      <c r="F28" s="296">
        <f t="shared" si="1"/>
        <v>0</v>
      </c>
      <c r="G28" s="296">
        <f t="shared" si="2"/>
        <v>0</v>
      </c>
      <c r="H28" s="295">
        <f>'Oct midyear LFNO'!H28</f>
        <v>6212.5932514983215</v>
      </c>
      <c r="I28" s="294">
        <f>'[1]Table 4 Level 3'!P27</f>
        <v>496.36</v>
      </c>
      <c r="J28" s="294">
        <f t="shared" si="7"/>
        <v>3354.4766257491606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15">
        <f>'10.1.12 MFP Funded'!V28</f>
        <v>0</v>
      </c>
      <c r="D29">
        <f>'[11]ALL-Reformatted'!V28</f>
        <v>0</v>
      </c>
      <c r="E29" s="296">
        <f t="shared" si="6"/>
        <v>0</v>
      </c>
      <c r="F29" s="296">
        <f t="shared" si="1"/>
        <v>0</v>
      </c>
      <c r="G29" s="296">
        <f t="shared" si="2"/>
        <v>0</v>
      </c>
      <c r="H29" s="295">
        <f>'Oct midyear LFNO'!H29</f>
        <v>4824.5074836036147</v>
      </c>
      <c r="I29" s="294">
        <f>'[1]Table 4 Level 3'!P28</f>
        <v>688.58</v>
      </c>
      <c r="J29" s="294">
        <f t="shared" si="7"/>
        <v>2756.5437418018073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15">
        <f>'10.1.12 MFP Funded'!V29</f>
        <v>0</v>
      </c>
      <c r="D30">
        <f>'[11]ALL-Reformatted'!V29</f>
        <v>0</v>
      </c>
      <c r="E30" s="296">
        <f t="shared" si="6"/>
        <v>0</v>
      </c>
      <c r="F30" s="296">
        <f t="shared" si="1"/>
        <v>0</v>
      </c>
      <c r="G30" s="296">
        <f t="shared" si="2"/>
        <v>0</v>
      </c>
      <c r="H30" s="295">
        <f>'Oct midyear LFNO'!H30</f>
        <v>2654.5104003578617</v>
      </c>
      <c r="I30" s="294">
        <f>'[1]Table 4 Level 3'!P29</f>
        <v>854.24999999999989</v>
      </c>
      <c r="J30" s="294">
        <f t="shared" si="7"/>
        <v>1754.3802001789309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16">
        <f>'10.1.12 MFP Funded'!V30</f>
        <v>0</v>
      </c>
      <c r="D31" s="627">
        <f>'[11]ALL-Reformatted'!V30</f>
        <v>0</v>
      </c>
      <c r="E31" s="290">
        <f t="shared" si="6"/>
        <v>0</v>
      </c>
      <c r="F31" s="290">
        <f t="shared" si="1"/>
        <v>0</v>
      </c>
      <c r="G31" s="290">
        <f t="shared" si="2"/>
        <v>0</v>
      </c>
      <c r="H31" s="289">
        <f>'Oct midyear LFNO'!H31</f>
        <v>3876.6607101712493</v>
      </c>
      <c r="I31" s="288">
        <f>'[1]Table 4 Level 3'!P30</f>
        <v>653.73</v>
      </c>
      <c r="J31" s="288">
        <f t="shared" si="7"/>
        <v>2265.1953550856247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17">
        <f>'10.1.12 MFP Funded'!V31</f>
        <v>57</v>
      </c>
      <c r="D32">
        <f>'[11]ALL-Reformatted'!V31</f>
        <v>49</v>
      </c>
      <c r="E32" s="284">
        <f t="shared" si="6"/>
        <v>-8</v>
      </c>
      <c r="F32" s="284">
        <f t="shared" si="1"/>
        <v>0</v>
      </c>
      <c r="G32" s="284">
        <f t="shared" si="2"/>
        <v>-8</v>
      </c>
      <c r="H32" s="283">
        <f>'Oct midyear LFNO'!H32</f>
        <v>3130.9087022137969</v>
      </c>
      <c r="I32" s="282">
        <f>'[1]Table 4 Level 3'!P31</f>
        <v>836.83</v>
      </c>
      <c r="J32" s="282">
        <f t="shared" si="7"/>
        <v>1983.8693511068984</v>
      </c>
      <c r="K32" s="281">
        <f t="shared" si="3"/>
        <v>-15870.954808855187</v>
      </c>
      <c r="L32" s="281">
        <f t="shared" si="4"/>
        <v>0</v>
      </c>
      <c r="M32" s="281">
        <f t="shared" si="5"/>
        <v>-15870.954808855187</v>
      </c>
    </row>
    <row r="33" spans="1:13">
      <c r="A33" s="264">
        <v>27</v>
      </c>
      <c r="B33" s="263" t="s">
        <v>266</v>
      </c>
      <c r="C33" s="618">
        <f>'10.1.12 MFP Funded'!V32</f>
        <v>0</v>
      </c>
      <c r="D33">
        <f>'[11]ALL-Reformatted'!V32</f>
        <v>0</v>
      </c>
      <c r="E33" s="260">
        <f t="shared" si="6"/>
        <v>0</v>
      </c>
      <c r="F33" s="260">
        <f t="shared" si="1"/>
        <v>0</v>
      </c>
      <c r="G33" s="260">
        <f t="shared" si="2"/>
        <v>0</v>
      </c>
      <c r="H33" s="259">
        <f>'Oct midyear LFNO'!H33</f>
        <v>5673.3097932359224</v>
      </c>
      <c r="I33" s="258">
        <f>'[1]Table 4 Level 3'!P32</f>
        <v>693.06</v>
      </c>
      <c r="J33" s="258">
        <f t="shared" si="7"/>
        <v>3183.1848966179614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18">
        <f>'10.1.12 MFP Funded'!V33</f>
        <v>0</v>
      </c>
      <c r="D34">
        <f>'[11]ALL-Reformatted'!V33</f>
        <v>0</v>
      </c>
      <c r="E34" s="260">
        <f t="shared" si="6"/>
        <v>0</v>
      </c>
      <c r="F34" s="260">
        <f t="shared" si="1"/>
        <v>0</v>
      </c>
      <c r="G34" s="260">
        <f t="shared" si="2"/>
        <v>0</v>
      </c>
      <c r="H34" s="259">
        <f>'Oct midyear LFNO'!H34</f>
        <v>3225.6961587092846</v>
      </c>
      <c r="I34" s="258">
        <f>'[1]Table 4 Level 3'!P33</f>
        <v>694.4</v>
      </c>
      <c r="J34" s="258">
        <f t="shared" si="7"/>
        <v>1960.0480793546424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18">
        <f>'10.1.12 MFP Funded'!V34</f>
        <v>0</v>
      </c>
      <c r="D35">
        <f>'[11]ALL-Reformatted'!V34</f>
        <v>0</v>
      </c>
      <c r="E35" s="260">
        <f t="shared" si="6"/>
        <v>0</v>
      </c>
      <c r="F35" s="260">
        <f t="shared" si="1"/>
        <v>0</v>
      </c>
      <c r="G35" s="260">
        <f t="shared" si="2"/>
        <v>0</v>
      </c>
      <c r="H35" s="259">
        <f>'Oct midyear LFNO'!H35</f>
        <v>3955.7852148385191</v>
      </c>
      <c r="I35" s="258">
        <f>'[1]Table 4 Level 3'!P34</f>
        <v>754.94999999999993</v>
      </c>
      <c r="J35" s="258">
        <f t="shared" si="7"/>
        <v>2355.3676074192595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19">
        <f>'10.1.12 MFP Funded'!V35</f>
        <v>0</v>
      </c>
      <c r="D36" s="627">
        <f>'[11]ALL-Reformatted'!V35</f>
        <v>0</v>
      </c>
      <c r="E36" s="276">
        <f t="shared" si="6"/>
        <v>0</v>
      </c>
      <c r="F36" s="276">
        <f t="shared" si="1"/>
        <v>0</v>
      </c>
      <c r="G36" s="276">
        <f t="shared" si="2"/>
        <v>0</v>
      </c>
      <c r="H36" s="275">
        <f>'Oct midyear LFNO'!H36</f>
        <v>5609.6361466464068</v>
      </c>
      <c r="I36" s="274">
        <f>'[1]Table 4 Level 3'!P35</f>
        <v>727.17</v>
      </c>
      <c r="J36" s="274">
        <f t="shared" si="7"/>
        <v>3168.4030733232034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20">
        <f>'10.1.12 MFP Funded'!V36</f>
        <v>0</v>
      </c>
      <c r="D37">
        <f>'[11]ALL-Reformatted'!V36</f>
        <v>0</v>
      </c>
      <c r="E37" s="268">
        <f t="shared" si="6"/>
        <v>0</v>
      </c>
      <c r="F37" s="268">
        <f t="shared" si="1"/>
        <v>0</v>
      </c>
      <c r="G37" s="268">
        <f t="shared" si="2"/>
        <v>0</v>
      </c>
      <c r="H37" s="267">
        <f>'Oct midyear LFNO'!H37</f>
        <v>4174.0937400224284</v>
      </c>
      <c r="I37" s="266">
        <f>'[1]Table 4 Level 3'!P36</f>
        <v>620.83000000000004</v>
      </c>
      <c r="J37" s="266">
        <f t="shared" si="7"/>
        <v>2397.4618700112142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18">
        <f>'10.1.12 MFP Funded'!V37</f>
        <v>0</v>
      </c>
      <c r="D38">
        <f>'[11]ALL-Reformatted'!V37</f>
        <v>0</v>
      </c>
      <c r="E38" s="260">
        <f t="shared" si="6"/>
        <v>0</v>
      </c>
      <c r="F38" s="260">
        <f t="shared" si="1"/>
        <v>0</v>
      </c>
      <c r="G38" s="260">
        <f t="shared" si="2"/>
        <v>0</v>
      </c>
      <c r="H38" s="259">
        <f>'Oct midyear LFNO'!H38</f>
        <v>5486.1585166144778</v>
      </c>
      <c r="I38" s="258">
        <f>'[1]Table 4 Level 3'!P37</f>
        <v>559.77</v>
      </c>
      <c r="J38" s="258">
        <f t="shared" si="7"/>
        <v>3022.9642583072391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18">
        <f>'10.1.12 MFP Funded'!V38</f>
        <v>0</v>
      </c>
      <c r="D39">
        <f>'[11]ALL-Reformatted'!V38</f>
        <v>0</v>
      </c>
      <c r="E39" s="260">
        <f t="shared" si="6"/>
        <v>0</v>
      </c>
      <c r="F39" s="260">
        <f t="shared" si="1"/>
        <v>0</v>
      </c>
      <c r="G39" s="260">
        <f t="shared" si="2"/>
        <v>0</v>
      </c>
      <c r="H39" s="259">
        <f>'Oct midyear LFNO'!H39</f>
        <v>5393.8471941993575</v>
      </c>
      <c r="I39" s="258">
        <f>'[1]Table 4 Level 3'!P38</f>
        <v>655.31000000000006</v>
      </c>
      <c r="J39" s="258">
        <f t="shared" si="7"/>
        <v>3024.578597099679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18">
        <f>'10.1.12 MFP Funded'!V39</f>
        <v>0</v>
      </c>
      <c r="D40">
        <f>'[11]ALL-Reformatted'!V39</f>
        <v>0</v>
      </c>
      <c r="E40" s="260">
        <f t="shared" si="6"/>
        <v>0</v>
      </c>
      <c r="F40" s="260">
        <f t="shared" si="1"/>
        <v>0</v>
      </c>
      <c r="G40" s="260">
        <f t="shared" si="2"/>
        <v>0</v>
      </c>
      <c r="H40" s="259">
        <f>'Oct midyear LFNO'!H40</f>
        <v>5864.3549473361072</v>
      </c>
      <c r="I40" s="258">
        <f>'[1]Table 4 Level 3'!P39</f>
        <v>644.11000000000013</v>
      </c>
      <c r="J40" s="258">
        <f t="shared" si="7"/>
        <v>3254.2324736680539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19">
        <f>'10.1.12 MFP Funded'!V40</f>
        <v>0</v>
      </c>
      <c r="D41" s="627">
        <f>'[11]ALL-Reformatted'!V40</f>
        <v>0</v>
      </c>
      <c r="E41" s="276">
        <f t="shared" si="6"/>
        <v>0</v>
      </c>
      <c r="F41" s="276">
        <f t="shared" si="1"/>
        <v>0</v>
      </c>
      <c r="G41" s="276">
        <f t="shared" si="2"/>
        <v>0</v>
      </c>
      <c r="H41" s="275">
        <f>'Oct midyear LFNO'!H41</f>
        <v>4848.8680115701454</v>
      </c>
      <c r="I41" s="274">
        <f>'[1]Table 4 Level 3'!P40</f>
        <v>537.96</v>
      </c>
      <c r="J41" s="274">
        <f t="shared" si="7"/>
        <v>2693.4140057850727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20">
        <f>'10.1.12 MFP Funded'!V41</f>
        <v>147</v>
      </c>
      <c r="D42">
        <f>'[11]ALL-Reformatted'!V41</f>
        <v>146</v>
      </c>
      <c r="E42" s="268">
        <f t="shared" si="6"/>
        <v>-1</v>
      </c>
      <c r="F42" s="268">
        <f t="shared" si="1"/>
        <v>0</v>
      </c>
      <c r="G42" s="268">
        <f t="shared" si="2"/>
        <v>-1</v>
      </c>
      <c r="H42" s="267">
        <f>'Oct midyear LFNO'!H42</f>
        <v>3442.7546828904692</v>
      </c>
      <c r="I42" s="266">
        <f>'[1]Table 5B1_RSD_Orleans'!F78</f>
        <v>746.0335616438357</v>
      </c>
      <c r="J42" s="266">
        <f t="shared" si="7"/>
        <v>2094.3941222671524</v>
      </c>
      <c r="K42" s="265">
        <f t="shared" si="3"/>
        <v>-2094.3941222671524</v>
      </c>
      <c r="L42" s="265">
        <f t="shared" si="4"/>
        <v>0</v>
      </c>
      <c r="M42" s="265">
        <f t="shared" si="5"/>
        <v>-2094.3941222671524</v>
      </c>
    </row>
    <row r="43" spans="1:13">
      <c r="A43" s="264">
        <v>37</v>
      </c>
      <c r="B43" s="263" t="s">
        <v>256</v>
      </c>
      <c r="C43" s="618">
        <f>'10.1.12 MFP Funded'!V42</f>
        <v>0</v>
      </c>
      <c r="D43">
        <f>'[11]ALL-Reformatted'!V42</f>
        <v>0</v>
      </c>
      <c r="E43" s="260">
        <f t="shared" si="6"/>
        <v>0</v>
      </c>
      <c r="F43" s="260">
        <f t="shared" si="1"/>
        <v>0</v>
      </c>
      <c r="G43" s="260">
        <f t="shared" si="2"/>
        <v>0</v>
      </c>
      <c r="H43" s="259">
        <f>'Oct midyear LFNO'!H43</f>
        <v>5492.0643232073926</v>
      </c>
      <c r="I43" s="258">
        <f>'[1]Table 4 Level 3'!P42</f>
        <v>653.61</v>
      </c>
      <c r="J43" s="258">
        <f t="shared" si="7"/>
        <v>3072.8371616036961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18">
        <f>'10.1.12 MFP Funded'!V43</f>
        <v>3</v>
      </c>
      <c r="D44">
        <f>'[11]ALL-Reformatted'!V43</f>
        <v>3</v>
      </c>
      <c r="E44" s="260">
        <f t="shared" si="6"/>
        <v>0</v>
      </c>
      <c r="F44" s="260">
        <f t="shared" si="1"/>
        <v>0</v>
      </c>
      <c r="G44" s="260">
        <f t="shared" si="2"/>
        <v>0</v>
      </c>
      <c r="H44" s="259">
        <f>'Oct midyear LFNO'!H44</f>
        <v>2296.9220537376964</v>
      </c>
      <c r="I44" s="258">
        <f>'[1]Table 4 Level 3'!P43</f>
        <v>829.92000000000007</v>
      </c>
      <c r="J44" s="258">
        <f t="shared" si="7"/>
        <v>1563.4210268688482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18">
        <f>'10.1.12 MFP Funded'!V44</f>
        <v>0</v>
      </c>
      <c r="D45">
        <f>'[11]ALL-Reformatted'!V44</f>
        <v>0</v>
      </c>
      <c r="E45" s="260">
        <f t="shared" si="6"/>
        <v>0</v>
      </c>
      <c r="F45" s="260">
        <f t="shared" si="1"/>
        <v>0</v>
      </c>
      <c r="G45" s="260">
        <f t="shared" si="2"/>
        <v>0</v>
      </c>
      <c r="H45" s="259">
        <f>'Oct midyear LFNO'!H45</f>
        <v>3692.59215316156</v>
      </c>
      <c r="I45" s="258">
        <f>'[1]Table 5B2_RSD_LA'!F21</f>
        <v>779.65573042776441</v>
      </c>
      <c r="J45" s="258">
        <f t="shared" si="7"/>
        <v>2236.1239417946622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19">
        <f>'10.1.12 MFP Funded'!V45</f>
        <v>0</v>
      </c>
      <c r="D46" s="627">
        <f>'[11]ALL-Reformatted'!V45</f>
        <v>0</v>
      </c>
      <c r="E46" s="276">
        <f t="shared" si="6"/>
        <v>0</v>
      </c>
      <c r="F46" s="276">
        <f t="shared" si="1"/>
        <v>0</v>
      </c>
      <c r="G46" s="276">
        <f t="shared" si="2"/>
        <v>0</v>
      </c>
      <c r="H46" s="275">
        <f>'Oct midyear LFNO'!H46</f>
        <v>4897.3087815908475</v>
      </c>
      <c r="I46" s="274">
        <f>'[1]Table 4 Level 3'!P45</f>
        <v>700.2700000000001</v>
      </c>
      <c r="J46" s="274">
        <f t="shared" si="7"/>
        <v>2798.789390795424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20">
        <f>'10.1.12 MFP Funded'!V46</f>
        <v>0</v>
      </c>
      <c r="D47">
        <f>'[11]ALL-Reformatted'!V46</f>
        <v>0</v>
      </c>
      <c r="E47" s="268">
        <f t="shared" si="6"/>
        <v>0</v>
      </c>
      <c r="F47" s="268">
        <f t="shared" si="1"/>
        <v>0</v>
      </c>
      <c r="G47" s="268">
        <f t="shared" si="2"/>
        <v>0</v>
      </c>
      <c r="H47" s="267">
        <f>'Oct midyear LFNO'!H47</f>
        <v>1613.0487891737891</v>
      </c>
      <c r="I47" s="266">
        <f>'[1]Table 4 Level 3'!P46</f>
        <v>886.22</v>
      </c>
      <c r="J47" s="266">
        <f t="shared" si="7"/>
        <v>1249.6343945868946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18">
        <f>'10.1.12 MFP Funded'!V47</f>
        <v>0</v>
      </c>
      <c r="D48">
        <f>'[11]ALL-Reformatted'!V47</f>
        <v>0</v>
      </c>
      <c r="E48" s="260">
        <f t="shared" si="6"/>
        <v>0</v>
      </c>
      <c r="F48" s="260">
        <f t="shared" si="1"/>
        <v>0</v>
      </c>
      <c r="G48" s="260">
        <f t="shared" si="2"/>
        <v>0</v>
      </c>
      <c r="H48" s="259">
        <f>'Oct midyear LFNO'!H48</f>
        <v>5259.3837602759822</v>
      </c>
      <c r="I48" s="258">
        <f>'[1]Table 4 Level 3'!P47</f>
        <v>534.28</v>
      </c>
      <c r="J48" s="258">
        <f t="shared" si="7"/>
        <v>2896.831880137991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18">
        <f>'10.1.12 MFP Funded'!V48</f>
        <v>0</v>
      </c>
      <c r="D49">
        <f>'[11]ALL-Reformatted'!V48</f>
        <v>0</v>
      </c>
      <c r="E49" s="260">
        <f t="shared" si="6"/>
        <v>0</v>
      </c>
      <c r="F49" s="260">
        <f t="shared" si="1"/>
        <v>0</v>
      </c>
      <c r="G49" s="260">
        <f t="shared" si="2"/>
        <v>0</v>
      </c>
      <c r="H49" s="259">
        <f>'Oct midyear LFNO'!H49</f>
        <v>5602.7225412254893</v>
      </c>
      <c r="I49" s="258">
        <f>'[1]Table 4 Level 3'!P48</f>
        <v>574.6099999999999</v>
      </c>
      <c r="J49" s="258">
        <f t="shared" si="7"/>
        <v>3088.6662706127445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18">
        <f>'10.1.12 MFP Funded'!V49</f>
        <v>2</v>
      </c>
      <c r="D50">
        <f>'[11]ALL-Reformatted'!V49</f>
        <v>2</v>
      </c>
      <c r="E50" s="260">
        <f t="shared" si="6"/>
        <v>0</v>
      </c>
      <c r="F50" s="260">
        <f t="shared" si="1"/>
        <v>0</v>
      </c>
      <c r="G50" s="260">
        <f t="shared" si="2"/>
        <v>0</v>
      </c>
      <c r="H50" s="259">
        <f>'Oct midyear LFNO'!H50</f>
        <v>4123.0310925034155</v>
      </c>
      <c r="I50" s="258">
        <f>'[1]Table 4 Level 3'!P49</f>
        <v>663.16000000000008</v>
      </c>
      <c r="J50" s="258">
        <f t="shared" si="7"/>
        <v>2393.0955462517077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19">
        <f>'10.1.12 MFP Funded'!V50</f>
        <v>1</v>
      </c>
      <c r="D51" s="627">
        <f>'[11]ALL-Reformatted'!V50</f>
        <v>1</v>
      </c>
      <c r="E51" s="276">
        <f t="shared" si="6"/>
        <v>0</v>
      </c>
      <c r="F51" s="276">
        <f t="shared" si="1"/>
        <v>0</v>
      </c>
      <c r="G51" s="276">
        <f t="shared" si="2"/>
        <v>0</v>
      </c>
      <c r="H51" s="275">
        <f>'Oct midyear LFNO'!H51</f>
        <v>2428.6757675555082</v>
      </c>
      <c r="I51" s="274">
        <f>'[1]Table 4 Level 3'!P50</f>
        <v>753.96000000000015</v>
      </c>
      <c r="J51" s="274">
        <f t="shared" si="7"/>
        <v>1591.3178837777541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20">
        <f>'10.1.12 MFP Funded'!V51</f>
        <v>0</v>
      </c>
      <c r="D52">
        <f>'[11]ALL-Reformatted'!V51</f>
        <v>0</v>
      </c>
      <c r="E52" s="268">
        <f t="shared" si="6"/>
        <v>0</v>
      </c>
      <c r="F52" s="268">
        <f t="shared" si="1"/>
        <v>0</v>
      </c>
      <c r="G52" s="268">
        <f t="shared" si="2"/>
        <v>0</v>
      </c>
      <c r="H52" s="267">
        <f>'Oct midyear LFNO'!H52</f>
        <v>5783.612845780598</v>
      </c>
      <c r="I52" s="266">
        <f>'[1]Table 4 Level 3'!P51</f>
        <v>728.06</v>
      </c>
      <c r="J52" s="266">
        <f t="shared" si="7"/>
        <v>3255.8364228902992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18">
        <f>'10.1.12 MFP Funded'!V52</f>
        <v>0</v>
      </c>
      <c r="D53">
        <f>'[11]ALL-Reformatted'!V52</f>
        <v>0</v>
      </c>
      <c r="E53" s="260">
        <f t="shared" si="6"/>
        <v>0</v>
      </c>
      <c r="F53" s="260">
        <f t="shared" si="1"/>
        <v>0</v>
      </c>
      <c r="G53" s="260">
        <f t="shared" si="2"/>
        <v>0</v>
      </c>
      <c r="H53" s="259">
        <f>'Oct midyear LFNO'!H53</f>
        <v>3209.8138023141523</v>
      </c>
      <c r="I53" s="258">
        <f>'[1]Table 4 Level 3'!P52</f>
        <v>910.76</v>
      </c>
      <c r="J53" s="258">
        <f t="shared" si="7"/>
        <v>2060.286901157076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18">
        <f>'10.1.12 MFP Funded'!V53</f>
        <v>0</v>
      </c>
      <c r="D54">
        <f>'[11]ALL-Reformatted'!V53</f>
        <v>0</v>
      </c>
      <c r="E54" s="260">
        <f t="shared" si="6"/>
        <v>0</v>
      </c>
      <c r="F54" s="260">
        <f t="shared" si="1"/>
        <v>0</v>
      </c>
      <c r="G54" s="260">
        <f t="shared" si="2"/>
        <v>0</v>
      </c>
      <c r="H54" s="259">
        <f>'Oct midyear LFNO'!H54</f>
        <v>4278.1956772731837</v>
      </c>
      <c r="I54" s="258">
        <f>'[1]Table 4 Level 3'!P53</f>
        <v>871.07</v>
      </c>
      <c r="J54" s="258">
        <f t="shared" si="7"/>
        <v>2574.6328386365917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18">
        <f>'10.1.12 MFP Funded'!V54</f>
        <v>0</v>
      </c>
      <c r="D55">
        <f>'[11]ALL-Reformatted'!V54</f>
        <v>0</v>
      </c>
      <c r="E55" s="260">
        <f t="shared" si="6"/>
        <v>0</v>
      </c>
      <c r="F55" s="260">
        <f t="shared" si="1"/>
        <v>0</v>
      </c>
      <c r="G55" s="260">
        <f t="shared" si="2"/>
        <v>0</v>
      </c>
      <c r="H55" s="259">
        <f>'Oct midyear LFNO'!H55</f>
        <v>4819.172186397177</v>
      </c>
      <c r="I55" s="258">
        <f>'[1]Table 4 Level 3'!P54</f>
        <v>574.43999999999994</v>
      </c>
      <c r="J55" s="258">
        <f t="shared" si="7"/>
        <v>2696.8060931985883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19">
        <f>'10.1.12 MFP Funded'!V55</f>
        <v>0</v>
      </c>
      <c r="D56" s="627">
        <f>'[11]ALL-Reformatted'!V55</f>
        <v>0</v>
      </c>
      <c r="E56" s="276">
        <f t="shared" si="6"/>
        <v>0</v>
      </c>
      <c r="F56" s="276">
        <f t="shared" si="1"/>
        <v>0</v>
      </c>
      <c r="G56" s="276">
        <f t="shared" si="2"/>
        <v>0</v>
      </c>
      <c r="H56" s="275">
        <f>'Oct midyear LFNO'!H56</f>
        <v>5078.3381494368732</v>
      </c>
      <c r="I56" s="274">
        <f>'[1]Table 4 Level 3'!P55</f>
        <v>634.46</v>
      </c>
      <c r="J56" s="274">
        <f t="shared" si="7"/>
        <v>2856.3990747184366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20">
        <f>'10.1.12 MFP Funded'!V56</f>
        <v>0</v>
      </c>
      <c r="D57">
        <f>'[11]ALL-Reformatted'!V56</f>
        <v>0</v>
      </c>
      <c r="E57" s="268">
        <f t="shared" si="6"/>
        <v>0</v>
      </c>
      <c r="F57" s="268">
        <f t="shared" si="1"/>
        <v>0</v>
      </c>
      <c r="G57" s="268">
        <f t="shared" si="2"/>
        <v>0</v>
      </c>
      <c r="H57" s="267">
        <f>'Oct midyear LFNO'!H57</f>
        <v>4327.8748353683095</v>
      </c>
      <c r="I57" s="266">
        <f>'[1]Table 4 Level 3'!P56</f>
        <v>706.66</v>
      </c>
      <c r="J57" s="266">
        <f t="shared" si="7"/>
        <v>2517.2674176841547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18">
        <f>'10.1.12 MFP Funded'!V57</f>
        <v>1</v>
      </c>
      <c r="D58">
        <f>'[11]ALL-Reformatted'!V57</f>
        <v>1</v>
      </c>
      <c r="E58" s="260">
        <f t="shared" si="6"/>
        <v>0</v>
      </c>
      <c r="F58" s="260">
        <f t="shared" si="1"/>
        <v>0</v>
      </c>
      <c r="G58" s="260">
        <f t="shared" si="2"/>
        <v>0</v>
      </c>
      <c r="H58" s="259">
        <f>'Oct midyear LFNO'!H58</f>
        <v>4936.6461759855838</v>
      </c>
      <c r="I58" s="258">
        <f>'[1]Table 4 Level 3'!P57</f>
        <v>658.37</v>
      </c>
      <c r="J58" s="258">
        <f t="shared" si="7"/>
        <v>2797.5080879927918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18">
        <f>'10.1.12 MFP Funded'!V58</f>
        <v>0</v>
      </c>
      <c r="D59">
        <f>'[11]ALL-Reformatted'!V58</f>
        <v>0</v>
      </c>
      <c r="E59" s="260">
        <f t="shared" si="6"/>
        <v>0</v>
      </c>
      <c r="F59" s="260">
        <f t="shared" si="1"/>
        <v>0</v>
      </c>
      <c r="G59" s="260">
        <f t="shared" si="2"/>
        <v>0</v>
      </c>
      <c r="H59" s="259">
        <f>'Oct midyear LFNO'!H59</f>
        <v>4800.3207499962118</v>
      </c>
      <c r="I59" s="258">
        <f>'[1]Table 4 Level 3'!P58</f>
        <v>689.74</v>
      </c>
      <c r="J59" s="258">
        <f t="shared" si="7"/>
        <v>2745.0303749981058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18">
        <f>'10.1.12 MFP Funded'!V59</f>
        <v>0</v>
      </c>
      <c r="D60">
        <f>'[11]ALL-Reformatted'!V59</f>
        <v>0</v>
      </c>
      <c r="E60" s="260">
        <f t="shared" si="6"/>
        <v>0</v>
      </c>
      <c r="F60" s="260">
        <f t="shared" si="1"/>
        <v>0</v>
      </c>
      <c r="G60" s="260">
        <f t="shared" si="2"/>
        <v>0</v>
      </c>
      <c r="H60" s="259">
        <f>'Oct midyear LFNO'!H60</f>
        <v>6010.7753360515026</v>
      </c>
      <c r="I60" s="258">
        <f>'[1]Table 4 Level 3'!P59</f>
        <v>951.45</v>
      </c>
      <c r="J60" s="258">
        <f t="shared" si="7"/>
        <v>3481.1126680257512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19">
        <f>'10.1.12 MFP Funded'!V60</f>
        <v>0</v>
      </c>
      <c r="D61" s="627">
        <f>'[11]ALL-Reformatted'!V60</f>
        <v>0</v>
      </c>
      <c r="E61" s="276">
        <f t="shared" si="6"/>
        <v>0</v>
      </c>
      <c r="F61" s="276">
        <f t="shared" si="1"/>
        <v>0</v>
      </c>
      <c r="G61" s="276">
        <f t="shared" si="2"/>
        <v>0</v>
      </c>
      <c r="H61" s="275">
        <f>'Oct midyear LFNO'!H61</f>
        <v>4103.7453851303217</v>
      </c>
      <c r="I61" s="274">
        <f>'[1]Table 4 Level 3'!P60</f>
        <v>795.14</v>
      </c>
      <c r="J61" s="274">
        <f t="shared" si="7"/>
        <v>2449.442692565161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20">
        <f>'10.1.12 MFP Funded'!V61</f>
        <v>0</v>
      </c>
      <c r="D62">
        <f>'[11]ALL-Reformatted'!V61</f>
        <v>0</v>
      </c>
      <c r="E62" s="268">
        <f t="shared" si="6"/>
        <v>0</v>
      </c>
      <c r="F62" s="268">
        <f t="shared" si="1"/>
        <v>0</v>
      </c>
      <c r="G62" s="268">
        <f t="shared" si="2"/>
        <v>0</v>
      </c>
      <c r="H62" s="267">
        <f>'Oct midyear LFNO'!H62</f>
        <v>5076.2407002640311</v>
      </c>
      <c r="I62" s="266">
        <f>'[1]Table 4 Level 3'!P61</f>
        <v>614.66000000000008</v>
      </c>
      <c r="J62" s="266">
        <f t="shared" si="7"/>
        <v>2845.4503501320155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18">
        <f>'10.1.12 MFP Funded'!V62</f>
        <v>0</v>
      </c>
      <c r="D63">
        <f>'[11]ALL-Reformatted'!V62</f>
        <v>0</v>
      </c>
      <c r="E63" s="260">
        <f t="shared" si="6"/>
        <v>0</v>
      </c>
      <c r="F63" s="260">
        <f t="shared" si="1"/>
        <v>0</v>
      </c>
      <c r="G63" s="260">
        <f t="shared" si="2"/>
        <v>0</v>
      </c>
      <c r="H63" s="259">
        <f>'Oct midyear LFNO'!H63</f>
        <v>4409.0708210621269</v>
      </c>
      <c r="I63" s="258">
        <f>'[1]Table 4 Level 3'!P62</f>
        <v>764.51</v>
      </c>
      <c r="J63" s="258">
        <f t="shared" si="7"/>
        <v>2586.7904105310636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18">
        <f>'10.1.12 MFP Funded'!V63</f>
        <v>0</v>
      </c>
      <c r="D64">
        <f>'[11]ALL-Reformatted'!V63</f>
        <v>0</v>
      </c>
      <c r="E64" s="260">
        <f t="shared" si="6"/>
        <v>0</v>
      </c>
      <c r="F64" s="260">
        <f t="shared" si="1"/>
        <v>0</v>
      </c>
      <c r="G64" s="260">
        <f t="shared" si="2"/>
        <v>0</v>
      </c>
      <c r="H64" s="259">
        <f>'Oct midyear LFNO'!H64</f>
        <v>5341.4512666086594</v>
      </c>
      <c r="I64" s="258">
        <f>'[1]Table 4 Level 3'!P63</f>
        <v>697.04</v>
      </c>
      <c r="J64" s="258">
        <f t="shared" si="7"/>
        <v>3019.2456333043297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18">
        <f>'10.1.12 MFP Funded'!V64</f>
        <v>0</v>
      </c>
      <c r="D65">
        <f>'[11]ALL-Reformatted'!V64</f>
        <v>0</v>
      </c>
      <c r="E65" s="260">
        <f t="shared" si="6"/>
        <v>0</v>
      </c>
      <c r="F65" s="260">
        <f t="shared" si="1"/>
        <v>0</v>
      </c>
      <c r="G65" s="260">
        <f t="shared" si="2"/>
        <v>0</v>
      </c>
      <c r="H65" s="259">
        <f>'Oct midyear LFNO'!H65</f>
        <v>6342.1695127641487</v>
      </c>
      <c r="I65" s="258">
        <f>'[1]Table 4 Level 3'!P64</f>
        <v>689.52</v>
      </c>
      <c r="J65" s="258">
        <f t="shared" si="7"/>
        <v>3515.8447563820746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19">
        <f>'10.1.12 MFP Funded'!V65</f>
        <v>0</v>
      </c>
      <c r="D66" s="627">
        <f>'[11]ALL-Reformatted'!V65</f>
        <v>0</v>
      </c>
      <c r="E66" s="276">
        <f t="shared" si="6"/>
        <v>0</v>
      </c>
      <c r="F66" s="276">
        <f t="shared" si="1"/>
        <v>0</v>
      </c>
      <c r="G66" s="276">
        <f t="shared" si="2"/>
        <v>0</v>
      </c>
      <c r="H66" s="275">
        <f>'Oct midyear LFNO'!H66</f>
        <v>4836.7830262372299</v>
      </c>
      <c r="I66" s="274">
        <f>'[1]Table 4 Level 3'!P65</f>
        <v>594.04</v>
      </c>
      <c r="J66" s="274">
        <f t="shared" si="7"/>
        <v>2715.4115131186149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20">
        <f>'10.1.12 MFP Funded'!V66</f>
        <v>0</v>
      </c>
      <c r="D67">
        <f>'[11]ALL-Reformatted'!V66</f>
        <v>0</v>
      </c>
      <c r="E67" s="268">
        <f t="shared" si="6"/>
        <v>0</v>
      </c>
      <c r="F67" s="268">
        <f t="shared" si="1"/>
        <v>0</v>
      </c>
      <c r="G67" s="268">
        <f t="shared" si="2"/>
        <v>0</v>
      </c>
      <c r="H67" s="267">
        <f>'Oct midyear LFNO'!H67</f>
        <v>3068.5254213785697</v>
      </c>
      <c r="I67" s="266">
        <f>'[1]Table 4 Level 3'!P66</f>
        <v>833.70999999999992</v>
      </c>
      <c r="J67" s="266">
        <f t="shared" si="7"/>
        <v>1951.1177106892849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18">
        <f>'10.1.12 MFP Funded'!V67</f>
        <v>0</v>
      </c>
      <c r="D68">
        <f>'[11]ALL-Reformatted'!V67</f>
        <v>0</v>
      </c>
      <c r="E68" s="260">
        <f t="shared" si="6"/>
        <v>0</v>
      </c>
      <c r="F68" s="260">
        <f t="shared" si="1"/>
        <v>0</v>
      </c>
      <c r="G68" s="260">
        <f t="shared" si="2"/>
        <v>0</v>
      </c>
      <c r="H68" s="259">
        <f>'Oct midyear LFNO'!H68</f>
        <v>5577.0282124990472</v>
      </c>
      <c r="I68" s="258">
        <f>'[1]Table 4 Level 3'!P67</f>
        <v>516.08000000000004</v>
      </c>
      <c r="J68" s="258">
        <f t="shared" si="7"/>
        <v>3046.5541062495236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18">
        <f>'10.1.12 MFP Funded'!V68</f>
        <v>0</v>
      </c>
      <c r="D69">
        <f>'[11]ALL-Reformatted'!V68</f>
        <v>0</v>
      </c>
      <c r="E69" s="260">
        <f t="shared" si="6"/>
        <v>0</v>
      </c>
      <c r="F69" s="260">
        <f t="shared" si="1"/>
        <v>0</v>
      </c>
      <c r="G69" s="260">
        <f t="shared" si="2"/>
        <v>0</v>
      </c>
      <c r="H69" s="259">
        <f>'Oct midyear LFNO'!H69</f>
        <v>4427.207711317601</v>
      </c>
      <c r="I69" s="258">
        <f>'[1]Table 4 Level 3'!P68</f>
        <v>756.79</v>
      </c>
      <c r="J69" s="258">
        <f t="shared" si="7"/>
        <v>2591.9988556588005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18">
        <f>'10.1.12 MFP Funded'!V69</f>
        <v>0</v>
      </c>
      <c r="D70">
        <f>'[11]ALL-Reformatted'!V69</f>
        <v>0</v>
      </c>
      <c r="E70" s="260">
        <f t="shared" si="6"/>
        <v>0</v>
      </c>
      <c r="F70" s="260">
        <f t="shared" si="1"/>
        <v>0</v>
      </c>
      <c r="G70" s="260">
        <f t="shared" si="2"/>
        <v>0</v>
      </c>
      <c r="H70" s="259">
        <f>'Oct midyear LFNO'!H70</f>
        <v>5888.4725850181812</v>
      </c>
      <c r="I70" s="258">
        <f>'[1]Table 4 Level 3'!P69</f>
        <v>592.66</v>
      </c>
      <c r="J70" s="258">
        <f t="shared" si="7"/>
        <v>3240.5662925090905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19">
        <f>'10.1.12 MFP Funded'!V70</f>
        <v>0</v>
      </c>
      <c r="D71" s="627">
        <f>'[11]ALL-Reformatted'!V70</f>
        <v>0</v>
      </c>
      <c r="E71" s="276">
        <f t="shared" si="6"/>
        <v>0</v>
      </c>
      <c r="F71" s="276">
        <f t="shared" ref="F71:F75" si="8">IF(E71&gt;0,E71,0)</f>
        <v>0</v>
      </c>
      <c r="G71" s="276">
        <f t="shared" ref="G71:G75" si="9">IF(E71&lt;0,E71,0)</f>
        <v>0</v>
      </c>
      <c r="H71" s="275">
        <f>'Oct midyear LFNO'!H71</f>
        <v>4583.9609010774066</v>
      </c>
      <c r="I71" s="274">
        <f>'[1]Table 4 Level 3'!P70</f>
        <v>829.12</v>
      </c>
      <c r="J71" s="274">
        <f t="shared" si="7"/>
        <v>2706.5404505387032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20">
        <f>'10.1.12 MFP Funded'!V71</f>
        <v>0</v>
      </c>
      <c r="D72">
        <f>'[11]ALL-Reformatted'!V71</f>
        <v>0</v>
      </c>
      <c r="E72" s="268">
        <f t="shared" ref="E72:E75" si="13">D72-C72</f>
        <v>0</v>
      </c>
      <c r="F72" s="268">
        <f t="shared" si="8"/>
        <v>0</v>
      </c>
      <c r="G72" s="268">
        <f t="shared" si="9"/>
        <v>0</v>
      </c>
      <c r="H72" s="267">
        <f>'Oct midyear LFNO'!H72</f>
        <v>6262.4784859426345</v>
      </c>
      <c r="I72" s="266">
        <f>'[1]Table 4 Level 3'!P71</f>
        <v>730.06</v>
      </c>
      <c r="J72" s="266">
        <f t="shared" ref="J72:J76" si="14">(H72+I72)*0.5</f>
        <v>3496.269242971317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18">
        <f>'10.1.12 MFP Funded'!V72</f>
        <v>0</v>
      </c>
      <c r="D73">
        <f>'[11]ALL-Reformatted'!V72</f>
        <v>0</v>
      </c>
      <c r="E73" s="260">
        <f t="shared" si="13"/>
        <v>0</v>
      </c>
      <c r="F73" s="260">
        <f t="shared" si="8"/>
        <v>0</v>
      </c>
      <c r="G73" s="260">
        <f t="shared" si="9"/>
        <v>0</v>
      </c>
      <c r="H73" s="259">
        <f>'Oct midyear LFNO'!H73</f>
        <v>5059.3528695821524</v>
      </c>
      <c r="I73" s="258">
        <f>'[1]Table 4 Level 3'!P72</f>
        <v>715.61</v>
      </c>
      <c r="J73" s="258">
        <f t="shared" si="14"/>
        <v>2887.481434791076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18">
        <f>'10.1.12 MFP Funded'!V73</f>
        <v>0</v>
      </c>
      <c r="D74">
        <f>'[11]ALL-Reformatted'!V73</f>
        <v>0</v>
      </c>
      <c r="E74" s="260">
        <f t="shared" si="13"/>
        <v>0</v>
      </c>
      <c r="F74" s="260">
        <f t="shared" si="8"/>
        <v>0</v>
      </c>
      <c r="G74" s="260">
        <f t="shared" si="9"/>
        <v>0</v>
      </c>
      <c r="H74" s="259">
        <f>'Oct midyear LFNO'!H74</f>
        <v>5863.2815891318614</v>
      </c>
      <c r="I74" s="258">
        <f>'[1]Table 4 Level 3'!P73</f>
        <v>798.7</v>
      </c>
      <c r="J74" s="258">
        <f t="shared" si="14"/>
        <v>3330.9907945659306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25">
        <f>'10.1.12 MFP Funded'!V74</f>
        <v>0</v>
      </c>
      <c r="D75">
        <f>'[11]ALL-Reformatted'!V74</f>
        <v>0</v>
      </c>
      <c r="E75" s="252">
        <f t="shared" si="13"/>
        <v>0</v>
      </c>
      <c r="F75" s="252">
        <f t="shared" si="8"/>
        <v>0</v>
      </c>
      <c r="G75" s="252">
        <f t="shared" si="9"/>
        <v>0</v>
      </c>
      <c r="H75" s="251">
        <f>'Oct midyear LFNO'!H75</f>
        <v>5520.7940729790862</v>
      </c>
      <c r="I75" s="250">
        <f>'[1]Table 4 Level 3'!P74</f>
        <v>705.67</v>
      </c>
      <c r="J75" s="250">
        <f t="shared" si="14"/>
        <v>3113.2320364895431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ht="13.5" thickBot="1">
      <c r="A76" s="248"/>
      <c r="B76" s="247" t="s">
        <v>223</v>
      </c>
      <c r="C76" s="624">
        <f>SUM(C7:C75)</f>
        <v>211</v>
      </c>
      <c r="D76" s="624">
        <f>SUM(D7:D75)</f>
        <v>202</v>
      </c>
      <c r="E76" s="659">
        <f>SUM(E7:E75)</f>
        <v>-9</v>
      </c>
      <c r="F76" s="325">
        <f>SUM(F7:F75)</f>
        <v>0</v>
      </c>
      <c r="G76" s="325">
        <f>SUM(G7:G75)</f>
        <v>-9</v>
      </c>
      <c r="H76" s="244"/>
      <c r="I76" s="243"/>
      <c r="J76" s="243">
        <f t="shared" si="14"/>
        <v>0</v>
      </c>
      <c r="K76" s="242">
        <f>SUM(K7:K75)</f>
        <v>-17965.348931122338</v>
      </c>
      <c r="L76" s="242">
        <f>SUM(L7:L75)</f>
        <v>0</v>
      </c>
      <c r="M76" s="242">
        <f>SUM(M7:M75)</f>
        <v>-17965.348931122338</v>
      </c>
    </row>
    <row r="77" spans="1:13" ht="13.5" thickTop="1">
      <c r="C77" s="626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8" right="0.34" top="0.75" bottom="0.75" header="0.3" footer="0.3"/>
  <pageSetup paperSize="5" scale="60" firstPageNumber="58" orientation="portrait" useFirstPageNumber="1" r:id="rId1"/>
  <headerFooter>
    <oddHeader>&amp;L&amp;"Arial,Bold"&amp;20Revised FY2012-13 MFP Budget Letter: February 1 Mid-year Adjustment for Students</oddHeader>
    <oddFooter>&amp;R&amp;P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4" width="13.5703125" customWidth="1"/>
    <col min="5" max="5" width="14.28515625" customWidth="1"/>
    <col min="6" max="7" width="11.7109375" customWidth="1"/>
    <col min="8" max="8" width="13.42578125" bestFit="1" customWidth="1"/>
    <col min="9" max="9" width="12" customWidth="1"/>
    <col min="10" max="10" width="13.42578125" customWidth="1"/>
    <col min="11" max="11" width="14.42578125" customWidth="1"/>
    <col min="12" max="12" width="11.42578125" customWidth="1"/>
    <col min="13" max="13" width="11.5703125" bestFit="1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300</v>
      </c>
      <c r="B2" s="798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9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0" customHeight="1">
      <c r="A4" s="789"/>
      <c r="B4" s="80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2" customHeight="1">
      <c r="A6" s="302"/>
      <c r="B6" s="301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Funded'!U6</f>
        <v>0</v>
      </c>
      <c r="D7">
        <f>'[11]ALL-Reformatted'!U6</f>
        <v>0</v>
      </c>
      <c r="E7" s="284">
        <f>D7-C7</f>
        <v>0</v>
      </c>
      <c r="F7" s="284">
        <f t="shared" ref="F7:F70" si="1">IF(E7&gt;0,E7,0)</f>
        <v>0</v>
      </c>
      <c r="G7" s="284">
        <f t="shared" ref="G7:G70" si="2">IF(E7&lt;0,E7,0)</f>
        <v>0</v>
      </c>
      <c r="H7" s="283">
        <f>'Oct midyear Lake Charles Chtr'!H7</f>
        <v>4637.919706737428</v>
      </c>
      <c r="I7" s="282">
        <f>'[1]Table 4 Level 3'!P6</f>
        <v>777.48</v>
      </c>
      <c r="J7" s="282">
        <f>(H7+I7)*0.5</f>
        <v>2707.6998533687138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15">
        <f>'10.1.12 MFP Funded'!U7</f>
        <v>0</v>
      </c>
      <c r="D8">
        <f>'[11]ALL-Reformatted'!U7</f>
        <v>0</v>
      </c>
      <c r="E8" s="296">
        <f t="shared" ref="E8:E71" si="6">D8-C8</f>
        <v>0</v>
      </c>
      <c r="F8" s="296">
        <f t="shared" si="1"/>
        <v>0</v>
      </c>
      <c r="G8" s="296">
        <f t="shared" si="2"/>
        <v>0</v>
      </c>
      <c r="H8" s="295">
        <f>'Oct midyear Lake Charles Chtr'!H8</f>
        <v>6149.545926426621</v>
      </c>
      <c r="I8" s="294">
        <f>'[1]Table 4 Level 3'!P7</f>
        <v>842.32</v>
      </c>
      <c r="J8" s="294">
        <f t="shared" ref="J8:J71" si="7">(H8+I8)*0.5</f>
        <v>3495.9329632133104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>
      <c r="A9" s="264">
        <v>3</v>
      </c>
      <c r="B9" s="263" t="s">
        <v>290</v>
      </c>
      <c r="C9" s="615">
        <f>'10.1.12 MFP Funded'!U8</f>
        <v>0</v>
      </c>
      <c r="D9">
        <f>'[11]ALL-Reformatted'!U8</f>
        <v>0</v>
      </c>
      <c r="E9" s="296">
        <f t="shared" si="6"/>
        <v>0</v>
      </c>
      <c r="F9" s="296">
        <f t="shared" si="1"/>
        <v>0</v>
      </c>
      <c r="G9" s="296">
        <f t="shared" si="2"/>
        <v>0</v>
      </c>
      <c r="H9" s="295">
        <f>'Oct midyear Lake Charles Chtr'!H9</f>
        <v>4340.9401078757892</v>
      </c>
      <c r="I9" s="294">
        <f>'[1]Table 4 Level 3'!P8</f>
        <v>596.84</v>
      </c>
      <c r="J9" s="294">
        <f t="shared" si="7"/>
        <v>2468.8900539378947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>
      <c r="A10" s="264">
        <v>4</v>
      </c>
      <c r="B10" s="263" t="s">
        <v>289</v>
      </c>
      <c r="C10" s="615">
        <f>'10.1.12 MFP Funded'!U9</f>
        <v>0</v>
      </c>
      <c r="D10">
        <f>'[11]ALL-Reformatted'!U9</f>
        <v>0</v>
      </c>
      <c r="E10" s="296">
        <f t="shared" si="6"/>
        <v>0</v>
      </c>
      <c r="F10" s="296">
        <f t="shared" si="1"/>
        <v>0</v>
      </c>
      <c r="G10" s="296">
        <f t="shared" si="2"/>
        <v>0</v>
      </c>
      <c r="H10" s="295">
        <f>'Oct midyear Lake Charles Chtr'!H10</f>
        <v>6077.3708498182023</v>
      </c>
      <c r="I10" s="294">
        <f>'[1]Table 4 Level 3'!P9</f>
        <v>585.76</v>
      </c>
      <c r="J10" s="294">
        <f t="shared" si="7"/>
        <v>3331.5654249091012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16">
        <f>'10.1.12 MFP Funded'!U10</f>
        <v>0</v>
      </c>
      <c r="D11" s="627">
        <f>'[11]ALL-Reformatted'!U10</f>
        <v>0</v>
      </c>
      <c r="E11" s="290">
        <f t="shared" si="6"/>
        <v>0</v>
      </c>
      <c r="F11" s="290">
        <f t="shared" si="1"/>
        <v>0</v>
      </c>
      <c r="G11" s="290">
        <f t="shared" si="2"/>
        <v>0</v>
      </c>
      <c r="H11" s="289">
        <f>'Oct midyear Lake Charles Chtr'!H11</f>
        <v>4878.1095033692254</v>
      </c>
      <c r="I11" s="288">
        <f>'[1]Table 4 Level 3'!P10</f>
        <v>555.91</v>
      </c>
      <c r="J11" s="288">
        <f t="shared" si="7"/>
        <v>2717.0097516846126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>
      <c r="A12" s="272">
        <v>6</v>
      </c>
      <c r="B12" s="271" t="s">
        <v>287</v>
      </c>
      <c r="C12" s="617">
        <f>'10.1.12 MFP Funded'!U11</f>
        <v>0</v>
      </c>
      <c r="D12">
        <f>'[11]ALL-Reformatted'!U11</f>
        <v>0</v>
      </c>
      <c r="E12" s="284">
        <f t="shared" si="6"/>
        <v>0</v>
      </c>
      <c r="F12" s="284">
        <f t="shared" si="1"/>
        <v>0</v>
      </c>
      <c r="G12" s="284">
        <f t="shared" si="2"/>
        <v>0</v>
      </c>
      <c r="H12" s="283">
        <f>'Oct midyear Lake Charles Chtr'!H12</f>
        <v>5550.1901239384006</v>
      </c>
      <c r="I12" s="282">
        <f>'[1]Table 4 Level 3'!P11</f>
        <v>545.4799999999999</v>
      </c>
      <c r="J12" s="282">
        <f t="shared" si="7"/>
        <v>3047.8350619692001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15">
        <f>'10.1.12 MFP Funded'!U12</f>
        <v>0</v>
      </c>
      <c r="D13">
        <f>'[11]ALL-Reformatted'!U12</f>
        <v>0</v>
      </c>
      <c r="E13" s="296">
        <f t="shared" si="6"/>
        <v>0</v>
      </c>
      <c r="F13" s="296">
        <f t="shared" si="1"/>
        <v>0</v>
      </c>
      <c r="G13" s="296">
        <f t="shared" si="2"/>
        <v>0</v>
      </c>
      <c r="H13" s="295">
        <f>'Oct midyear Lake Charles Chtr'!H13</f>
        <v>1550.5347159603245</v>
      </c>
      <c r="I13" s="294">
        <f>'[1]Table 4 Level 3'!P12</f>
        <v>756.91999999999985</v>
      </c>
      <c r="J13" s="294">
        <f t="shared" si="7"/>
        <v>1153.7273579801622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15">
        <f>'10.1.12 MFP Funded'!U13</f>
        <v>0</v>
      </c>
      <c r="D14">
        <f>'[11]ALL-Reformatted'!U13</f>
        <v>0</v>
      </c>
      <c r="E14" s="296">
        <f t="shared" si="6"/>
        <v>0</v>
      </c>
      <c r="F14" s="296">
        <f t="shared" si="1"/>
        <v>0</v>
      </c>
      <c r="G14" s="296">
        <f t="shared" si="2"/>
        <v>0</v>
      </c>
      <c r="H14" s="295">
        <f>'Oct midyear Lake Charles Chtr'!H14</f>
        <v>4054.7459475361657</v>
      </c>
      <c r="I14" s="294">
        <f>'[1]Table 4 Level 3'!P13</f>
        <v>725.76</v>
      </c>
      <c r="J14" s="294">
        <f t="shared" si="7"/>
        <v>2390.2529737680829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15">
        <f>'10.1.12 MFP Funded'!U14</f>
        <v>0</v>
      </c>
      <c r="D15">
        <f>'[11]ALL-Reformatted'!U14</f>
        <v>0</v>
      </c>
      <c r="E15" s="296">
        <f t="shared" si="6"/>
        <v>0</v>
      </c>
      <c r="F15" s="296">
        <f t="shared" si="1"/>
        <v>0</v>
      </c>
      <c r="G15" s="296">
        <f t="shared" si="2"/>
        <v>0</v>
      </c>
      <c r="H15" s="295">
        <f>'Oct midyear Lake Charles Chtr'!H15</f>
        <v>4287.1210280148016</v>
      </c>
      <c r="I15" s="294">
        <f>'[1]Table 4 Level 3'!P14</f>
        <v>744.76</v>
      </c>
      <c r="J15" s="294">
        <f t="shared" si="7"/>
        <v>2515.9405140074009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16">
        <f>'10.1.12 MFP Funded'!U15</f>
        <v>778</v>
      </c>
      <c r="D16" s="627">
        <f>'[11]ALL-Reformatted'!U15</f>
        <v>755</v>
      </c>
      <c r="E16" s="290">
        <f t="shared" si="6"/>
        <v>-23</v>
      </c>
      <c r="F16" s="290">
        <f t="shared" si="1"/>
        <v>0</v>
      </c>
      <c r="G16" s="290">
        <f t="shared" si="2"/>
        <v>-23</v>
      </c>
      <c r="H16" s="289">
        <f>'Oct midyear Lake Charles Chtr'!H16</f>
        <v>4320.1782742925079</v>
      </c>
      <c r="I16" s="288">
        <f>'[1]Table 4 Level 3'!P15</f>
        <v>608.04000000000008</v>
      </c>
      <c r="J16" s="288">
        <f t="shared" si="7"/>
        <v>2464.1091371462539</v>
      </c>
      <c r="K16" s="287">
        <f t="shared" si="3"/>
        <v>-56674.510154363838</v>
      </c>
      <c r="L16" s="287">
        <f t="shared" si="4"/>
        <v>0</v>
      </c>
      <c r="M16" s="287">
        <f t="shared" si="5"/>
        <v>-56674.510154363838</v>
      </c>
    </row>
    <row r="17" spans="1:13">
      <c r="A17" s="272">
        <v>11</v>
      </c>
      <c r="B17" s="271" t="s">
        <v>282</v>
      </c>
      <c r="C17" s="617">
        <f>'10.1.12 MFP Funded'!U16</f>
        <v>0</v>
      </c>
      <c r="D17">
        <f>'[11]ALL-Reformatted'!U16</f>
        <v>0</v>
      </c>
      <c r="E17" s="284">
        <f t="shared" si="6"/>
        <v>0</v>
      </c>
      <c r="F17" s="284">
        <f t="shared" si="1"/>
        <v>0</v>
      </c>
      <c r="G17" s="284">
        <f t="shared" si="2"/>
        <v>0</v>
      </c>
      <c r="H17" s="283">
        <f>'Oct midyear Lake Charles Chtr'!H17</f>
        <v>6754.8947842641273</v>
      </c>
      <c r="I17" s="282">
        <f>'[1]Table 4 Level 3'!P16</f>
        <v>706.55</v>
      </c>
      <c r="J17" s="282">
        <f t="shared" si="7"/>
        <v>3730.7223921320638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15">
        <f>'10.1.12 MFP Funded'!U17</f>
        <v>0</v>
      </c>
      <c r="D18">
        <f>'[11]ALL-Reformatted'!U17</f>
        <v>0</v>
      </c>
      <c r="E18" s="296">
        <f t="shared" si="6"/>
        <v>0</v>
      </c>
      <c r="F18" s="296">
        <f t="shared" si="1"/>
        <v>0</v>
      </c>
      <c r="G18" s="296">
        <f t="shared" si="2"/>
        <v>0</v>
      </c>
      <c r="H18" s="295">
        <f>'Oct midyear Lake Charles Chtr'!H18</f>
        <v>1807.9873469387755</v>
      </c>
      <c r="I18" s="294">
        <f>'[1]Table 4 Level 3'!P17</f>
        <v>1063.31</v>
      </c>
      <c r="J18" s="294">
        <f t="shared" si="7"/>
        <v>1435.6486734693876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15">
        <f>'10.1.12 MFP Funded'!U18</f>
        <v>0</v>
      </c>
      <c r="D19">
        <f>'[11]ALL-Reformatted'!U18</f>
        <v>0</v>
      </c>
      <c r="E19" s="296">
        <f t="shared" si="6"/>
        <v>0</v>
      </c>
      <c r="F19" s="296">
        <f t="shared" si="1"/>
        <v>0</v>
      </c>
      <c r="G19" s="296">
        <f t="shared" si="2"/>
        <v>0</v>
      </c>
      <c r="H19" s="295">
        <f>'Oct midyear Lake Charles Chtr'!H19</f>
        <v>6143.511131744569</v>
      </c>
      <c r="I19" s="294">
        <f>'[1]Table 4 Level 3'!P18</f>
        <v>749.43000000000006</v>
      </c>
      <c r="J19" s="294">
        <f t="shared" si="7"/>
        <v>3446.4705658722846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>
      <c r="A20" s="264">
        <v>14</v>
      </c>
      <c r="B20" s="263" t="s">
        <v>279</v>
      </c>
      <c r="C20" s="615">
        <f>'10.1.12 MFP Funded'!U19</f>
        <v>0</v>
      </c>
      <c r="D20">
        <f>'[11]ALL-Reformatted'!U19</f>
        <v>0</v>
      </c>
      <c r="E20" s="296">
        <f t="shared" si="6"/>
        <v>0</v>
      </c>
      <c r="F20" s="296">
        <f t="shared" si="1"/>
        <v>0</v>
      </c>
      <c r="G20" s="296">
        <f t="shared" si="2"/>
        <v>0</v>
      </c>
      <c r="H20" s="295">
        <f>'Oct midyear Lake Charles Chtr'!H20</f>
        <v>5304.5609177528095</v>
      </c>
      <c r="I20" s="294">
        <f>'[1]Table 4 Level 3'!P19</f>
        <v>809.9799999999999</v>
      </c>
      <c r="J20" s="294">
        <f t="shared" si="7"/>
        <v>3057.2704588764045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16">
        <f>'10.1.12 MFP Funded'!U20</f>
        <v>0</v>
      </c>
      <c r="D21" s="627">
        <f>'[11]ALL-Reformatted'!U20</f>
        <v>0</v>
      </c>
      <c r="E21" s="290">
        <f t="shared" si="6"/>
        <v>0</v>
      </c>
      <c r="F21" s="290">
        <f t="shared" si="1"/>
        <v>0</v>
      </c>
      <c r="G21" s="290">
        <f t="shared" si="2"/>
        <v>0</v>
      </c>
      <c r="H21" s="289">
        <f>'Oct midyear Lake Charles Chtr'!H21</f>
        <v>5440.6588926253107</v>
      </c>
      <c r="I21" s="288">
        <f>'[1]Table 4 Level 3'!P20</f>
        <v>553.79999999999995</v>
      </c>
      <c r="J21" s="288">
        <f t="shared" si="7"/>
        <v>2997.2294463126555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17">
        <f>'10.1.12 MFP Funded'!U21</f>
        <v>0</v>
      </c>
      <c r="D22">
        <f>'[11]ALL-Reformatted'!U21</f>
        <v>0</v>
      </c>
      <c r="E22" s="284">
        <f t="shared" si="6"/>
        <v>0</v>
      </c>
      <c r="F22" s="284">
        <f t="shared" si="1"/>
        <v>0</v>
      </c>
      <c r="G22" s="284">
        <f t="shared" si="2"/>
        <v>0</v>
      </c>
      <c r="H22" s="283">
        <f>'Oct midyear Lake Charles Chtr'!H22</f>
        <v>1508.2103091706706</v>
      </c>
      <c r="I22" s="282">
        <f>'[1]Table 4 Level 3'!P21</f>
        <v>686.73</v>
      </c>
      <c r="J22" s="282">
        <f t="shared" si="7"/>
        <v>1097.4701545853354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15">
        <f>'10.1.12 MFP Funded'!U22</f>
        <v>0</v>
      </c>
      <c r="D23">
        <f>'[11]ALL-Reformatted'!U22</f>
        <v>0</v>
      </c>
      <c r="E23" s="296">
        <f t="shared" si="6"/>
        <v>0</v>
      </c>
      <c r="F23" s="296">
        <f t="shared" si="1"/>
        <v>0</v>
      </c>
      <c r="G23" s="296">
        <f t="shared" si="2"/>
        <v>0</v>
      </c>
      <c r="H23" s="295">
        <f>'Oct midyear Lake Charles Chtr'!H23</f>
        <v>3395.7244841073689</v>
      </c>
      <c r="I23" s="294">
        <f>'[1]Table 5B2_RSD_LA'!F7</f>
        <v>801.47762416806802</v>
      </c>
      <c r="J23" s="294">
        <f t="shared" si="7"/>
        <v>2098.6010541377186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15">
        <f>'10.1.12 MFP Funded'!U23</f>
        <v>0</v>
      </c>
      <c r="D24">
        <f>'[11]ALL-Reformatted'!U23</f>
        <v>0</v>
      </c>
      <c r="E24" s="296">
        <f t="shared" si="6"/>
        <v>0</v>
      </c>
      <c r="F24" s="296">
        <f t="shared" si="1"/>
        <v>0</v>
      </c>
      <c r="G24" s="296">
        <f t="shared" si="2"/>
        <v>0</v>
      </c>
      <c r="H24" s="295">
        <f>'Oct midyear Lake Charles Chtr'!H24</f>
        <v>5811.9176591224677</v>
      </c>
      <c r="I24" s="294">
        <f>'[1]Table 4 Level 3'!P23</f>
        <v>845.94999999999993</v>
      </c>
      <c r="J24" s="294">
        <f t="shared" si="7"/>
        <v>3328.9338295612338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15">
        <f>'10.1.12 MFP Funded'!U24</f>
        <v>0</v>
      </c>
      <c r="D25">
        <f>'[11]ALL-Reformatted'!U24</f>
        <v>0</v>
      </c>
      <c r="E25" s="296">
        <f t="shared" si="6"/>
        <v>0</v>
      </c>
      <c r="F25" s="296">
        <f t="shared" si="1"/>
        <v>0</v>
      </c>
      <c r="G25" s="296">
        <f t="shared" si="2"/>
        <v>0</v>
      </c>
      <c r="H25" s="295">
        <f>'Oct midyear Lake Charles Chtr'!H25</f>
        <v>5201.7687653250778</v>
      </c>
      <c r="I25" s="294">
        <f>'[1]Table 4 Level 3'!P24</f>
        <v>905.43</v>
      </c>
      <c r="J25" s="294">
        <f t="shared" si="7"/>
        <v>3053.599382662539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16">
        <f>'10.1.12 MFP Funded'!U25</f>
        <v>0</v>
      </c>
      <c r="D26" s="627">
        <f>'[11]ALL-Reformatted'!U25</f>
        <v>0</v>
      </c>
      <c r="E26" s="290">
        <f t="shared" si="6"/>
        <v>0</v>
      </c>
      <c r="F26" s="290">
        <f t="shared" si="1"/>
        <v>0</v>
      </c>
      <c r="G26" s="290">
        <f t="shared" si="2"/>
        <v>0</v>
      </c>
      <c r="H26" s="289">
        <f>'Oct midyear Lake Charles Chtr'!H26</f>
        <v>5446.6066076220959</v>
      </c>
      <c r="I26" s="288">
        <f>'[1]Table 4 Level 3'!P25</f>
        <v>586.16999999999996</v>
      </c>
      <c r="J26" s="288">
        <f t="shared" si="7"/>
        <v>3016.388303811048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17">
        <f>'10.1.12 MFP Funded'!U26</f>
        <v>0</v>
      </c>
      <c r="D27">
        <f>'[11]ALL-Reformatted'!U26</f>
        <v>0</v>
      </c>
      <c r="E27" s="284">
        <f t="shared" si="6"/>
        <v>0</v>
      </c>
      <c r="F27" s="284">
        <f t="shared" si="1"/>
        <v>0</v>
      </c>
      <c r="G27" s="284">
        <f t="shared" si="2"/>
        <v>0</v>
      </c>
      <c r="H27" s="283">
        <f>'Oct midyear Lake Charles Chtr'!H27</f>
        <v>5761.9798531850847</v>
      </c>
      <c r="I27" s="282">
        <f>'[1]Table 4 Level 3'!P26</f>
        <v>610.35</v>
      </c>
      <c r="J27" s="282">
        <f t="shared" si="7"/>
        <v>3186.1649265925425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15">
        <f>'10.1.12 MFP Funded'!U27</f>
        <v>0</v>
      </c>
      <c r="D28">
        <f>'[11]ALL-Reformatted'!U27</f>
        <v>0</v>
      </c>
      <c r="E28" s="296">
        <f t="shared" si="6"/>
        <v>0</v>
      </c>
      <c r="F28" s="296">
        <f t="shared" si="1"/>
        <v>0</v>
      </c>
      <c r="G28" s="296">
        <f t="shared" si="2"/>
        <v>0</v>
      </c>
      <c r="H28" s="295">
        <f>'Oct midyear Lake Charles Chtr'!H28</f>
        <v>6212.5932514983215</v>
      </c>
      <c r="I28" s="294">
        <f>'[1]Table 4 Level 3'!P27</f>
        <v>496.36</v>
      </c>
      <c r="J28" s="294">
        <f t="shared" si="7"/>
        <v>3354.4766257491606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15">
        <f>'10.1.12 MFP Funded'!U28</f>
        <v>0</v>
      </c>
      <c r="D29">
        <f>'[11]ALL-Reformatted'!U28</f>
        <v>0</v>
      </c>
      <c r="E29" s="296">
        <f t="shared" si="6"/>
        <v>0</v>
      </c>
      <c r="F29" s="296">
        <f t="shared" si="1"/>
        <v>0</v>
      </c>
      <c r="G29" s="296">
        <f t="shared" si="2"/>
        <v>0</v>
      </c>
      <c r="H29" s="295">
        <f>'Oct midyear Lake Charles Chtr'!H29</f>
        <v>4824.5074836036147</v>
      </c>
      <c r="I29" s="294">
        <f>'[1]Table 4 Level 3'!P28</f>
        <v>688.58</v>
      </c>
      <c r="J29" s="294">
        <f t="shared" si="7"/>
        <v>2756.5437418018073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15">
        <f>'10.1.12 MFP Funded'!U29</f>
        <v>0</v>
      </c>
      <c r="D30">
        <f>'[11]ALL-Reformatted'!U29</f>
        <v>0</v>
      </c>
      <c r="E30" s="296">
        <f t="shared" si="6"/>
        <v>0</v>
      </c>
      <c r="F30" s="296">
        <f t="shared" si="1"/>
        <v>0</v>
      </c>
      <c r="G30" s="296">
        <f t="shared" si="2"/>
        <v>0</v>
      </c>
      <c r="H30" s="295">
        <f>'Oct midyear Lake Charles Chtr'!H30</f>
        <v>2654.5104003578617</v>
      </c>
      <c r="I30" s="294">
        <f>'[1]Table 4 Level 3'!P29</f>
        <v>854.24999999999989</v>
      </c>
      <c r="J30" s="294">
        <f t="shared" si="7"/>
        <v>1754.3802001789309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16">
        <f>'10.1.12 MFP Funded'!U30</f>
        <v>0</v>
      </c>
      <c r="D31" s="627">
        <f>'[11]ALL-Reformatted'!U30</f>
        <v>0</v>
      </c>
      <c r="E31" s="290">
        <f t="shared" si="6"/>
        <v>0</v>
      </c>
      <c r="F31" s="290">
        <f t="shared" si="1"/>
        <v>0</v>
      </c>
      <c r="G31" s="290">
        <f t="shared" si="2"/>
        <v>0</v>
      </c>
      <c r="H31" s="289">
        <f>'Oct midyear Lake Charles Chtr'!H31</f>
        <v>3876.6607101712493</v>
      </c>
      <c r="I31" s="288">
        <f>'[1]Table 4 Level 3'!P30</f>
        <v>653.73</v>
      </c>
      <c r="J31" s="288">
        <f t="shared" si="7"/>
        <v>2265.1953550856247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17">
        <f>'10.1.12 MFP Funded'!U31</f>
        <v>0</v>
      </c>
      <c r="D32">
        <f>'[11]ALL-Reformatted'!U31</f>
        <v>0</v>
      </c>
      <c r="E32" s="284">
        <f t="shared" si="6"/>
        <v>0</v>
      </c>
      <c r="F32" s="284">
        <f t="shared" si="1"/>
        <v>0</v>
      </c>
      <c r="G32" s="284">
        <f t="shared" si="2"/>
        <v>0</v>
      </c>
      <c r="H32" s="283">
        <f>'Oct midyear Lake Charles Chtr'!H32</f>
        <v>3130.9087022137969</v>
      </c>
      <c r="I32" s="282">
        <f>'[1]Table 4 Level 3'!P31</f>
        <v>836.83</v>
      </c>
      <c r="J32" s="282">
        <f t="shared" si="7"/>
        <v>1983.8693511068984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18">
        <f>'10.1.12 MFP Funded'!U32</f>
        <v>0</v>
      </c>
      <c r="D33">
        <f>'[11]ALL-Reformatted'!U32</f>
        <v>0</v>
      </c>
      <c r="E33" s="260">
        <f t="shared" si="6"/>
        <v>0</v>
      </c>
      <c r="F33" s="260">
        <f t="shared" si="1"/>
        <v>0</v>
      </c>
      <c r="G33" s="260">
        <f t="shared" si="2"/>
        <v>0</v>
      </c>
      <c r="H33" s="259">
        <f>'Oct midyear Lake Charles Chtr'!H33</f>
        <v>5673.3097932359224</v>
      </c>
      <c r="I33" s="258">
        <f>'[1]Table 4 Level 3'!P32</f>
        <v>693.06</v>
      </c>
      <c r="J33" s="258">
        <f t="shared" si="7"/>
        <v>3183.1848966179614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18">
        <f>'10.1.12 MFP Funded'!U33</f>
        <v>0</v>
      </c>
      <c r="D34">
        <f>'[11]ALL-Reformatted'!U33</f>
        <v>0</v>
      </c>
      <c r="E34" s="260">
        <f t="shared" si="6"/>
        <v>0</v>
      </c>
      <c r="F34" s="260">
        <f t="shared" si="1"/>
        <v>0</v>
      </c>
      <c r="G34" s="260">
        <f t="shared" si="2"/>
        <v>0</v>
      </c>
      <c r="H34" s="259">
        <f>'Oct midyear Lake Charles Chtr'!H34</f>
        <v>3225.6961587092846</v>
      </c>
      <c r="I34" s="258">
        <f>'[1]Table 4 Level 3'!P33</f>
        <v>694.4</v>
      </c>
      <c r="J34" s="258">
        <f t="shared" si="7"/>
        <v>1960.0480793546424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18">
        <f>'10.1.12 MFP Funded'!U34</f>
        <v>0</v>
      </c>
      <c r="D35">
        <f>'[11]ALL-Reformatted'!U34</f>
        <v>0</v>
      </c>
      <c r="E35" s="260">
        <f t="shared" si="6"/>
        <v>0</v>
      </c>
      <c r="F35" s="260">
        <f t="shared" si="1"/>
        <v>0</v>
      </c>
      <c r="G35" s="260">
        <f t="shared" si="2"/>
        <v>0</v>
      </c>
      <c r="H35" s="259">
        <f>'Oct midyear Lake Charles Chtr'!H35</f>
        <v>3955.7852148385191</v>
      </c>
      <c r="I35" s="258">
        <f>'[1]Table 4 Level 3'!P34</f>
        <v>754.94999999999993</v>
      </c>
      <c r="J35" s="258">
        <f t="shared" si="7"/>
        <v>2355.3676074192595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19">
        <f>'10.1.12 MFP Funded'!U35</f>
        <v>0</v>
      </c>
      <c r="D36" s="627">
        <f>'[11]ALL-Reformatted'!U35</f>
        <v>0</v>
      </c>
      <c r="E36" s="276">
        <f t="shared" si="6"/>
        <v>0</v>
      </c>
      <c r="F36" s="276">
        <f t="shared" si="1"/>
        <v>0</v>
      </c>
      <c r="G36" s="276">
        <f t="shared" si="2"/>
        <v>0</v>
      </c>
      <c r="H36" s="275">
        <f>'Oct midyear Lake Charles Chtr'!H36</f>
        <v>5609.6361466464068</v>
      </c>
      <c r="I36" s="274">
        <f>'[1]Table 4 Level 3'!P35</f>
        <v>727.17</v>
      </c>
      <c r="J36" s="274">
        <f t="shared" si="7"/>
        <v>3168.4030733232034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20">
        <f>'10.1.12 MFP Funded'!U36</f>
        <v>0</v>
      </c>
      <c r="D37">
        <f>'[11]ALL-Reformatted'!U36</f>
        <v>0</v>
      </c>
      <c r="E37" s="268">
        <f t="shared" si="6"/>
        <v>0</v>
      </c>
      <c r="F37" s="268">
        <f t="shared" si="1"/>
        <v>0</v>
      </c>
      <c r="G37" s="268">
        <f t="shared" si="2"/>
        <v>0</v>
      </c>
      <c r="H37" s="267">
        <f>'Oct midyear Lake Charles Chtr'!H37</f>
        <v>4174.0937400224284</v>
      </c>
      <c r="I37" s="266">
        <f>'[1]Table 4 Level 3'!P36</f>
        <v>620.83000000000004</v>
      </c>
      <c r="J37" s="266">
        <f t="shared" si="7"/>
        <v>2397.4618700112142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18">
        <f>'10.1.12 MFP Funded'!U37</f>
        <v>0</v>
      </c>
      <c r="D38">
        <f>'[11]ALL-Reformatted'!U37</f>
        <v>0</v>
      </c>
      <c r="E38" s="260">
        <f t="shared" si="6"/>
        <v>0</v>
      </c>
      <c r="F38" s="260">
        <f t="shared" si="1"/>
        <v>0</v>
      </c>
      <c r="G38" s="260">
        <f t="shared" si="2"/>
        <v>0</v>
      </c>
      <c r="H38" s="259">
        <f>'Oct midyear Lake Charles Chtr'!H38</f>
        <v>5486.1585166144778</v>
      </c>
      <c r="I38" s="258">
        <f>'[1]Table 4 Level 3'!P37</f>
        <v>559.77</v>
      </c>
      <c r="J38" s="258">
        <f t="shared" si="7"/>
        <v>3022.9642583072391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18">
        <f>'10.1.12 MFP Funded'!U38</f>
        <v>0</v>
      </c>
      <c r="D39">
        <f>'[11]ALL-Reformatted'!U38</f>
        <v>0</v>
      </c>
      <c r="E39" s="260">
        <f t="shared" si="6"/>
        <v>0</v>
      </c>
      <c r="F39" s="260">
        <f t="shared" si="1"/>
        <v>0</v>
      </c>
      <c r="G39" s="260">
        <f t="shared" si="2"/>
        <v>0</v>
      </c>
      <c r="H39" s="259">
        <f>'Oct midyear Lake Charles Chtr'!H39</f>
        <v>5393.8471941993575</v>
      </c>
      <c r="I39" s="258">
        <f>'[1]Table 4 Level 3'!P38</f>
        <v>655.31000000000006</v>
      </c>
      <c r="J39" s="258">
        <f t="shared" si="7"/>
        <v>3024.578597099679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18">
        <f>'10.1.12 MFP Funded'!U39</f>
        <v>0</v>
      </c>
      <c r="D40">
        <f>'[11]ALL-Reformatted'!U39</f>
        <v>0</v>
      </c>
      <c r="E40" s="260">
        <f t="shared" si="6"/>
        <v>0</v>
      </c>
      <c r="F40" s="260">
        <f t="shared" si="1"/>
        <v>0</v>
      </c>
      <c r="G40" s="260">
        <f t="shared" si="2"/>
        <v>0</v>
      </c>
      <c r="H40" s="259">
        <f>'Oct midyear Lake Charles Chtr'!H40</f>
        <v>5864.3549473361072</v>
      </c>
      <c r="I40" s="258">
        <f>'[1]Table 4 Level 3'!P39</f>
        <v>644.11000000000013</v>
      </c>
      <c r="J40" s="258">
        <f t="shared" si="7"/>
        <v>3254.2324736680539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19">
        <f>'10.1.12 MFP Funded'!U40</f>
        <v>0</v>
      </c>
      <c r="D41" s="627">
        <f>'[11]ALL-Reformatted'!U40</f>
        <v>0</v>
      </c>
      <c r="E41" s="276">
        <f t="shared" si="6"/>
        <v>0</v>
      </c>
      <c r="F41" s="276">
        <f t="shared" si="1"/>
        <v>0</v>
      </c>
      <c r="G41" s="276">
        <f t="shared" si="2"/>
        <v>0</v>
      </c>
      <c r="H41" s="275">
        <f>'Oct midyear Lake Charles Chtr'!H41</f>
        <v>4848.8680115701454</v>
      </c>
      <c r="I41" s="274">
        <f>'[1]Table 4 Level 3'!P40</f>
        <v>537.96</v>
      </c>
      <c r="J41" s="274">
        <f t="shared" si="7"/>
        <v>2693.4140057850727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20">
        <f>'10.1.12 MFP Funded'!U41</f>
        <v>0</v>
      </c>
      <c r="D42">
        <f>'[11]ALL-Reformatted'!U41</f>
        <v>0</v>
      </c>
      <c r="E42" s="268">
        <f t="shared" si="6"/>
        <v>0</v>
      </c>
      <c r="F42" s="268">
        <f t="shared" si="1"/>
        <v>0</v>
      </c>
      <c r="G42" s="268">
        <f t="shared" si="2"/>
        <v>0</v>
      </c>
      <c r="H42" s="267">
        <f>'Oct midyear Lake Charles Chtr'!H42</f>
        <v>3442.7546828904692</v>
      </c>
      <c r="I42" s="266">
        <f>'[1]Table 5B1_RSD_Orleans'!F78</f>
        <v>746.0335616438357</v>
      </c>
      <c r="J42" s="266">
        <f t="shared" si="7"/>
        <v>2094.3941222671524</v>
      </c>
      <c r="K42" s="265">
        <f t="shared" si="3"/>
        <v>0</v>
      </c>
      <c r="L42" s="265">
        <f t="shared" si="4"/>
        <v>0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18">
        <f>'10.1.12 MFP Funded'!U42</f>
        <v>0</v>
      </c>
      <c r="D43">
        <f>'[11]ALL-Reformatted'!U42</f>
        <v>0</v>
      </c>
      <c r="E43" s="260">
        <f t="shared" si="6"/>
        <v>0</v>
      </c>
      <c r="F43" s="260">
        <f t="shared" si="1"/>
        <v>0</v>
      </c>
      <c r="G43" s="260">
        <f t="shared" si="2"/>
        <v>0</v>
      </c>
      <c r="H43" s="259">
        <f>'Oct midyear Lake Charles Chtr'!H43</f>
        <v>5492.0643232073926</v>
      </c>
      <c r="I43" s="258">
        <f>'[1]Table 4 Level 3'!P42</f>
        <v>653.61</v>
      </c>
      <c r="J43" s="258">
        <f t="shared" si="7"/>
        <v>3072.8371616036961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18">
        <f>'10.1.12 MFP Funded'!U43</f>
        <v>0</v>
      </c>
      <c r="D44">
        <f>'[11]ALL-Reformatted'!U43</f>
        <v>0</v>
      </c>
      <c r="E44" s="260">
        <f t="shared" si="6"/>
        <v>0</v>
      </c>
      <c r="F44" s="260">
        <f t="shared" si="1"/>
        <v>0</v>
      </c>
      <c r="G44" s="260">
        <f t="shared" si="2"/>
        <v>0</v>
      </c>
      <c r="H44" s="259">
        <f>'Oct midyear Lake Charles Chtr'!H44</f>
        <v>2296.9220537376964</v>
      </c>
      <c r="I44" s="258">
        <f>'[1]Table 4 Level 3'!P43</f>
        <v>829.92000000000007</v>
      </c>
      <c r="J44" s="258">
        <f t="shared" si="7"/>
        <v>1563.4210268688482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18">
        <f>'10.1.12 MFP Funded'!U44</f>
        <v>0</v>
      </c>
      <c r="D45">
        <f>'[11]ALL-Reformatted'!U44</f>
        <v>0</v>
      </c>
      <c r="E45" s="260">
        <f t="shared" si="6"/>
        <v>0</v>
      </c>
      <c r="F45" s="260">
        <f t="shared" si="1"/>
        <v>0</v>
      </c>
      <c r="G45" s="260">
        <f t="shared" si="2"/>
        <v>0</v>
      </c>
      <c r="H45" s="259">
        <f>'Oct midyear Lake Charles Chtr'!H45</f>
        <v>3692.59215316156</v>
      </c>
      <c r="I45" s="258">
        <f>'[1]Table 5B2_RSD_LA'!F21</f>
        <v>779.65573042776441</v>
      </c>
      <c r="J45" s="258">
        <f t="shared" si="7"/>
        <v>2236.1239417946622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19">
        <f>'10.1.12 MFP Funded'!U45</f>
        <v>0</v>
      </c>
      <c r="D46" s="627">
        <f>'[11]ALL-Reformatted'!U45</f>
        <v>0</v>
      </c>
      <c r="E46" s="276">
        <f t="shared" si="6"/>
        <v>0</v>
      </c>
      <c r="F46" s="276">
        <f t="shared" si="1"/>
        <v>0</v>
      </c>
      <c r="G46" s="276">
        <f t="shared" si="2"/>
        <v>0</v>
      </c>
      <c r="H46" s="275">
        <f>'Oct midyear Lake Charles Chtr'!H46</f>
        <v>4897.3087815908475</v>
      </c>
      <c r="I46" s="274">
        <f>'[1]Table 4 Level 3'!P45</f>
        <v>700.2700000000001</v>
      </c>
      <c r="J46" s="274">
        <f t="shared" si="7"/>
        <v>2798.789390795424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20">
        <f>'10.1.12 MFP Funded'!U46</f>
        <v>0</v>
      </c>
      <c r="D47">
        <f>'[11]ALL-Reformatted'!U46</f>
        <v>0</v>
      </c>
      <c r="E47" s="268">
        <f t="shared" si="6"/>
        <v>0</v>
      </c>
      <c r="F47" s="268">
        <f t="shared" si="1"/>
        <v>0</v>
      </c>
      <c r="G47" s="268">
        <f t="shared" si="2"/>
        <v>0</v>
      </c>
      <c r="H47" s="267">
        <f>'Oct midyear Lake Charles Chtr'!H47</f>
        <v>1613.0487891737891</v>
      </c>
      <c r="I47" s="266">
        <f>'[1]Table 4 Level 3'!P46</f>
        <v>886.22</v>
      </c>
      <c r="J47" s="266">
        <f t="shared" si="7"/>
        <v>1249.6343945868946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18">
        <f>'10.1.12 MFP Funded'!U47</f>
        <v>0</v>
      </c>
      <c r="D48">
        <f>'[11]ALL-Reformatted'!U47</f>
        <v>0</v>
      </c>
      <c r="E48" s="260">
        <f t="shared" si="6"/>
        <v>0</v>
      </c>
      <c r="F48" s="260">
        <f t="shared" si="1"/>
        <v>0</v>
      </c>
      <c r="G48" s="260">
        <f t="shared" si="2"/>
        <v>0</v>
      </c>
      <c r="H48" s="259">
        <f>'Oct midyear Lake Charles Chtr'!H48</f>
        <v>5259.3837602759822</v>
      </c>
      <c r="I48" s="258">
        <f>'[1]Table 4 Level 3'!P47</f>
        <v>534.28</v>
      </c>
      <c r="J48" s="258">
        <f t="shared" si="7"/>
        <v>2896.831880137991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18">
        <f>'10.1.12 MFP Funded'!U48</f>
        <v>0</v>
      </c>
      <c r="D49">
        <f>'[11]ALL-Reformatted'!U48</f>
        <v>0</v>
      </c>
      <c r="E49" s="260">
        <f t="shared" si="6"/>
        <v>0</v>
      </c>
      <c r="F49" s="260">
        <f t="shared" si="1"/>
        <v>0</v>
      </c>
      <c r="G49" s="260">
        <f t="shared" si="2"/>
        <v>0</v>
      </c>
      <c r="H49" s="259">
        <f>'Oct midyear Lake Charles Chtr'!H49</f>
        <v>5602.7225412254893</v>
      </c>
      <c r="I49" s="258">
        <f>'[1]Table 4 Level 3'!P48</f>
        <v>574.6099999999999</v>
      </c>
      <c r="J49" s="258">
        <f t="shared" si="7"/>
        <v>3088.6662706127445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18">
        <f>'10.1.12 MFP Funded'!U49</f>
        <v>0</v>
      </c>
      <c r="D50">
        <f>'[11]ALL-Reformatted'!U49</f>
        <v>0</v>
      </c>
      <c r="E50" s="260">
        <f t="shared" si="6"/>
        <v>0</v>
      </c>
      <c r="F50" s="260">
        <f t="shared" si="1"/>
        <v>0</v>
      </c>
      <c r="G50" s="260">
        <f t="shared" si="2"/>
        <v>0</v>
      </c>
      <c r="H50" s="259">
        <f>'Oct midyear Lake Charles Chtr'!H50</f>
        <v>4123.0310925034155</v>
      </c>
      <c r="I50" s="258">
        <f>'[1]Table 4 Level 3'!P49</f>
        <v>663.16000000000008</v>
      </c>
      <c r="J50" s="258">
        <f t="shared" si="7"/>
        <v>2393.0955462517077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19">
        <f>'10.1.12 MFP Funded'!U50</f>
        <v>0</v>
      </c>
      <c r="D51" s="627">
        <f>'[11]ALL-Reformatted'!U50</f>
        <v>0</v>
      </c>
      <c r="E51" s="276">
        <f t="shared" si="6"/>
        <v>0</v>
      </c>
      <c r="F51" s="276">
        <f t="shared" si="1"/>
        <v>0</v>
      </c>
      <c r="G51" s="276">
        <f t="shared" si="2"/>
        <v>0</v>
      </c>
      <c r="H51" s="275">
        <f>'Oct midyear Lake Charles Chtr'!H51</f>
        <v>2428.6757675555082</v>
      </c>
      <c r="I51" s="274">
        <f>'[1]Table 4 Level 3'!P50</f>
        <v>753.96000000000015</v>
      </c>
      <c r="J51" s="274">
        <f t="shared" si="7"/>
        <v>1591.3178837777541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20">
        <f>'10.1.12 MFP Funded'!U51</f>
        <v>0</v>
      </c>
      <c r="D52">
        <f>'[11]ALL-Reformatted'!U51</f>
        <v>0</v>
      </c>
      <c r="E52" s="268">
        <f t="shared" si="6"/>
        <v>0</v>
      </c>
      <c r="F52" s="268">
        <f t="shared" si="1"/>
        <v>0</v>
      </c>
      <c r="G52" s="268">
        <f t="shared" si="2"/>
        <v>0</v>
      </c>
      <c r="H52" s="267">
        <f>'Oct midyear Lake Charles Chtr'!H52</f>
        <v>5783.612845780598</v>
      </c>
      <c r="I52" s="266">
        <f>'[1]Table 4 Level 3'!P51</f>
        <v>728.06</v>
      </c>
      <c r="J52" s="266">
        <f t="shared" si="7"/>
        <v>3255.8364228902992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18">
        <f>'10.1.12 MFP Funded'!U52</f>
        <v>0</v>
      </c>
      <c r="D53">
        <f>'[11]ALL-Reformatted'!U52</f>
        <v>0</v>
      </c>
      <c r="E53" s="260">
        <f t="shared" si="6"/>
        <v>0</v>
      </c>
      <c r="F53" s="260">
        <f t="shared" si="1"/>
        <v>0</v>
      </c>
      <c r="G53" s="260">
        <f t="shared" si="2"/>
        <v>0</v>
      </c>
      <c r="H53" s="259">
        <f>'Oct midyear Lake Charles Chtr'!H53</f>
        <v>3209.8138023141523</v>
      </c>
      <c r="I53" s="258">
        <f>'[1]Table 4 Level 3'!P52</f>
        <v>910.76</v>
      </c>
      <c r="J53" s="258">
        <f t="shared" si="7"/>
        <v>2060.286901157076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18">
        <f>'10.1.12 MFP Funded'!U53</f>
        <v>0</v>
      </c>
      <c r="D54">
        <f>'[11]ALL-Reformatted'!U53</f>
        <v>0</v>
      </c>
      <c r="E54" s="260">
        <f t="shared" si="6"/>
        <v>0</v>
      </c>
      <c r="F54" s="260">
        <f t="shared" si="1"/>
        <v>0</v>
      </c>
      <c r="G54" s="260">
        <f t="shared" si="2"/>
        <v>0</v>
      </c>
      <c r="H54" s="259">
        <f>'Oct midyear Lake Charles Chtr'!H54</f>
        <v>4278.1956772731837</v>
      </c>
      <c r="I54" s="258">
        <f>'[1]Table 4 Level 3'!P53</f>
        <v>871.07</v>
      </c>
      <c r="J54" s="258">
        <f t="shared" si="7"/>
        <v>2574.6328386365917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18">
        <f>'10.1.12 MFP Funded'!U54</f>
        <v>0</v>
      </c>
      <c r="D55">
        <f>'[11]ALL-Reformatted'!U54</f>
        <v>0</v>
      </c>
      <c r="E55" s="260">
        <f t="shared" si="6"/>
        <v>0</v>
      </c>
      <c r="F55" s="260">
        <f t="shared" si="1"/>
        <v>0</v>
      </c>
      <c r="G55" s="260">
        <f t="shared" si="2"/>
        <v>0</v>
      </c>
      <c r="H55" s="259">
        <f>'Oct midyear Lake Charles Chtr'!H55</f>
        <v>4819.172186397177</v>
      </c>
      <c r="I55" s="258">
        <f>'[1]Table 4 Level 3'!P54</f>
        <v>574.43999999999994</v>
      </c>
      <c r="J55" s="258">
        <f t="shared" si="7"/>
        <v>2696.8060931985883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19">
        <f>'10.1.12 MFP Funded'!U55</f>
        <v>0</v>
      </c>
      <c r="D56" s="627">
        <f>'[11]ALL-Reformatted'!U55</f>
        <v>0</v>
      </c>
      <c r="E56" s="276">
        <f t="shared" si="6"/>
        <v>0</v>
      </c>
      <c r="F56" s="276">
        <f t="shared" si="1"/>
        <v>0</v>
      </c>
      <c r="G56" s="276">
        <f t="shared" si="2"/>
        <v>0</v>
      </c>
      <c r="H56" s="275">
        <f>'Oct midyear Lake Charles Chtr'!H56</f>
        <v>5078.3381494368732</v>
      </c>
      <c r="I56" s="274">
        <f>'[1]Table 4 Level 3'!P55</f>
        <v>634.46</v>
      </c>
      <c r="J56" s="274">
        <f t="shared" si="7"/>
        <v>2856.3990747184366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20">
        <f>'10.1.12 MFP Funded'!U56</f>
        <v>0</v>
      </c>
      <c r="D57">
        <f>'[11]ALL-Reformatted'!U56</f>
        <v>0</v>
      </c>
      <c r="E57" s="268">
        <f t="shared" si="6"/>
        <v>0</v>
      </c>
      <c r="F57" s="268">
        <f t="shared" si="1"/>
        <v>0</v>
      </c>
      <c r="G57" s="268">
        <f t="shared" si="2"/>
        <v>0</v>
      </c>
      <c r="H57" s="267">
        <f>'Oct midyear Lake Charles Chtr'!H57</f>
        <v>4327.8748353683095</v>
      </c>
      <c r="I57" s="266">
        <f>'[1]Table 4 Level 3'!P56</f>
        <v>706.66</v>
      </c>
      <c r="J57" s="266">
        <f t="shared" si="7"/>
        <v>2517.2674176841547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18">
        <f>'10.1.12 MFP Funded'!U57</f>
        <v>0</v>
      </c>
      <c r="D58">
        <f>'[11]ALL-Reformatted'!U57</f>
        <v>0</v>
      </c>
      <c r="E58" s="260">
        <f t="shared" si="6"/>
        <v>0</v>
      </c>
      <c r="F58" s="260">
        <f t="shared" si="1"/>
        <v>0</v>
      </c>
      <c r="G58" s="260">
        <f t="shared" si="2"/>
        <v>0</v>
      </c>
      <c r="H58" s="259">
        <f>'Oct midyear Lake Charles Chtr'!H58</f>
        <v>4936.6461759855838</v>
      </c>
      <c r="I58" s="258">
        <f>'[1]Table 4 Level 3'!P57</f>
        <v>658.37</v>
      </c>
      <c r="J58" s="258">
        <f t="shared" si="7"/>
        <v>2797.5080879927918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18">
        <f>'10.1.12 MFP Funded'!U58</f>
        <v>0</v>
      </c>
      <c r="D59">
        <f>'[11]ALL-Reformatted'!U58</f>
        <v>0</v>
      </c>
      <c r="E59" s="260">
        <f t="shared" si="6"/>
        <v>0</v>
      </c>
      <c r="F59" s="260">
        <f t="shared" si="1"/>
        <v>0</v>
      </c>
      <c r="G59" s="260">
        <f t="shared" si="2"/>
        <v>0</v>
      </c>
      <c r="H59" s="259">
        <f>'Oct midyear Lake Charles Chtr'!H59</f>
        <v>4800.3207499962118</v>
      </c>
      <c r="I59" s="258">
        <f>'[1]Table 4 Level 3'!P58</f>
        <v>689.74</v>
      </c>
      <c r="J59" s="258">
        <f t="shared" si="7"/>
        <v>2745.0303749981058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18">
        <f>'10.1.12 MFP Funded'!U59</f>
        <v>0</v>
      </c>
      <c r="D60">
        <f>'[11]ALL-Reformatted'!U59</f>
        <v>0</v>
      </c>
      <c r="E60" s="260">
        <f t="shared" si="6"/>
        <v>0</v>
      </c>
      <c r="F60" s="260">
        <f t="shared" si="1"/>
        <v>0</v>
      </c>
      <c r="G60" s="260">
        <f t="shared" si="2"/>
        <v>0</v>
      </c>
      <c r="H60" s="259">
        <f>'Oct midyear Lake Charles Chtr'!H60</f>
        <v>6010.7753360515026</v>
      </c>
      <c r="I60" s="258">
        <f>'[1]Table 4 Level 3'!P59</f>
        <v>951.45</v>
      </c>
      <c r="J60" s="258">
        <f t="shared" si="7"/>
        <v>3481.1126680257512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19">
        <f>'10.1.12 MFP Funded'!U60</f>
        <v>0</v>
      </c>
      <c r="D61" s="627">
        <f>'[11]ALL-Reformatted'!U60</f>
        <v>0</v>
      </c>
      <c r="E61" s="276">
        <f t="shared" si="6"/>
        <v>0</v>
      </c>
      <c r="F61" s="276">
        <f t="shared" si="1"/>
        <v>0</v>
      </c>
      <c r="G61" s="276">
        <f t="shared" si="2"/>
        <v>0</v>
      </c>
      <c r="H61" s="275">
        <f>'Oct midyear Lake Charles Chtr'!H61</f>
        <v>4103.7453851303217</v>
      </c>
      <c r="I61" s="274">
        <f>'[1]Table 4 Level 3'!P60</f>
        <v>795.14</v>
      </c>
      <c r="J61" s="274">
        <f t="shared" si="7"/>
        <v>2449.442692565161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20">
        <f>'10.1.12 MFP Funded'!U61</f>
        <v>0</v>
      </c>
      <c r="D62">
        <f>'[11]ALL-Reformatted'!U61</f>
        <v>0</v>
      </c>
      <c r="E62" s="268">
        <f t="shared" si="6"/>
        <v>0</v>
      </c>
      <c r="F62" s="268">
        <f t="shared" si="1"/>
        <v>0</v>
      </c>
      <c r="G62" s="268">
        <f t="shared" si="2"/>
        <v>0</v>
      </c>
      <c r="H62" s="267">
        <f>'Oct midyear Lake Charles Chtr'!H62</f>
        <v>5076.2407002640311</v>
      </c>
      <c r="I62" s="266">
        <f>'[1]Table 4 Level 3'!P61</f>
        <v>614.66000000000008</v>
      </c>
      <c r="J62" s="266">
        <f t="shared" si="7"/>
        <v>2845.4503501320155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18">
        <f>'10.1.12 MFP Funded'!U62</f>
        <v>0</v>
      </c>
      <c r="D63">
        <f>'[11]ALL-Reformatted'!U62</f>
        <v>0</v>
      </c>
      <c r="E63" s="260">
        <f t="shared" si="6"/>
        <v>0</v>
      </c>
      <c r="F63" s="260">
        <f t="shared" si="1"/>
        <v>0</v>
      </c>
      <c r="G63" s="260">
        <f t="shared" si="2"/>
        <v>0</v>
      </c>
      <c r="H63" s="259">
        <f>'Oct midyear Lake Charles Chtr'!H63</f>
        <v>4409.0708210621269</v>
      </c>
      <c r="I63" s="258">
        <f>'[1]Table 4 Level 3'!P62</f>
        <v>764.51</v>
      </c>
      <c r="J63" s="258">
        <f t="shared" si="7"/>
        <v>2586.7904105310636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18">
        <f>'10.1.12 MFP Funded'!U63</f>
        <v>0</v>
      </c>
      <c r="D64">
        <f>'[11]ALL-Reformatted'!U63</f>
        <v>0</v>
      </c>
      <c r="E64" s="260">
        <f t="shared" si="6"/>
        <v>0</v>
      </c>
      <c r="F64" s="260">
        <f t="shared" si="1"/>
        <v>0</v>
      </c>
      <c r="G64" s="260">
        <f t="shared" si="2"/>
        <v>0</v>
      </c>
      <c r="H64" s="259">
        <f>'Oct midyear Lake Charles Chtr'!H64</f>
        <v>5341.4512666086594</v>
      </c>
      <c r="I64" s="258">
        <f>'[1]Table 4 Level 3'!P63</f>
        <v>697.04</v>
      </c>
      <c r="J64" s="258">
        <f t="shared" si="7"/>
        <v>3019.2456333043297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18">
        <f>'10.1.12 MFP Funded'!U64</f>
        <v>0</v>
      </c>
      <c r="D65">
        <f>'[11]ALL-Reformatted'!U64</f>
        <v>0</v>
      </c>
      <c r="E65" s="260">
        <f t="shared" si="6"/>
        <v>0</v>
      </c>
      <c r="F65" s="260">
        <f t="shared" si="1"/>
        <v>0</v>
      </c>
      <c r="G65" s="260">
        <f t="shared" si="2"/>
        <v>0</v>
      </c>
      <c r="H65" s="259">
        <f>'Oct midyear Lake Charles Chtr'!H65</f>
        <v>6342.1695127641487</v>
      </c>
      <c r="I65" s="258">
        <f>'[1]Table 4 Level 3'!P64</f>
        <v>689.52</v>
      </c>
      <c r="J65" s="258">
        <f t="shared" si="7"/>
        <v>3515.8447563820746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19">
        <f>'10.1.12 MFP Funded'!U65</f>
        <v>0</v>
      </c>
      <c r="D66" s="627">
        <f>'[11]ALL-Reformatted'!U65</f>
        <v>0</v>
      </c>
      <c r="E66" s="276">
        <f t="shared" si="6"/>
        <v>0</v>
      </c>
      <c r="F66" s="276">
        <f t="shared" si="1"/>
        <v>0</v>
      </c>
      <c r="G66" s="276">
        <f t="shared" si="2"/>
        <v>0</v>
      </c>
      <c r="H66" s="275">
        <f>'Oct midyear Lake Charles Chtr'!H66</f>
        <v>4836.7830262372299</v>
      </c>
      <c r="I66" s="274">
        <f>'[1]Table 4 Level 3'!P65</f>
        <v>594.04</v>
      </c>
      <c r="J66" s="274">
        <f t="shared" si="7"/>
        <v>2715.4115131186149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20">
        <f>'10.1.12 MFP Funded'!U66</f>
        <v>0</v>
      </c>
      <c r="D67">
        <f>'[11]ALL-Reformatted'!U66</f>
        <v>0</v>
      </c>
      <c r="E67" s="268">
        <f t="shared" si="6"/>
        <v>0</v>
      </c>
      <c r="F67" s="268">
        <f t="shared" si="1"/>
        <v>0</v>
      </c>
      <c r="G67" s="268">
        <f t="shared" si="2"/>
        <v>0</v>
      </c>
      <c r="H67" s="267">
        <f>'Oct midyear Lake Charles Chtr'!H67</f>
        <v>3068.5254213785697</v>
      </c>
      <c r="I67" s="266">
        <f>'[1]Table 4 Level 3'!P66</f>
        <v>833.70999999999992</v>
      </c>
      <c r="J67" s="266">
        <f t="shared" si="7"/>
        <v>1951.1177106892849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18">
        <f>'10.1.12 MFP Funded'!U67</f>
        <v>0</v>
      </c>
      <c r="D68">
        <f>'[11]ALL-Reformatted'!U67</f>
        <v>0</v>
      </c>
      <c r="E68" s="260">
        <f t="shared" si="6"/>
        <v>0</v>
      </c>
      <c r="F68" s="260">
        <f t="shared" si="1"/>
        <v>0</v>
      </c>
      <c r="G68" s="260">
        <f t="shared" si="2"/>
        <v>0</v>
      </c>
      <c r="H68" s="259">
        <f>'Oct midyear Lake Charles Chtr'!H68</f>
        <v>5577.0282124990472</v>
      </c>
      <c r="I68" s="258">
        <f>'[1]Table 4 Level 3'!P67</f>
        <v>516.08000000000004</v>
      </c>
      <c r="J68" s="258">
        <f t="shared" si="7"/>
        <v>3046.5541062495236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18">
        <f>'10.1.12 MFP Funded'!U68</f>
        <v>0</v>
      </c>
      <c r="D69">
        <f>'[11]ALL-Reformatted'!U68</f>
        <v>0</v>
      </c>
      <c r="E69" s="260">
        <f t="shared" si="6"/>
        <v>0</v>
      </c>
      <c r="F69" s="260">
        <f t="shared" si="1"/>
        <v>0</v>
      </c>
      <c r="G69" s="260">
        <f t="shared" si="2"/>
        <v>0</v>
      </c>
      <c r="H69" s="259">
        <f>'Oct midyear Lake Charles Chtr'!H69</f>
        <v>4427.207711317601</v>
      </c>
      <c r="I69" s="258">
        <f>'[1]Table 4 Level 3'!P68</f>
        <v>756.79</v>
      </c>
      <c r="J69" s="258">
        <f t="shared" si="7"/>
        <v>2591.9988556588005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18">
        <f>'10.1.12 MFP Funded'!U69</f>
        <v>0</v>
      </c>
      <c r="D70">
        <f>'[11]ALL-Reformatted'!U69</f>
        <v>0</v>
      </c>
      <c r="E70" s="260">
        <f t="shared" si="6"/>
        <v>0</v>
      </c>
      <c r="F70" s="260">
        <f t="shared" si="1"/>
        <v>0</v>
      </c>
      <c r="G70" s="260">
        <f t="shared" si="2"/>
        <v>0</v>
      </c>
      <c r="H70" s="259">
        <f>'Oct midyear Lake Charles Chtr'!H70</f>
        <v>5888.4725850181812</v>
      </c>
      <c r="I70" s="258">
        <f>'[1]Table 4 Level 3'!P69</f>
        <v>592.66</v>
      </c>
      <c r="J70" s="258">
        <f t="shared" si="7"/>
        <v>3240.5662925090905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19">
        <f>'10.1.12 MFP Funded'!U70</f>
        <v>0</v>
      </c>
      <c r="D71" s="627">
        <f>'[11]ALL-Reformatted'!U70</f>
        <v>0</v>
      </c>
      <c r="E71" s="276">
        <f t="shared" si="6"/>
        <v>0</v>
      </c>
      <c r="F71" s="276">
        <f t="shared" ref="F71:F75" si="8">IF(E71&gt;0,E71,0)</f>
        <v>0</v>
      </c>
      <c r="G71" s="276">
        <f t="shared" ref="G71:G75" si="9">IF(E71&lt;0,E71,0)</f>
        <v>0</v>
      </c>
      <c r="H71" s="275">
        <f>'Oct midyear Lake Charles Chtr'!H71</f>
        <v>4583.9609010774066</v>
      </c>
      <c r="I71" s="274">
        <f>'[1]Table 4 Level 3'!P70</f>
        <v>829.12</v>
      </c>
      <c r="J71" s="274">
        <f t="shared" si="7"/>
        <v>2706.5404505387032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20">
        <f>'10.1.12 MFP Funded'!U71</f>
        <v>0</v>
      </c>
      <c r="D72">
        <f>'[11]ALL-Reformatted'!U71</f>
        <v>0</v>
      </c>
      <c r="E72" s="268">
        <f t="shared" ref="E72:E75" si="13">D72-C72</f>
        <v>0</v>
      </c>
      <c r="F72" s="268">
        <f t="shared" si="8"/>
        <v>0</v>
      </c>
      <c r="G72" s="268">
        <f t="shared" si="9"/>
        <v>0</v>
      </c>
      <c r="H72" s="267">
        <f>'Oct midyear Lake Charles Chtr'!H72</f>
        <v>6262.4784859426345</v>
      </c>
      <c r="I72" s="266">
        <f>'[1]Table 4 Level 3'!P71</f>
        <v>730.06</v>
      </c>
      <c r="J72" s="266">
        <f t="shared" ref="J72:J76" si="14">(H72+I72)*0.5</f>
        <v>3496.269242971317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18">
        <f>'10.1.12 MFP Funded'!U72</f>
        <v>0</v>
      </c>
      <c r="D73">
        <f>'[11]ALL-Reformatted'!U72</f>
        <v>0</v>
      </c>
      <c r="E73" s="260">
        <f t="shared" si="13"/>
        <v>0</v>
      </c>
      <c r="F73" s="260">
        <f t="shared" si="8"/>
        <v>0</v>
      </c>
      <c r="G73" s="260">
        <f t="shared" si="9"/>
        <v>0</v>
      </c>
      <c r="H73" s="259">
        <f>'Oct midyear Lake Charles Chtr'!H73</f>
        <v>5059.3528695821524</v>
      </c>
      <c r="I73" s="258">
        <f>'[1]Table 4 Level 3'!P72</f>
        <v>715.61</v>
      </c>
      <c r="J73" s="258">
        <f t="shared" si="14"/>
        <v>2887.481434791076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18">
        <f>'10.1.12 MFP Funded'!U73</f>
        <v>0</v>
      </c>
      <c r="D74">
        <f>'[11]ALL-Reformatted'!U73</f>
        <v>0</v>
      </c>
      <c r="E74" s="260">
        <f t="shared" si="13"/>
        <v>0</v>
      </c>
      <c r="F74" s="260">
        <f t="shared" si="8"/>
        <v>0</v>
      </c>
      <c r="G74" s="260">
        <f t="shared" si="9"/>
        <v>0</v>
      </c>
      <c r="H74" s="259">
        <f>'Oct midyear Lake Charles Chtr'!H74</f>
        <v>5863.2815891318614</v>
      </c>
      <c r="I74" s="258">
        <f>'[1]Table 4 Level 3'!P73</f>
        <v>798.7</v>
      </c>
      <c r="J74" s="258">
        <f t="shared" si="14"/>
        <v>3330.9907945659306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25">
        <f>'10.1.12 MFP Funded'!U74</f>
        <v>0</v>
      </c>
      <c r="D75">
        <f>'[11]ALL-Reformatted'!U74</f>
        <v>0</v>
      </c>
      <c r="E75" s="252">
        <f t="shared" si="13"/>
        <v>0</v>
      </c>
      <c r="F75" s="252">
        <f t="shared" si="8"/>
        <v>0</v>
      </c>
      <c r="G75" s="252">
        <f t="shared" si="9"/>
        <v>0</v>
      </c>
      <c r="H75" s="251">
        <f>'Oct midyear Lake Charles Chtr'!H75</f>
        <v>5520.7940729790862</v>
      </c>
      <c r="I75" s="250">
        <f>'[1]Table 4 Level 3'!P74</f>
        <v>705.67</v>
      </c>
      <c r="J75" s="250">
        <f t="shared" si="14"/>
        <v>3113.2320364895431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ht="13.5" thickBot="1">
      <c r="A76" s="248"/>
      <c r="B76" s="247" t="s">
        <v>223</v>
      </c>
      <c r="C76" s="659">
        <f>SUM(C7:C75)</f>
        <v>778</v>
      </c>
      <c r="D76" s="659">
        <f t="shared" ref="D76:E76" si="15">SUM(D7:D75)</f>
        <v>755</v>
      </c>
      <c r="E76" s="659">
        <f t="shared" si="15"/>
        <v>-23</v>
      </c>
      <c r="F76" s="325">
        <f>SUM(F7:F75)</f>
        <v>0</v>
      </c>
      <c r="G76" s="325">
        <f>SUM(G7:G75)</f>
        <v>-23</v>
      </c>
      <c r="H76" s="244"/>
      <c r="I76" s="243"/>
      <c r="J76" s="243">
        <f t="shared" si="14"/>
        <v>0</v>
      </c>
      <c r="K76" s="242">
        <f>SUM(K7:K75)</f>
        <v>-56674.510154363838</v>
      </c>
      <c r="L76" s="242">
        <f>SUM(L7:L75)</f>
        <v>0</v>
      </c>
      <c r="M76" s="242">
        <f>SUM(M7:M75)</f>
        <v>-56674.510154363838</v>
      </c>
    </row>
    <row r="77" spans="1:13" ht="13.5" thickTop="1">
      <c r="C77" s="626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8" right="0.42" top="0.75" bottom="0.75" header="0.3" footer="0.3"/>
  <pageSetup paperSize="5" scale="60" firstPageNumber="60" orientation="portrait" useFirstPageNumber="1" r:id="rId1"/>
  <headerFooter>
    <oddHeader>&amp;L&amp;"Arial,Bold"&amp;20Revised FY2012-13 MFP Budget Letter: February 1 Mid-year Adjustment for Students</oddHeader>
    <oddFooter>&amp;R&amp;P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3.28515625" customWidth="1"/>
    <col min="11" max="11" width="14.42578125" customWidth="1"/>
    <col min="12" max="12" width="11.42578125" customWidth="1"/>
    <col min="13" max="13" width="11.14062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301</v>
      </c>
      <c r="B2" s="798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588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9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0" customHeight="1">
      <c r="A4" s="789"/>
      <c r="B4" s="80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5" customHeight="1">
      <c r="A6" s="302"/>
      <c r="B6" s="301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Funded'!X6</f>
        <v>0</v>
      </c>
      <c r="D7">
        <f>'[11]ALL-Reformatted'!X6</f>
        <v>0</v>
      </c>
      <c r="E7" s="284">
        <f>D7-C7</f>
        <v>0</v>
      </c>
      <c r="F7" s="284">
        <f t="shared" ref="F7:F70" si="1">IF(E7&gt;0,E7,0)</f>
        <v>0</v>
      </c>
      <c r="G7" s="284">
        <f t="shared" ref="G7:G70" si="2">IF(E7&lt;0,E7,0)</f>
        <v>0</v>
      </c>
      <c r="H7" s="283">
        <f>'Oct midyear JS Clark Academy'!H7</f>
        <v>4637.919706737428</v>
      </c>
      <c r="I7" s="282">
        <f>'[1]Table 4 Level 3'!P6</f>
        <v>777.48</v>
      </c>
      <c r="J7" s="282">
        <f>(I7+H7)*0.5</f>
        <v>2707.6998533687138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15">
        <f>'10.1.12 MFP Funded'!X7</f>
        <v>0</v>
      </c>
      <c r="D8">
        <f>'[11]ALL-Reformatted'!X7</f>
        <v>0</v>
      </c>
      <c r="E8" s="296">
        <f t="shared" ref="E8:E71" si="6">D8-C8</f>
        <v>0</v>
      </c>
      <c r="F8" s="296">
        <f t="shared" si="1"/>
        <v>0</v>
      </c>
      <c r="G8" s="296">
        <f t="shared" si="2"/>
        <v>0</v>
      </c>
      <c r="H8" s="295">
        <f>'Oct midyear JS Clark Academy'!H8</f>
        <v>6149.545926426621</v>
      </c>
      <c r="I8" s="294">
        <f>'[1]Table 4 Level 3'!P7</f>
        <v>842.32</v>
      </c>
      <c r="J8" s="294">
        <f t="shared" ref="J8:J71" si="7">(I8+H8)*0.5</f>
        <v>3495.9329632133104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>
      <c r="A9" s="264">
        <v>3</v>
      </c>
      <c r="B9" s="263" t="s">
        <v>290</v>
      </c>
      <c r="C9" s="615">
        <f>'10.1.12 MFP Funded'!X8</f>
        <v>0</v>
      </c>
      <c r="D9">
        <f>'[11]ALL-Reformatted'!X8</f>
        <v>0</v>
      </c>
      <c r="E9" s="296">
        <f t="shared" si="6"/>
        <v>0</v>
      </c>
      <c r="F9" s="296">
        <f t="shared" si="1"/>
        <v>0</v>
      </c>
      <c r="G9" s="296">
        <f t="shared" si="2"/>
        <v>0</v>
      </c>
      <c r="H9" s="295">
        <f>'Oct midyear JS Clark Academy'!H9</f>
        <v>4340.9401078757892</v>
      </c>
      <c r="I9" s="294">
        <f>'[1]Table 4 Level 3'!P8</f>
        <v>596.84</v>
      </c>
      <c r="J9" s="294">
        <f t="shared" si="7"/>
        <v>2468.8900539378947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>
      <c r="A10" s="264">
        <v>4</v>
      </c>
      <c r="B10" s="263" t="s">
        <v>289</v>
      </c>
      <c r="C10" s="615">
        <f>'10.1.12 MFP Funded'!X9</f>
        <v>0</v>
      </c>
      <c r="D10">
        <f>'[11]ALL-Reformatted'!X9</f>
        <v>0</v>
      </c>
      <c r="E10" s="296">
        <f t="shared" si="6"/>
        <v>0</v>
      </c>
      <c r="F10" s="296">
        <f t="shared" si="1"/>
        <v>0</v>
      </c>
      <c r="G10" s="296">
        <f t="shared" si="2"/>
        <v>0</v>
      </c>
      <c r="H10" s="295">
        <f>'Oct midyear JS Clark Academy'!H10</f>
        <v>6077.3708498182023</v>
      </c>
      <c r="I10" s="294">
        <f>'[1]Table 4 Level 3'!P9</f>
        <v>585.76</v>
      </c>
      <c r="J10" s="294">
        <f t="shared" si="7"/>
        <v>3331.5654249091012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16">
        <f>'10.1.12 MFP Funded'!X10</f>
        <v>0</v>
      </c>
      <c r="D11" s="628">
        <f>'[11]ALL-Reformatted'!X10</f>
        <v>0</v>
      </c>
      <c r="E11" s="290">
        <f t="shared" si="6"/>
        <v>0</v>
      </c>
      <c r="F11" s="290">
        <f t="shared" si="1"/>
        <v>0</v>
      </c>
      <c r="G11" s="290">
        <f t="shared" si="2"/>
        <v>0</v>
      </c>
      <c r="H11" s="289">
        <f>'Oct midyear JS Clark Academy'!H11</f>
        <v>4878.1095033692254</v>
      </c>
      <c r="I11" s="288">
        <f>'[1]Table 4 Level 3'!P10</f>
        <v>555.91</v>
      </c>
      <c r="J11" s="288">
        <f t="shared" si="7"/>
        <v>2717.0097516846126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>
      <c r="A12" s="272">
        <v>6</v>
      </c>
      <c r="B12" s="271" t="s">
        <v>287</v>
      </c>
      <c r="C12" s="617">
        <f>'10.1.12 MFP Funded'!X11</f>
        <v>0</v>
      </c>
      <c r="D12">
        <f>'[11]ALL-Reformatted'!X11</f>
        <v>0</v>
      </c>
      <c r="E12" s="284">
        <f t="shared" si="6"/>
        <v>0</v>
      </c>
      <c r="F12" s="284">
        <f t="shared" si="1"/>
        <v>0</v>
      </c>
      <c r="G12" s="284">
        <f t="shared" si="2"/>
        <v>0</v>
      </c>
      <c r="H12" s="283">
        <f>'Oct midyear JS Clark Academy'!H12</f>
        <v>5550.1901239384006</v>
      </c>
      <c r="I12" s="282">
        <f>'[1]Table 4 Level 3'!P11</f>
        <v>545.4799999999999</v>
      </c>
      <c r="J12" s="282">
        <f t="shared" si="7"/>
        <v>3047.8350619692001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15">
        <f>'10.1.12 MFP Funded'!X12</f>
        <v>0</v>
      </c>
      <c r="D13">
        <f>'[11]ALL-Reformatted'!X12</f>
        <v>0</v>
      </c>
      <c r="E13" s="296">
        <f t="shared" si="6"/>
        <v>0</v>
      </c>
      <c r="F13" s="296">
        <f t="shared" si="1"/>
        <v>0</v>
      </c>
      <c r="G13" s="296">
        <f t="shared" si="2"/>
        <v>0</v>
      </c>
      <c r="H13" s="295">
        <f>'Oct midyear JS Clark Academy'!H13</f>
        <v>1550.5347159603245</v>
      </c>
      <c r="I13" s="294">
        <f>'[1]Table 4 Level 3'!P12</f>
        <v>756.91999999999985</v>
      </c>
      <c r="J13" s="294">
        <f t="shared" si="7"/>
        <v>1153.7273579801622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15">
        <f>'10.1.12 MFP Funded'!X13</f>
        <v>0</v>
      </c>
      <c r="D14">
        <f>'[11]ALL-Reformatted'!X13</f>
        <v>0</v>
      </c>
      <c r="E14" s="296">
        <f t="shared" si="6"/>
        <v>0</v>
      </c>
      <c r="F14" s="296">
        <f t="shared" si="1"/>
        <v>0</v>
      </c>
      <c r="G14" s="296">
        <f t="shared" si="2"/>
        <v>0</v>
      </c>
      <c r="H14" s="295">
        <f>'Oct midyear JS Clark Academy'!H14</f>
        <v>4054.7459475361657</v>
      </c>
      <c r="I14" s="294">
        <f>'[1]Table 4 Level 3'!P13</f>
        <v>725.76</v>
      </c>
      <c r="J14" s="294">
        <f t="shared" si="7"/>
        <v>2390.2529737680829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15">
        <f>'10.1.12 MFP Funded'!X14</f>
        <v>0</v>
      </c>
      <c r="D15">
        <f>'[11]ALL-Reformatted'!X14</f>
        <v>0</v>
      </c>
      <c r="E15" s="296">
        <f t="shared" si="6"/>
        <v>0</v>
      </c>
      <c r="F15" s="296">
        <f t="shared" si="1"/>
        <v>0</v>
      </c>
      <c r="G15" s="296">
        <f t="shared" si="2"/>
        <v>0</v>
      </c>
      <c r="H15" s="295">
        <f>'Oct midyear JS Clark Academy'!H15</f>
        <v>4287.1210280148016</v>
      </c>
      <c r="I15" s="294">
        <f>'[1]Table 4 Level 3'!P14</f>
        <v>744.76</v>
      </c>
      <c r="J15" s="294">
        <f t="shared" si="7"/>
        <v>2515.9405140074009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16">
        <f>'10.1.12 MFP Funded'!X15</f>
        <v>0</v>
      </c>
      <c r="D16" s="628">
        <f>'[11]ALL-Reformatted'!X15</f>
        <v>0</v>
      </c>
      <c r="E16" s="290">
        <f t="shared" si="6"/>
        <v>0</v>
      </c>
      <c r="F16" s="290">
        <f t="shared" si="1"/>
        <v>0</v>
      </c>
      <c r="G16" s="290">
        <f t="shared" si="2"/>
        <v>0</v>
      </c>
      <c r="H16" s="289">
        <f>'Oct midyear JS Clark Academy'!H16</f>
        <v>4320.1782742925079</v>
      </c>
      <c r="I16" s="288">
        <f>'[1]Table 4 Level 3'!P15</f>
        <v>608.04000000000008</v>
      </c>
      <c r="J16" s="288">
        <f t="shared" si="7"/>
        <v>2464.1091371462539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17">
        <f>'10.1.12 MFP Funded'!X16</f>
        <v>0</v>
      </c>
      <c r="D17">
        <f>'[11]ALL-Reformatted'!X16</f>
        <v>0</v>
      </c>
      <c r="E17" s="284">
        <f t="shared" si="6"/>
        <v>0</v>
      </c>
      <c r="F17" s="284">
        <f t="shared" si="1"/>
        <v>0</v>
      </c>
      <c r="G17" s="284">
        <f t="shared" si="2"/>
        <v>0</v>
      </c>
      <c r="H17" s="283">
        <f>'Oct midyear JS Clark Academy'!H17</f>
        <v>6754.8947842641273</v>
      </c>
      <c r="I17" s="282">
        <f>'[1]Table 4 Level 3'!P16</f>
        <v>706.55</v>
      </c>
      <c r="J17" s="282">
        <f t="shared" si="7"/>
        <v>3730.7223921320638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15">
        <f>'10.1.12 MFP Funded'!X17</f>
        <v>0</v>
      </c>
      <c r="D18">
        <f>'[11]ALL-Reformatted'!X17</f>
        <v>0</v>
      </c>
      <c r="E18" s="296">
        <f t="shared" si="6"/>
        <v>0</v>
      </c>
      <c r="F18" s="296">
        <f t="shared" si="1"/>
        <v>0</v>
      </c>
      <c r="G18" s="296">
        <f t="shared" si="2"/>
        <v>0</v>
      </c>
      <c r="H18" s="295">
        <f>'Oct midyear JS Clark Academy'!H18</f>
        <v>1807.9873469387755</v>
      </c>
      <c r="I18" s="294">
        <f>'[1]Table 4 Level 3'!P17</f>
        <v>1063.31</v>
      </c>
      <c r="J18" s="294">
        <f t="shared" si="7"/>
        <v>1435.6486734693876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15">
        <f>'10.1.12 MFP Funded'!X18</f>
        <v>0</v>
      </c>
      <c r="D19">
        <f>'[11]ALL-Reformatted'!X18</f>
        <v>0</v>
      </c>
      <c r="E19" s="296">
        <f t="shared" si="6"/>
        <v>0</v>
      </c>
      <c r="F19" s="296">
        <f t="shared" si="1"/>
        <v>0</v>
      </c>
      <c r="G19" s="296">
        <f t="shared" si="2"/>
        <v>0</v>
      </c>
      <c r="H19" s="295">
        <f>'Oct midyear JS Clark Academy'!H19</f>
        <v>6143.511131744569</v>
      </c>
      <c r="I19" s="294">
        <f>'[1]Table 4 Level 3'!P18</f>
        <v>749.43000000000006</v>
      </c>
      <c r="J19" s="294">
        <f t="shared" si="7"/>
        <v>3446.4705658722846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>
      <c r="A20" s="264">
        <v>14</v>
      </c>
      <c r="B20" s="263" t="s">
        <v>279</v>
      </c>
      <c r="C20" s="615">
        <f>'10.1.12 MFP Funded'!X19</f>
        <v>0</v>
      </c>
      <c r="D20">
        <f>'[11]ALL-Reformatted'!X19</f>
        <v>0</v>
      </c>
      <c r="E20" s="296">
        <f t="shared" si="6"/>
        <v>0</v>
      </c>
      <c r="F20" s="296">
        <f t="shared" si="1"/>
        <v>0</v>
      </c>
      <c r="G20" s="296">
        <f t="shared" si="2"/>
        <v>0</v>
      </c>
      <c r="H20" s="295">
        <f>'Oct midyear JS Clark Academy'!H20</f>
        <v>5304.5609177528095</v>
      </c>
      <c r="I20" s="294">
        <f>'[1]Table 4 Level 3'!P19</f>
        <v>809.9799999999999</v>
      </c>
      <c r="J20" s="294">
        <f t="shared" si="7"/>
        <v>3057.2704588764045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16">
        <f>'10.1.12 MFP Funded'!X20</f>
        <v>0</v>
      </c>
      <c r="D21" s="628">
        <f>'[11]ALL-Reformatted'!X20</f>
        <v>0</v>
      </c>
      <c r="E21" s="290">
        <f t="shared" si="6"/>
        <v>0</v>
      </c>
      <c r="F21" s="290">
        <f t="shared" si="1"/>
        <v>0</v>
      </c>
      <c r="G21" s="290">
        <f t="shared" si="2"/>
        <v>0</v>
      </c>
      <c r="H21" s="289">
        <f>'Oct midyear JS Clark Academy'!H21</f>
        <v>5440.6588926253107</v>
      </c>
      <c r="I21" s="288">
        <f>'[1]Table 4 Level 3'!P20</f>
        <v>553.79999999999995</v>
      </c>
      <c r="J21" s="288">
        <f t="shared" si="7"/>
        <v>2997.2294463126555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17">
        <f>'10.1.12 MFP Funded'!X21</f>
        <v>0</v>
      </c>
      <c r="D22">
        <f>'[11]ALL-Reformatted'!X21</f>
        <v>0</v>
      </c>
      <c r="E22" s="284">
        <f t="shared" si="6"/>
        <v>0</v>
      </c>
      <c r="F22" s="284">
        <f t="shared" si="1"/>
        <v>0</v>
      </c>
      <c r="G22" s="284">
        <f t="shared" si="2"/>
        <v>0</v>
      </c>
      <c r="H22" s="283">
        <f>'Oct midyear JS Clark Academy'!H22</f>
        <v>1508.2103091706706</v>
      </c>
      <c r="I22" s="282">
        <f>'[1]Table 4 Level 3'!P21</f>
        <v>686.73</v>
      </c>
      <c r="J22" s="282">
        <f t="shared" si="7"/>
        <v>1097.4701545853354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15">
        <f>'10.1.12 MFP Funded'!X22</f>
        <v>0</v>
      </c>
      <c r="D23">
        <f>'[11]ALL-Reformatted'!X22</f>
        <v>0</v>
      </c>
      <c r="E23" s="296">
        <f t="shared" si="6"/>
        <v>0</v>
      </c>
      <c r="F23" s="296">
        <f t="shared" si="1"/>
        <v>0</v>
      </c>
      <c r="G23" s="296">
        <f t="shared" si="2"/>
        <v>0</v>
      </c>
      <c r="H23" s="295">
        <f>'Oct midyear JS Clark Academy'!H23</f>
        <v>3395.7244841073689</v>
      </c>
      <c r="I23" s="294">
        <f>'[1]Table 5B2_RSD_LA'!F7</f>
        <v>801.47762416806802</v>
      </c>
      <c r="J23" s="294">
        <f t="shared" si="7"/>
        <v>2098.6010541377186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15">
        <f>'10.1.12 MFP Funded'!X23</f>
        <v>0</v>
      </c>
      <c r="D24">
        <f>'[11]ALL-Reformatted'!X23</f>
        <v>0</v>
      </c>
      <c r="E24" s="296">
        <f t="shared" si="6"/>
        <v>0</v>
      </c>
      <c r="F24" s="296">
        <f t="shared" si="1"/>
        <v>0</v>
      </c>
      <c r="G24" s="296">
        <f t="shared" si="2"/>
        <v>0</v>
      </c>
      <c r="H24" s="295">
        <f>'Oct midyear JS Clark Academy'!H24</f>
        <v>5811.9176591224677</v>
      </c>
      <c r="I24" s="294">
        <f>'[1]Table 4 Level 3'!P23</f>
        <v>845.94999999999993</v>
      </c>
      <c r="J24" s="294">
        <f t="shared" si="7"/>
        <v>3328.9338295612338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15">
        <f>'10.1.12 MFP Funded'!X24</f>
        <v>0</v>
      </c>
      <c r="D25">
        <f>'[11]ALL-Reformatted'!X24</f>
        <v>0</v>
      </c>
      <c r="E25" s="296">
        <f t="shared" si="6"/>
        <v>0</v>
      </c>
      <c r="F25" s="296">
        <f t="shared" si="1"/>
        <v>0</v>
      </c>
      <c r="G25" s="296">
        <f t="shared" si="2"/>
        <v>0</v>
      </c>
      <c r="H25" s="295">
        <f>'Oct midyear JS Clark Academy'!H25</f>
        <v>5201.7687653250778</v>
      </c>
      <c r="I25" s="294">
        <f>'[1]Table 4 Level 3'!P24</f>
        <v>905.43</v>
      </c>
      <c r="J25" s="294">
        <f t="shared" si="7"/>
        <v>3053.599382662539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16">
        <f>'10.1.12 MFP Funded'!X25</f>
        <v>0</v>
      </c>
      <c r="D26" s="628">
        <f>'[11]ALL-Reformatted'!X25</f>
        <v>0</v>
      </c>
      <c r="E26" s="290">
        <f t="shared" si="6"/>
        <v>0</v>
      </c>
      <c r="F26" s="290">
        <f t="shared" si="1"/>
        <v>0</v>
      </c>
      <c r="G26" s="290">
        <f t="shared" si="2"/>
        <v>0</v>
      </c>
      <c r="H26" s="289">
        <f>'Oct midyear JS Clark Academy'!H26</f>
        <v>5446.6066076220959</v>
      </c>
      <c r="I26" s="288">
        <f>'[1]Table 4 Level 3'!P25</f>
        <v>586.16999999999996</v>
      </c>
      <c r="J26" s="288">
        <f t="shared" si="7"/>
        <v>3016.388303811048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17">
        <f>'10.1.12 MFP Funded'!X26</f>
        <v>0</v>
      </c>
      <c r="D27">
        <f>'[11]ALL-Reformatted'!X26</f>
        <v>0</v>
      </c>
      <c r="E27" s="284">
        <f t="shared" si="6"/>
        <v>0</v>
      </c>
      <c r="F27" s="284">
        <f t="shared" si="1"/>
        <v>0</v>
      </c>
      <c r="G27" s="284">
        <f t="shared" si="2"/>
        <v>0</v>
      </c>
      <c r="H27" s="283">
        <f>'Oct midyear JS Clark Academy'!H27</f>
        <v>5761.9798531850847</v>
      </c>
      <c r="I27" s="282">
        <f>'[1]Table 4 Level 3'!P26</f>
        <v>610.35</v>
      </c>
      <c r="J27" s="282">
        <f t="shared" si="7"/>
        <v>3186.1649265925425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15">
        <f>'10.1.12 MFP Funded'!X27</f>
        <v>0</v>
      </c>
      <c r="D28">
        <f>'[11]ALL-Reformatted'!X27</f>
        <v>0</v>
      </c>
      <c r="E28" s="296">
        <f t="shared" si="6"/>
        <v>0</v>
      </c>
      <c r="F28" s="296">
        <f t="shared" si="1"/>
        <v>0</v>
      </c>
      <c r="G28" s="296">
        <f t="shared" si="2"/>
        <v>0</v>
      </c>
      <c r="H28" s="295">
        <f>'Oct midyear JS Clark Academy'!H28</f>
        <v>6212.5932514983215</v>
      </c>
      <c r="I28" s="294">
        <f>'[1]Table 4 Level 3'!P27</f>
        <v>496.36</v>
      </c>
      <c r="J28" s="294">
        <f t="shared" si="7"/>
        <v>3354.4766257491606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15">
        <f>'10.1.12 MFP Funded'!X28</f>
        <v>0</v>
      </c>
      <c r="D29">
        <f>'[11]ALL-Reformatted'!X28</f>
        <v>0</v>
      </c>
      <c r="E29" s="296">
        <f t="shared" si="6"/>
        <v>0</v>
      </c>
      <c r="F29" s="296">
        <f t="shared" si="1"/>
        <v>0</v>
      </c>
      <c r="G29" s="296">
        <f t="shared" si="2"/>
        <v>0</v>
      </c>
      <c r="H29" s="295">
        <f>'Oct midyear JS Clark Academy'!H29</f>
        <v>4824.5074836036147</v>
      </c>
      <c r="I29" s="294">
        <f>'[1]Table 4 Level 3'!P28</f>
        <v>688.58</v>
      </c>
      <c r="J29" s="294">
        <f t="shared" si="7"/>
        <v>2756.5437418018073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15">
        <f>'10.1.12 MFP Funded'!X29</f>
        <v>0</v>
      </c>
      <c r="D30">
        <f>'[11]ALL-Reformatted'!X29</f>
        <v>0</v>
      </c>
      <c r="E30" s="296">
        <f t="shared" si="6"/>
        <v>0</v>
      </c>
      <c r="F30" s="296">
        <f t="shared" si="1"/>
        <v>0</v>
      </c>
      <c r="G30" s="296">
        <f t="shared" si="2"/>
        <v>0</v>
      </c>
      <c r="H30" s="295">
        <f>'Oct midyear JS Clark Academy'!H30</f>
        <v>2654.5104003578617</v>
      </c>
      <c r="I30" s="294">
        <f>'[1]Table 4 Level 3'!P29</f>
        <v>854.24999999999989</v>
      </c>
      <c r="J30" s="294">
        <f t="shared" si="7"/>
        <v>1754.3802001789309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16">
        <f>'10.1.12 MFP Funded'!X30</f>
        <v>0</v>
      </c>
      <c r="D31" s="628">
        <f>'[11]ALL-Reformatted'!X30</f>
        <v>0</v>
      </c>
      <c r="E31" s="290">
        <f t="shared" si="6"/>
        <v>0</v>
      </c>
      <c r="F31" s="290">
        <f t="shared" si="1"/>
        <v>0</v>
      </c>
      <c r="G31" s="290">
        <f t="shared" si="2"/>
        <v>0</v>
      </c>
      <c r="H31" s="289">
        <f>'Oct midyear JS Clark Academy'!H31</f>
        <v>3876.6607101712493</v>
      </c>
      <c r="I31" s="288">
        <f>'[1]Table 4 Level 3'!P30</f>
        <v>653.73</v>
      </c>
      <c r="J31" s="288">
        <f t="shared" si="7"/>
        <v>2265.1953550856247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17">
        <f>'10.1.12 MFP Funded'!X31</f>
        <v>0</v>
      </c>
      <c r="D32">
        <f>'[11]ALL-Reformatted'!X31</f>
        <v>0</v>
      </c>
      <c r="E32" s="284">
        <f t="shared" si="6"/>
        <v>0</v>
      </c>
      <c r="F32" s="284">
        <f t="shared" si="1"/>
        <v>0</v>
      </c>
      <c r="G32" s="284">
        <f t="shared" si="2"/>
        <v>0</v>
      </c>
      <c r="H32" s="283">
        <f>'Oct midyear JS Clark Academy'!H32</f>
        <v>3130.9087022137969</v>
      </c>
      <c r="I32" s="282">
        <f>'[1]Table 4 Level 3'!P31</f>
        <v>836.83</v>
      </c>
      <c r="J32" s="282">
        <f t="shared" si="7"/>
        <v>1983.8693511068984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18">
        <f>'10.1.12 MFP Funded'!X32</f>
        <v>0</v>
      </c>
      <c r="D33">
        <f>'[11]ALL-Reformatted'!X32</f>
        <v>0</v>
      </c>
      <c r="E33" s="260">
        <f t="shared" si="6"/>
        <v>0</v>
      </c>
      <c r="F33" s="260">
        <f t="shared" si="1"/>
        <v>0</v>
      </c>
      <c r="G33" s="260">
        <f t="shared" si="2"/>
        <v>0</v>
      </c>
      <c r="H33" s="259">
        <f>'Oct midyear JS Clark Academy'!H33</f>
        <v>5673.3097932359224</v>
      </c>
      <c r="I33" s="258">
        <f>'[1]Table 4 Level 3'!P32</f>
        <v>693.06</v>
      </c>
      <c r="J33" s="258">
        <f t="shared" si="7"/>
        <v>3183.1848966179614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18">
        <f>'10.1.12 MFP Funded'!X33</f>
        <v>1</v>
      </c>
      <c r="D34">
        <f>'[11]ALL-Reformatted'!X33</f>
        <v>1</v>
      </c>
      <c r="E34" s="260">
        <f t="shared" si="6"/>
        <v>0</v>
      </c>
      <c r="F34" s="260">
        <f t="shared" si="1"/>
        <v>0</v>
      </c>
      <c r="G34" s="260">
        <f t="shared" si="2"/>
        <v>0</v>
      </c>
      <c r="H34" s="259">
        <f>'Oct midyear JS Clark Academy'!H34</f>
        <v>3225.6961587092846</v>
      </c>
      <c r="I34" s="258">
        <f>'[1]Table 4 Level 3'!P33</f>
        <v>694.4</v>
      </c>
      <c r="J34" s="258">
        <f t="shared" si="7"/>
        <v>1960.0480793546424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18">
        <f>'10.1.12 MFP Funded'!X34</f>
        <v>0</v>
      </c>
      <c r="D35">
        <f>'[11]ALL-Reformatted'!X34</f>
        <v>0</v>
      </c>
      <c r="E35" s="260">
        <f t="shared" si="6"/>
        <v>0</v>
      </c>
      <c r="F35" s="260">
        <f t="shared" si="1"/>
        <v>0</v>
      </c>
      <c r="G35" s="260">
        <f t="shared" si="2"/>
        <v>0</v>
      </c>
      <c r="H35" s="259">
        <f>'Oct midyear JS Clark Academy'!H35</f>
        <v>3955.7852148385191</v>
      </c>
      <c r="I35" s="258">
        <f>'[1]Table 4 Level 3'!P34</f>
        <v>754.94999999999993</v>
      </c>
      <c r="J35" s="258">
        <f t="shared" si="7"/>
        <v>2355.3676074192595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19">
        <f>'10.1.12 MFP Funded'!X35</f>
        <v>0</v>
      </c>
      <c r="D36" s="628">
        <f>'[11]ALL-Reformatted'!X35</f>
        <v>0</v>
      </c>
      <c r="E36" s="276">
        <f t="shared" si="6"/>
        <v>0</v>
      </c>
      <c r="F36" s="276">
        <f t="shared" si="1"/>
        <v>0</v>
      </c>
      <c r="G36" s="276">
        <f t="shared" si="2"/>
        <v>0</v>
      </c>
      <c r="H36" s="275">
        <f>'Oct midyear JS Clark Academy'!H36</f>
        <v>5609.6361466464068</v>
      </c>
      <c r="I36" s="274">
        <f>'[1]Table 4 Level 3'!P35</f>
        <v>727.17</v>
      </c>
      <c r="J36" s="274">
        <f t="shared" si="7"/>
        <v>3168.4030733232034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20">
        <f>'10.1.12 MFP Funded'!X36</f>
        <v>0</v>
      </c>
      <c r="D37">
        <f>'[11]ALL-Reformatted'!X36</f>
        <v>0</v>
      </c>
      <c r="E37" s="268">
        <f t="shared" si="6"/>
        <v>0</v>
      </c>
      <c r="F37" s="268">
        <f t="shared" si="1"/>
        <v>0</v>
      </c>
      <c r="G37" s="268">
        <f t="shared" si="2"/>
        <v>0</v>
      </c>
      <c r="H37" s="267">
        <f>'Oct midyear JS Clark Academy'!H37</f>
        <v>4174.0937400224284</v>
      </c>
      <c r="I37" s="266">
        <f>'[1]Table 4 Level 3'!P36</f>
        <v>620.83000000000004</v>
      </c>
      <c r="J37" s="266">
        <f t="shared" si="7"/>
        <v>2397.4618700112142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18">
        <f>'10.1.12 MFP Funded'!X37</f>
        <v>0</v>
      </c>
      <c r="D38">
        <f>'[11]ALL-Reformatted'!X37</f>
        <v>0</v>
      </c>
      <c r="E38" s="260">
        <f t="shared" si="6"/>
        <v>0</v>
      </c>
      <c r="F38" s="260">
        <f t="shared" si="1"/>
        <v>0</v>
      </c>
      <c r="G38" s="260">
        <f t="shared" si="2"/>
        <v>0</v>
      </c>
      <c r="H38" s="259">
        <f>'Oct midyear JS Clark Academy'!H38</f>
        <v>5486.1585166144778</v>
      </c>
      <c r="I38" s="258">
        <f>'[1]Table 4 Level 3'!P37</f>
        <v>559.77</v>
      </c>
      <c r="J38" s="258">
        <f t="shared" si="7"/>
        <v>3022.9642583072391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18">
        <f>'10.1.12 MFP Funded'!X38</f>
        <v>0</v>
      </c>
      <c r="D39">
        <f>'[11]ALL-Reformatted'!X38</f>
        <v>0</v>
      </c>
      <c r="E39" s="260">
        <f t="shared" si="6"/>
        <v>0</v>
      </c>
      <c r="F39" s="260">
        <f t="shared" si="1"/>
        <v>0</v>
      </c>
      <c r="G39" s="260">
        <f t="shared" si="2"/>
        <v>0</v>
      </c>
      <c r="H39" s="259">
        <f>'Oct midyear JS Clark Academy'!H39</f>
        <v>5393.8471941993575</v>
      </c>
      <c r="I39" s="258">
        <f>'[1]Table 4 Level 3'!P38</f>
        <v>655.31000000000006</v>
      </c>
      <c r="J39" s="258">
        <f t="shared" si="7"/>
        <v>3024.578597099679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18">
        <f>'10.1.12 MFP Funded'!X39</f>
        <v>0</v>
      </c>
      <c r="D40">
        <f>'[11]ALL-Reformatted'!X39</f>
        <v>0</v>
      </c>
      <c r="E40" s="260">
        <f t="shared" si="6"/>
        <v>0</v>
      </c>
      <c r="F40" s="260">
        <f t="shared" si="1"/>
        <v>0</v>
      </c>
      <c r="G40" s="260">
        <f t="shared" si="2"/>
        <v>0</v>
      </c>
      <c r="H40" s="259">
        <f>'Oct midyear JS Clark Academy'!H40</f>
        <v>5864.3549473361072</v>
      </c>
      <c r="I40" s="258">
        <f>'[1]Table 4 Level 3'!P39</f>
        <v>644.11000000000013</v>
      </c>
      <c r="J40" s="258">
        <f t="shared" si="7"/>
        <v>3254.2324736680539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19">
        <f>'10.1.12 MFP Funded'!X40</f>
        <v>0</v>
      </c>
      <c r="D41" s="628">
        <f>'[11]ALL-Reformatted'!X40</f>
        <v>0</v>
      </c>
      <c r="E41" s="276">
        <f t="shared" si="6"/>
        <v>0</v>
      </c>
      <c r="F41" s="276">
        <f t="shared" si="1"/>
        <v>0</v>
      </c>
      <c r="G41" s="276">
        <f t="shared" si="2"/>
        <v>0</v>
      </c>
      <c r="H41" s="275">
        <f>'Oct midyear JS Clark Academy'!H41</f>
        <v>4848.8680115701454</v>
      </c>
      <c r="I41" s="274">
        <f>'[1]Table 4 Level 3'!P40</f>
        <v>537.96</v>
      </c>
      <c r="J41" s="274">
        <f t="shared" si="7"/>
        <v>2693.4140057850727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20">
        <f>'10.1.12 MFP Funded'!X41</f>
        <v>0</v>
      </c>
      <c r="D42">
        <f>'[11]ALL-Reformatted'!X41</f>
        <v>0</v>
      </c>
      <c r="E42" s="268">
        <f t="shared" si="6"/>
        <v>0</v>
      </c>
      <c r="F42" s="268">
        <f t="shared" si="1"/>
        <v>0</v>
      </c>
      <c r="G42" s="268">
        <f t="shared" si="2"/>
        <v>0</v>
      </c>
      <c r="H42" s="267">
        <f>'Oct midyear JS Clark Academy'!H42</f>
        <v>3442.7546828904692</v>
      </c>
      <c r="I42" s="266">
        <f>'[1]Table 5B1_RSD_Orleans'!F78</f>
        <v>746.0335616438357</v>
      </c>
      <c r="J42" s="266">
        <f t="shared" si="7"/>
        <v>2094.3941222671524</v>
      </c>
      <c r="K42" s="265">
        <f t="shared" si="3"/>
        <v>0</v>
      </c>
      <c r="L42" s="265">
        <f t="shared" si="4"/>
        <v>0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18">
        <f>'10.1.12 MFP Funded'!X42</f>
        <v>0</v>
      </c>
      <c r="D43">
        <f>'[11]ALL-Reformatted'!X42</f>
        <v>0</v>
      </c>
      <c r="E43" s="260">
        <f t="shared" si="6"/>
        <v>0</v>
      </c>
      <c r="F43" s="260">
        <f t="shared" si="1"/>
        <v>0</v>
      </c>
      <c r="G43" s="260">
        <f t="shared" si="2"/>
        <v>0</v>
      </c>
      <c r="H43" s="259">
        <f>'Oct midyear JS Clark Academy'!H43</f>
        <v>5492.0643232073926</v>
      </c>
      <c r="I43" s="258">
        <f>'[1]Table 4 Level 3'!P42</f>
        <v>653.61</v>
      </c>
      <c r="J43" s="258">
        <f t="shared" si="7"/>
        <v>3072.8371616036961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18">
        <f>'10.1.12 MFP Funded'!X43</f>
        <v>0</v>
      </c>
      <c r="D44">
        <f>'[11]ALL-Reformatted'!X43</f>
        <v>0</v>
      </c>
      <c r="E44" s="260">
        <f t="shared" si="6"/>
        <v>0</v>
      </c>
      <c r="F44" s="260">
        <f t="shared" si="1"/>
        <v>0</v>
      </c>
      <c r="G44" s="260">
        <f t="shared" si="2"/>
        <v>0</v>
      </c>
      <c r="H44" s="259">
        <f>'Oct midyear JS Clark Academy'!H44</f>
        <v>2296.9220537376964</v>
      </c>
      <c r="I44" s="258">
        <f>'[1]Table 4 Level 3'!P43</f>
        <v>829.92000000000007</v>
      </c>
      <c r="J44" s="258">
        <f t="shared" si="7"/>
        <v>1563.4210268688482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18">
        <f>'10.1.12 MFP Funded'!X44</f>
        <v>0</v>
      </c>
      <c r="D45">
        <f>'[11]ALL-Reformatted'!X44</f>
        <v>0</v>
      </c>
      <c r="E45" s="260">
        <f t="shared" si="6"/>
        <v>0</v>
      </c>
      <c r="F45" s="260">
        <f t="shared" si="1"/>
        <v>0</v>
      </c>
      <c r="G45" s="260">
        <f t="shared" si="2"/>
        <v>0</v>
      </c>
      <c r="H45" s="259">
        <f>'Oct midyear JS Clark Academy'!H45</f>
        <v>3692.59215316156</v>
      </c>
      <c r="I45" s="258">
        <f>'[1]Table 5B2_RSD_LA'!F21</f>
        <v>779.65573042776441</v>
      </c>
      <c r="J45" s="258">
        <f t="shared" si="7"/>
        <v>2236.1239417946622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19">
        <f>'10.1.12 MFP Funded'!X45</f>
        <v>0</v>
      </c>
      <c r="D46" s="628">
        <f>'[11]ALL-Reformatted'!X45</f>
        <v>0</v>
      </c>
      <c r="E46" s="276">
        <f t="shared" si="6"/>
        <v>0</v>
      </c>
      <c r="F46" s="276">
        <f t="shared" si="1"/>
        <v>0</v>
      </c>
      <c r="G46" s="276">
        <f t="shared" si="2"/>
        <v>0</v>
      </c>
      <c r="H46" s="275">
        <f>'Oct midyear JS Clark Academy'!H46</f>
        <v>4897.3087815908475</v>
      </c>
      <c r="I46" s="274">
        <f>'[1]Table 4 Level 3'!P45</f>
        <v>700.2700000000001</v>
      </c>
      <c r="J46" s="274">
        <f t="shared" si="7"/>
        <v>2798.789390795424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20">
        <f>'10.1.12 MFP Funded'!X46</f>
        <v>0</v>
      </c>
      <c r="D47">
        <f>'[11]ALL-Reformatted'!X46</f>
        <v>0</v>
      </c>
      <c r="E47" s="268">
        <f t="shared" si="6"/>
        <v>0</v>
      </c>
      <c r="F47" s="268">
        <f t="shared" si="1"/>
        <v>0</v>
      </c>
      <c r="G47" s="268">
        <f t="shared" si="2"/>
        <v>0</v>
      </c>
      <c r="H47" s="267">
        <f>'Oct midyear JS Clark Academy'!H47</f>
        <v>1613.0487891737891</v>
      </c>
      <c r="I47" s="266">
        <f>'[1]Table 4 Level 3'!P46</f>
        <v>886.22</v>
      </c>
      <c r="J47" s="266">
        <f t="shared" si="7"/>
        <v>1249.6343945868946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18">
        <f>'10.1.12 MFP Funded'!X47</f>
        <v>0</v>
      </c>
      <c r="D48">
        <f>'[11]ALL-Reformatted'!X47</f>
        <v>0</v>
      </c>
      <c r="E48" s="260">
        <f t="shared" si="6"/>
        <v>0</v>
      </c>
      <c r="F48" s="260">
        <f t="shared" si="1"/>
        <v>0</v>
      </c>
      <c r="G48" s="260">
        <f t="shared" si="2"/>
        <v>0</v>
      </c>
      <c r="H48" s="259">
        <f>'Oct midyear JS Clark Academy'!H48</f>
        <v>5259.3837602759822</v>
      </c>
      <c r="I48" s="258">
        <f>'[1]Table 4 Level 3'!P47</f>
        <v>534.28</v>
      </c>
      <c r="J48" s="258">
        <f t="shared" si="7"/>
        <v>2896.831880137991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18">
        <f>'10.1.12 MFP Funded'!X48</f>
        <v>0</v>
      </c>
      <c r="D49">
        <f>'[11]ALL-Reformatted'!X48</f>
        <v>0</v>
      </c>
      <c r="E49" s="260">
        <f t="shared" si="6"/>
        <v>0</v>
      </c>
      <c r="F49" s="260">
        <f t="shared" si="1"/>
        <v>0</v>
      </c>
      <c r="G49" s="260">
        <f t="shared" si="2"/>
        <v>0</v>
      </c>
      <c r="H49" s="259">
        <f>'Oct midyear JS Clark Academy'!H49</f>
        <v>5602.7225412254893</v>
      </c>
      <c r="I49" s="258">
        <f>'[1]Table 4 Level 3'!P48</f>
        <v>574.6099999999999</v>
      </c>
      <c r="J49" s="258">
        <f t="shared" si="7"/>
        <v>3088.6662706127445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18">
        <f>'10.1.12 MFP Funded'!X49</f>
        <v>0</v>
      </c>
      <c r="D50">
        <f>'[11]ALL-Reformatted'!X49</f>
        <v>0</v>
      </c>
      <c r="E50" s="260">
        <f t="shared" si="6"/>
        <v>0</v>
      </c>
      <c r="F50" s="260">
        <f t="shared" si="1"/>
        <v>0</v>
      </c>
      <c r="G50" s="260">
        <f t="shared" si="2"/>
        <v>0</v>
      </c>
      <c r="H50" s="259">
        <f>'Oct midyear JS Clark Academy'!H50</f>
        <v>4123.0310925034155</v>
      </c>
      <c r="I50" s="258">
        <f>'[1]Table 4 Level 3'!P49</f>
        <v>663.16000000000008</v>
      </c>
      <c r="J50" s="258">
        <f t="shared" si="7"/>
        <v>2393.0955462517077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19">
        <f>'10.1.12 MFP Funded'!X50</f>
        <v>0</v>
      </c>
      <c r="D51" s="628">
        <f>'[11]ALL-Reformatted'!X50</f>
        <v>0</v>
      </c>
      <c r="E51" s="276">
        <f t="shared" si="6"/>
        <v>0</v>
      </c>
      <c r="F51" s="276">
        <f t="shared" si="1"/>
        <v>0</v>
      </c>
      <c r="G51" s="276">
        <f t="shared" si="2"/>
        <v>0</v>
      </c>
      <c r="H51" s="275">
        <f>'Oct midyear JS Clark Academy'!H51</f>
        <v>2428.6757675555082</v>
      </c>
      <c r="I51" s="274">
        <f>'[1]Table 4 Level 3'!P50</f>
        <v>753.96000000000015</v>
      </c>
      <c r="J51" s="274">
        <f t="shared" si="7"/>
        <v>1591.3178837777541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20">
        <f>'10.1.12 MFP Funded'!X51</f>
        <v>0</v>
      </c>
      <c r="D52">
        <f>'[11]ALL-Reformatted'!X51</f>
        <v>0</v>
      </c>
      <c r="E52" s="268">
        <f t="shared" si="6"/>
        <v>0</v>
      </c>
      <c r="F52" s="268">
        <f t="shared" si="1"/>
        <v>0</v>
      </c>
      <c r="G52" s="268">
        <f t="shared" si="2"/>
        <v>0</v>
      </c>
      <c r="H52" s="267">
        <f>'Oct midyear JS Clark Academy'!H52</f>
        <v>5783.612845780598</v>
      </c>
      <c r="I52" s="266">
        <f>'[1]Table 4 Level 3'!P51</f>
        <v>728.06</v>
      </c>
      <c r="J52" s="266">
        <f t="shared" si="7"/>
        <v>3255.8364228902992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18">
        <f>'10.1.12 MFP Funded'!X52</f>
        <v>0</v>
      </c>
      <c r="D53">
        <f>'[11]ALL-Reformatted'!X52</f>
        <v>0</v>
      </c>
      <c r="E53" s="260">
        <f t="shared" si="6"/>
        <v>0</v>
      </c>
      <c r="F53" s="260">
        <f t="shared" si="1"/>
        <v>0</v>
      </c>
      <c r="G53" s="260">
        <f t="shared" si="2"/>
        <v>0</v>
      </c>
      <c r="H53" s="259">
        <f>'Oct midyear JS Clark Academy'!H53</f>
        <v>3209.8138023141523</v>
      </c>
      <c r="I53" s="258">
        <f>'[1]Table 4 Level 3'!P52</f>
        <v>910.76</v>
      </c>
      <c r="J53" s="258">
        <f t="shared" si="7"/>
        <v>2060.286901157076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18">
        <f>'10.1.12 MFP Funded'!X53</f>
        <v>0</v>
      </c>
      <c r="D54">
        <f>'[11]ALL-Reformatted'!X53</f>
        <v>0</v>
      </c>
      <c r="E54" s="260">
        <f t="shared" si="6"/>
        <v>0</v>
      </c>
      <c r="F54" s="260">
        <f t="shared" si="1"/>
        <v>0</v>
      </c>
      <c r="G54" s="260">
        <f t="shared" si="2"/>
        <v>0</v>
      </c>
      <c r="H54" s="259">
        <f>'Oct midyear JS Clark Academy'!H54</f>
        <v>4278.1956772731837</v>
      </c>
      <c r="I54" s="258">
        <f>'[1]Table 4 Level 3'!P53</f>
        <v>871.07</v>
      </c>
      <c r="J54" s="258">
        <f t="shared" si="7"/>
        <v>2574.6328386365917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18">
        <f>'10.1.12 MFP Funded'!X54</f>
        <v>178</v>
      </c>
      <c r="D55">
        <f>'[11]ALL-Reformatted'!X54</f>
        <v>167</v>
      </c>
      <c r="E55" s="260">
        <f t="shared" si="6"/>
        <v>-11</v>
      </c>
      <c r="F55" s="260">
        <f t="shared" si="1"/>
        <v>0</v>
      </c>
      <c r="G55" s="260">
        <f t="shared" si="2"/>
        <v>-11</v>
      </c>
      <c r="H55" s="259">
        <f>'Oct midyear JS Clark Academy'!H55</f>
        <v>4819.172186397177</v>
      </c>
      <c r="I55" s="258">
        <f>'[1]Table 4 Level 3'!P54</f>
        <v>574.43999999999994</v>
      </c>
      <c r="J55" s="258">
        <f t="shared" si="7"/>
        <v>2696.8060931985883</v>
      </c>
      <c r="K55" s="257">
        <f t="shared" si="3"/>
        <v>-29664.867025184471</v>
      </c>
      <c r="L55" s="257">
        <f t="shared" si="4"/>
        <v>0</v>
      </c>
      <c r="M55" s="257">
        <f t="shared" si="5"/>
        <v>-29664.867025184471</v>
      </c>
    </row>
    <row r="56" spans="1:13">
      <c r="A56" s="280">
        <v>50</v>
      </c>
      <c r="B56" s="279" t="s">
        <v>243</v>
      </c>
      <c r="C56" s="619">
        <f>'10.1.12 MFP Funded'!X55</f>
        <v>0</v>
      </c>
      <c r="D56" s="628">
        <f>'[11]ALL-Reformatted'!X55</f>
        <v>0</v>
      </c>
      <c r="E56" s="276">
        <f t="shared" si="6"/>
        <v>0</v>
      </c>
      <c r="F56" s="276">
        <f t="shared" si="1"/>
        <v>0</v>
      </c>
      <c r="G56" s="276">
        <f t="shared" si="2"/>
        <v>0</v>
      </c>
      <c r="H56" s="275">
        <f>'Oct midyear JS Clark Academy'!H56</f>
        <v>5078.3381494368732</v>
      </c>
      <c r="I56" s="274">
        <f>'[1]Table 4 Level 3'!P55</f>
        <v>634.46</v>
      </c>
      <c r="J56" s="274">
        <f t="shared" si="7"/>
        <v>2856.3990747184366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20">
        <f>'10.1.12 MFP Funded'!X56</f>
        <v>0</v>
      </c>
      <c r="D57">
        <f>'[11]ALL-Reformatted'!X56</f>
        <v>0</v>
      </c>
      <c r="E57" s="268">
        <f t="shared" si="6"/>
        <v>0</v>
      </c>
      <c r="F57" s="268">
        <f t="shared" si="1"/>
        <v>0</v>
      </c>
      <c r="G57" s="268">
        <f t="shared" si="2"/>
        <v>0</v>
      </c>
      <c r="H57" s="267">
        <f>'Oct midyear JS Clark Academy'!H57</f>
        <v>4327.8748353683095</v>
      </c>
      <c r="I57" s="266">
        <f>'[1]Table 4 Level 3'!P56</f>
        <v>706.66</v>
      </c>
      <c r="J57" s="266">
        <f t="shared" si="7"/>
        <v>2517.2674176841547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18">
        <f>'10.1.12 MFP Funded'!X57</f>
        <v>0</v>
      </c>
      <c r="D58">
        <f>'[11]ALL-Reformatted'!X57</f>
        <v>0</v>
      </c>
      <c r="E58" s="260">
        <f t="shared" si="6"/>
        <v>0</v>
      </c>
      <c r="F58" s="260">
        <f t="shared" si="1"/>
        <v>0</v>
      </c>
      <c r="G58" s="260">
        <f t="shared" si="2"/>
        <v>0</v>
      </c>
      <c r="H58" s="259">
        <f>'Oct midyear JS Clark Academy'!H58</f>
        <v>4936.6461759855838</v>
      </c>
      <c r="I58" s="258">
        <f>'[1]Table 4 Level 3'!P57</f>
        <v>658.37</v>
      </c>
      <c r="J58" s="258">
        <f t="shared" si="7"/>
        <v>2797.5080879927918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18">
        <f>'10.1.12 MFP Funded'!X58</f>
        <v>0</v>
      </c>
      <c r="D59">
        <f>'[11]ALL-Reformatted'!X58</f>
        <v>0</v>
      </c>
      <c r="E59" s="260">
        <f t="shared" si="6"/>
        <v>0</v>
      </c>
      <c r="F59" s="260">
        <f t="shared" si="1"/>
        <v>0</v>
      </c>
      <c r="G59" s="260">
        <f t="shared" si="2"/>
        <v>0</v>
      </c>
      <c r="H59" s="259">
        <f>'Oct midyear JS Clark Academy'!H59</f>
        <v>4800.3207499962118</v>
      </c>
      <c r="I59" s="258">
        <f>'[1]Table 4 Level 3'!P58</f>
        <v>689.74</v>
      </c>
      <c r="J59" s="258">
        <f t="shared" si="7"/>
        <v>2745.0303749981058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18">
        <f>'10.1.12 MFP Funded'!X59</f>
        <v>0</v>
      </c>
      <c r="D60">
        <f>'[11]ALL-Reformatted'!X59</f>
        <v>0</v>
      </c>
      <c r="E60" s="260">
        <f t="shared" si="6"/>
        <v>0</v>
      </c>
      <c r="F60" s="260">
        <f t="shared" si="1"/>
        <v>0</v>
      </c>
      <c r="G60" s="260">
        <f t="shared" si="2"/>
        <v>0</v>
      </c>
      <c r="H60" s="259">
        <f>'Oct midyear JS Clark Academy'!H60</f>
        <v>6010.7753360515026</v>
      </c>
      <c r="I60" s="258">
        <f>'[1]Table 4 Level 3'!P59</f>
        <v>951.45</v>
      </c>
      <c r="J60" s="258">
        <f t="shared" si="7"/>
        <v>3481.1126680257512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19">
        <f>'10.1.12 MFP Funded'!X60</f>
        <v>0</v>
      </c>
      <c r="D61" s="628">
        <f>'[11]ALL-Reformatted'!X60</f>
        <v>0</v>
      </c>
      <c r="E61" s="276">
        <f t="shared" si="6"/>
        <v>0</v>
      </c>
      <c r="F61" s="276">
        <f t="shared" si="1"/>
        <v>0</v>
      </c>
      <c r="G61" s="276">
        <f t="shared" si="2"/>
        <v>0</v>
      </c>
      <c r="H61" s="275">
        <f>'Oct midyear JS Clark Academy'!H61</f>
        <v>4103.7453851303217</v>
      </c>
      <c r="I61" s="274">
        <f>'[1]Table 4 Level 3'!P60</f>
        <v>795.14</v>
      </c>
      <c r="J61" s="274">
        <f t="shared" si="7"/>
        <v>2449.442692565161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20">
        <f>'10.1.12 MFP Funded'!X61</f>
        <v>0</v>
      </c>
      <c r="D62">
        <f>'[11]ALL-Reformatted'!X61</f>
        <v>0</v>
      </c>
      <c r="E62" s="268">
        <f t="shared" si="6"/>
        <v>0</v>
      </c>
      <c r="F62" s="268">
        <f t="shared" si="1"/>
        <v>0</v>
      </c>
      <c r="G62" s="268">
        <f t="shared" si="2"/>
        <v>0</v>
      </c>
      <c r="H62" s="267">
        <f>'Oct midyear JS Clark Academy'!H62</f>
        <v>5076.2407002640311</v>
      </c>
      <c r="I62" s="266">
        <f>'[1]Table 4 Level 3'!P61</f>
        <v>614.66000000000008</v>
      </c>
      <c r="J62" s="266">
        <f t="shared" si="7"/>
        <v>2845.4503501320155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18">
        <f>'10.1.12 MFP Funded'!X62</f>
        <v>0</v>
      </c>
      <c r="D63">
        <f>'[11]ALL-Reformatted'!X62</f>
        <v>0</v>
      </c>
      <c r="E63" s="260">
        <f t="shared" si="6"/>
        <v>0</v>
      </c>
      <c r="F63" s="260">
        <f t="shared" si="1"/>
        <v>0</v>
      </c>
      <c r="G63" s="260">
        <f t="shared" si="2"/>
        <v>0</v>
      </c>
      <c r="H63" s="259">
        <f>'Oct midyear JS Clark Academy'!H63</f>
        <v>4409.0708210621269</v>
      </c>
      <c r="I63" s="258">
        <f>'[1]Table 4 Level 3'!P62</f>
        <v>764.51</v>
      </c>
      <c r="J63" s="258">
        <f t="shared" si="7"/>
        <v>2586.7904105310636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18">
        <f>'10.1.12 MFP Funded'!X63</f>
        <v>0</v>
      </c>
      <c r="D64">
        <f>'[11]ALL-Reformatted'!X63</f>
        <v>0</v>
      </c>
      <c r="E64" s="260">
        <f t="shared" si="6"/>
        <v>0</v>
      </c>
      <c r="F64" s="260">
        <f t="shared" si="1"/>
        <v>0</v>
      </c>
      <c r="G64" s="260">
        <f t="shared" si="2"/>
        <v>0</v>
      </c>
      <c r="H64" s="259">
        <f>'Oct midyear JS Clark Academy'!H64</f>
        <v>5341.4512666086594</v>
      </c>
      <c r="I64" s="258">
        <f>'[1]Table 4 Level 3'!P63</f>
        <v>697.04</v>
      </c>
      <c r="J64" s="258">
        <f t="shared" si="7"/>
        <v>3019.2456333043297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18">
        <f>'10.1.12 MFP Funded'!X64</f>
        <v>0</v>
      </c>
      <c r="D65">
        <f>'[11]ALL-Reformatted'!X64</f>
        <v>0</v>
      </c>
      <c r="E65" s="260">
        <f t="shared" si="6"/>
        <v>0</v>
      </c>
      <c r="F65" s="260">
        <f t="shared" si="1"/>
        <v>0</v>
      </c>
      <c r="G65" s="260">
        <f t="shared" si="2"/>
        <v>0</v>
      </c>
      <c r="H65" s="259">
        <f>'Oct midyear JS Clark Academy'!H65</f>
        <v>6342.1695127641487</v>
      </c>
      <c r="I65" s="258">
        <f>'[1]Table 4 Level 3'!P64</f>
        <v>689.52</v>
      </c>
      <c r="J65" s="258">
        <f t="shared" si="7"/>
        <v>3515.8447563820746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19">
        <f>'10.1.12 MFP Funded'!X65</f>
        <v>0</v>
      </c>
      <c r="D66" s="628">
        <f>'[11]ALL-Reformatted'!X65</f>
        <v>0</v>
      </c>
      <c r="E66" s="276">
        <f t="shared" si="6"/>
        <v>0</v>
      </c>
      <c r="F66" s="276">
        <f t="shared" si="1"/>
        <v>0</v>
      </c>
      <c r="G66" s="276">
        <f t="shared" si="2"/>
        <v>0</v>
      </c>
      <c r="H66" s="275">
        <f>'Oct midyear JS Clark Academy'!H66</f>
        <v>4836.7830262372299</v>
      </c>
      <c r="I66" s="274">
        <f>'[1]Table 4 Level 3'!P65</f>
        <v>594.04</v>
      </c>
      <c r="J66" s="274">
        <f t="shared" si="7"/>
        <v>2715.4115131186149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20">
        <f>'10.1.12 MFP Funded'!X66</f>
        <v>0</v>
      </c>
      <c r="D67">
        <f>'[11]ALL-Reformatted'!X66</f>
        <v>0</v>
      </c>
      <c r="E67" s="268">
        <f t="shared" si="6"/>
        <v>0</v>
      </c>
      <c r="F67" s="268">
        <f t="shared" si="1"/>
        <v>0</v>
      </c>
      <c r="G67" s="268">
        <f t="shared" si="2"/>
        <v>0</v>
      </c>
      <c r="H67" s="267">
        <f>'Oct midyear JS Clark Academy'!H67</f>
        <v>3068.5254213785697</v>
      </c>
      <c r="I67" s="266">
        <f>'[1]Table 4 Level 3'!P66</f>
        <v>833.70999999999992</v>
      </c>
      <c r="J67" s="266">
        <f t="shared" si="7"/>
        <v>1951.1177106892849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18">
        <f>'10.1.12 MFP Funded'!X67</f>
        <v>0</v>
      </c>
      <c r="D68">
        <f>'[11]ALL-Reformatted'!X67</f>
        <v>0</v>
      </c>
      <c r="E68" s="260">
        <f t="shared" si="6"/>
        <v>0</v>
      </c>
      <c r="F68" s="260">
        <f t="shared" si="1"/>
        <v>0</v>
      </c>
      <c r="G68" s="260">
        <f t="shared" si="2"/>
        <v>0</v>
      </c>
      <c r="H68" s="259">
        <f>'Oct midyear JS Clark Academy'!H68</f>
        <v>5577.0282124990472</v>
      </c>
      <c r="I68" s="258">
        <f>'[1]Table 4 Level 3'!P67</f>
        <v>516.08000000000004</v>
      </c>
      <c r="J68" s="258">
        <f t="shared" si="7"/>
        <v>3046.5541062495236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18">
        <f>'10.1.12 MFP Funded'!X68</f>
        <v>0</v>
      </c>
      <c r="D69">
        <f>'[11]ALL-Reformatted'!X68</f>
        <v>0</v>
      </c>
      <c r="E69" s="260">
        <f t="shared" si="6"/>
        <v>0</v>
      </c>
      <c r="F69" s="260">
        <f t="shared" si="1"/>
        <v>0</v>
      </c>
      <c r="G69" s="260">
        <f t="shared" si="2"/>
        <v>0</v>
      </c>
      <c r="H69" s="259">
        <f>'Oct midyear JS Clark Academy'!H69</f>
        <v>4427.207711317601</v>
      </c>
      <c r="I69" s="258">
        <f>'[1]Table 4 Level 3'!P68</f>
        <v>756.79</v>
      </c>
      <c r="J69" s="258">
        <f t="shared" si="7"/>
        <v>2591.9988556588005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18">
        <f>'10.1.12 MFP Funded'!X69</f>
        <v>0</v>
      </c>
      <c r="D70">
        <f>'[11]ALL-Reformatted'!X69</f>
        <v>0</v>
      </c>
      <c r="E70" s="260">
        <f t="shared" si="6"/>
        <v>0</v>
      </c>
      <c r="F70" s="260">
        <f t="shared" si="1"/>
        <v>0</v>
      </c>
      <c r="G70" s="260">
        <f t="shared" si="2"/>
        <v>0</v>
      </c>
      <c r="H70" s="259">
        <f>'Oct midyear JS Clark Academy'!H70</f>
        <v>5888.4725850181812</v>
      </c>
      <c r="I70" s="258">
        <f>'[1]Table 4 Level 3'!P69</f>
        <v>592.66</v>
      </c>
      <c r="J70" s="258">
        <f t="shared" si="7"/>
        <v>3240.5662925090905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19">
        <f>'10.1.12 MFP Funded'!X70</f>
        <v>0</v>
      </c>
      <c r="D71" s="628">
        <f>'[11]ALL-Reformatted'!X70</f>
        <v>0</v>
      </c>
      <c r="E71" s="276">
        <f t="shared" si="6"/>
        <v>0</v>
      </c>
      <c r="F71" s="276">
        <f t="shared" ref="F71:F75" si="8">IF(E71&gt;0,E71,0)</f>
        <v>0</v>
      </c>
      <c r="G71" s="276">
        <f t="shared" ref="G71:G75" si="9">IF(E71&lt;0,E71,0)</f>
        <v>0</v>
      </c>
      <c r="H71" s="275">
        <f>'Oct midyear JS Clark Academy'!H71</f>
        <v>4583.9609010774066</v>
      </c>
      <c r="I71" s="274">
        <f>'[1]Table 4 Level 3'!P70</f>
        <v>829.12</v>
      </c>
      <c r="J71" s="274">
        <f t="shared" si="7"/>
        <v>2706.5404505387032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20">
        <f>'10.1.12 MFP Funded'!X71</f>
        <v>0</v>
      </c>
      <c r="D72">
        <f>'[11]ALL-Reformatted'!X71</f>
        <v>0</v>
      </c>
      <c r="E72" s="268">
        <f t="shared" ref="E72:E75" si="13">D72-C72</f>
        <v>0</v>
      </c>
      <c r="F72" s="268">
        <f t="shared" si="8"/>
        <v>0</v>
      </c>
      <c r="G72" s="268">
        <f t="shared" si="9"/>
        <v>0</v>
      </c>
      <c r="H72" s="267">
        <f>'Oct midyear JS Clark Academy'!H72</f>
        <v>6262.4784859426345</v>
      </c>
      <c r="I72" s="266">
        <f>'[1]Table 4 Level 3'!P71</f>
        <v>730.06</v>
      </c>
      <c r="J72" s="266">
        <f t="shared" ref="J72:J75" si="14">(I72+H72)*0.5</f>
        <v>3496.269242971317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18">
        <f>'10.1.12 MFP Funded'!X72</f>
        <v>0</v>
      </c>
      <c r="D73">
        <f>'[11]ALL-Reformatted'!X72</f>
        <v>0</v>
      </c>
      <c r="E73" s="260">
        <f t="shared" si="13"/>
        <v>0</v>
      </c>
      <c r="F73" s="260">
        <f t="shared" si="8"/>
        <v>0</v>
      </c>
      <c r="G73" s="260">
        <f t="shared" si="9"/>
        <v>0</v>
      </c>
      <c r="H73" s="259">
        <f>'Oct midyear JS Clark Academy'!H73</f>
        <v>5059.3528695821524</v>
      </c>
      <c r="I73" s="258">
        <f>'[1]Table 4 Level 3'!P72</f>
        <v>715.61</v>
      </c>
      <c r="J73" s="258">
        <f t="shared" si="14"/>
        <v>2887.481434791076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18">
        <f>'10.1.12 MFP Funded'!X73</f>
        <v>0</v>
      </c>
      <c r="D74">
        <f>'[11]ALL-Reformatted'!X73</f>
        <v>0</v>
      </c>
      <c r="E74" s="260">
        <f t="shared" si="13"/>
        <v>0</v>
      </c>
      <c r="F74" s="260">
        <f t="shared" si="8"/>
        <v>0</v>
      </c>
      <c r="G74" s="260">
        <f t="shared" si="9"/>
        <v>0</v>
      </c>
      <c r="H74" s="259">
        <f>'Oct midyear JS Clark Academy'!H74</f>
        <v>5863.2815891318614</v>
      </c>
      <c r="I74" s="258">
        <f>'[1]Table 4 Level 3'!P73</f>
        <v>798.7</v>
      </c>
      <c r="J74" s="258">
        <f t="shared" si="14"/>
        <v>3330.9907945659306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19">
        <f>'10.1.12 MFP Funded'!X74</f>
        <v>0</v>
      </c>
      <c r="D75">
        <f>'[11]ALL-Reformatted'!X74</f>
        <v>0</v>
      </c>
      <c r="E75" s="252">
        <f t="shared" si="13"/>
        <v>0</v>
      </c>
      <c r="F75" s="252">
        <f t="shared" si="8"/>
        <v>0</v>
      </c>
      <c r="G75" s="252">
        <f t="shared" si="9"/>
        <v>0</v>
      </c>
      <c r="H75" s="251">
        <f>'Oct midyear JS Clark Academy'!H75</f>
        <v>5520.7940729790862</v>
      </c>
      <c r="I75" s="250">
        <f>'[1]Table 4 Level 3'!P74</f>
        <v>705.67</v>
      </c>
      <c r="J75" s="250">
        <f t="shared" si="14"/>
        <v>3113.2320364895431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ht="13.5" thickBot="1">
      <c r="A76" s="248"/>
      <c r="B76" s="247" t="s">
        <v>223</v>
      </c>
      <c r="C76" s="246">
        <f>SUM(C7:C75)</f>
        <v>179</v>
      </c>
      <c r="D76" s="246">
        <f>SUM(D7:D75)</f>
        <v>168</v>
      </c>
      <c r="E76" s="325">
        <f>SUM(E7:E75)</f>
        <v>-11</v>
      </c>
      <c r="F76" s="325">
        <f>SUM(F7:F75)</f>
        <v>0</v>
      </c>
      <c r="G76" s="325">
        <f>SUM(G7:G75)</f>
        <v>-11</v>
      </c>
      <c r="H76" s="244"/>
      <c r="I76" s="243"/>
      <c r="J76" s="243"/>
      <c r="K76" s="242">
        <f>SUM(K7:K75)</f>
        <v>-29664.867025184471</v>
      </c>
      <c r="L76" s="242">
        <f>SUM(L7:L75)</f>
        <v>0</v>
      </c>
      <c r="M76" s="242">
        <f>SUM(M7:M75)</f>
        <v>-29664.867025184471</v>
      </c>
    </row>
    <row r="77" spans="1:13" ht="13.5" thickTop="1"/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6" right="0.42" top="0.75" bottom="0.75" header="0.3" footer="0.3"/>
  <pageSetup paperSize="5" scale="60" firstPageNumber="62" orientation="portrait" useFirstPageNumber="1" r:id="rId1"/>
  <headerFooter>
    <oddHeader>&amp;L&amp;"Arial,Bold"&amp;20Revised FY2012-13 MFP Budget Letter: February 1 Mid-year Adjustment for Students</oddHeader>
    <oddFooter>&amp;R&amp;P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A2" sqref="A2:B4"/>
      <selection pane="topRight" activeCell="A2" sqref="A2:B4"/>
      <selection pane="bottomLeft" activeCell="A2" sqref="A2:B4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3.28515625" customWidth="1"/>
    <col min="11" max="11" width="14.42578125" customWidth="1"/>
    <col min="12" max="12" width="11.42578125" customWidth="1"/>
    <col min="13" max="13" width="12.4257812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302</v>
      </c>
      <c r="B2" s="798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588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9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0" customHeight="1">
      <c r="A4" s="789"/>
      <c r="B4" s="80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2.75" customHeight="1">
      <c r="A6" s="302"/>
      <c r="B6" s="301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Funded'!O6</f>
        <v>0</v>
      </c>
      <c r="D7">
        <f>'[11]ALL-Reformatted'!O6</f>
        <v>0</v>
      </c>
      <c r="E7" s="330">
        <f>D7-C7</f>
        <v>0</v>
      </c>
      <c r="F7" s="330">
        <f t="shared" ref="F7:F70" si="1">IF(E7&gt;0,E7,0)</f>
        <v>0</v>
      </c>
      <c r="G7" s="330">
        <f t="shared" ref="G7:G70" si="2">IF(E7&lt;0,E7,0)</f>
        <v>0</v>
      </c>
      <c r="H7" s="283">
        <f>'Oct midyear Southwest LA Chtr'!H7</f>
        <v>4637.919706737428</v>
      </c>
      <c r="I7" s="282">
        <f>'[1]Table 4 Level 3'!P6</f>
        <v>777.48</v>
      </c>
      <c r="J7" s="282">
        <f>(I7+H7)*0.5</f>
        <v>2707.6998533687138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15">
        <f>'10.1.12 MFP Funded'!O7</f>
        <v>0</v>
      </c>
      <c r="D8">
        <f>'[11]ALL-Reformatted'!O7</f>
        <v>0</v>
      </c>
      <c r="E8" s="332">
        <f t="shared" ref="E8:E71" si="6">D8-C8</f>
        <v>0</v>
      </c>
      <c r="F8" s="332">
        <f t="shared" si="1"/>
        <v>0</v>
      </c>
      <c r="G8" s="332">
        <f t="shared" si="2"/>
        <v>0</v>
      </c>
      <c r="H8" s="295">
        <f>'Oct midyear Southwest LA Chtr'!H8</f>
        <v>6149.545926426621</v>
      </c>
      <c r="I8" s="294">
        <f>'[1]Table 4 Level 3'!P7</f>
        <v>842.32</v>
      </c>
      <c r="J8" s="294">
        <f t="shared" ref="J8:J71" si="7">(I8+H8)*0.5</f>
        <v>3495.9329632133104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>
      <c r="A9" s="264">
        <v>3</v>
      </c>
      <c r="B9" s="263" t="s">
        <v>290</v>
      </c>
      <c r="C9" s="615">
        <f>'10.1.12 MFP Funded'!O8</f>
        <v>0</v>
      </c>
      <c r="D9">
        <f>'[11]ALL-Reformatted'!O8</f>
        <v>0</v>
      </c>
      <c r="E9" s="332">
        <f t="shared" si="6"/>
        <v>0</v>
      </c>
      <c r="F9" s="332">
        <f t="shared" si="1"/>
        <v>0</v>
      </c>
      <c r="G9" s="332">
        <f t="shared" si="2"/>
        <v>0</v>
      </c>
      <c r="H9" s="295">
        <f>'Oct midyear Southwest LA Chtr'!H9</f>
        <v>4340.9401078757892</v>
      </c>
      <c r="I9" s="294">
        <f>'[1]Table 4 Level 3'!P8</f>
        <v>596.84</v>
      </c>
      <c r="J9" s="294">
        <f t="shared" si="7"/>
        <v>2468.8900539378947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>
      <c r="A10" s="264">
        <v>4</v>
      </c>
      <c r="B10" s="263" t="s">
        <v>289</v>
      </c>
      <c r="C10" s="615">
        <f>'10.1.12 MFP Funded'!O9</f>
        <v>0</v>
      </c>
      <c r="D10">
        <f>'[11]ALL-Reformatted'!O9</f>
        <v>0</v>
      </c>
      <c r="E10" s="332">
        <f t="shared" si="6"/>
        <v>0</v>
      </c>
      <c r="F10" s="332">
        <f t="shared" si="1"/>
        <v>0</v>
      </c>
      <c r="G10" s="332">
        <f t="shared" si="2"/>
        <v>0</v>
      </c>
      <c r="H10" s="295">
        <f>'Oct midyear Southwest LA Chtr'!H10</f>
        <v>6077.3708498182023</v>
      </c>
      <c r="I10" s="294">
        <f>'[1]Table 4 Level 3'!P9</f>
        <v>585.76</v>
      </c>
      <c r="J10" s="294">
        <f t="shared" si="7"/>
        <v>3331.5654249091012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16">
        <f>'10.1.12 MFP Funded'!O10</f>
        <v>0</v>
      </c>
      <c r="D11" s="628">
        <f>'[11]ALL-Reformatted'!O10</f>
        <v>0</v>
      </c>
      <c r="E11" s="331">
        <f t="shared" si="6"/>
        <v>0</v>
      </c>
      <c r="F11" s="331">
        <f t="shared" si="1"/>
        <v>0</v>
      </c>
      <c r="G11" s="331">
        <f t="shared" si="2"/>
        <v>0</v>
      </c>
      <c r="H11" s="289">
        <f>'Oct midyear Southwest LA Chtr'!H11</f>
        <v>4878.1095033692254</v>
      </c>
      <c r="I11" s="288">
        <f>'[1]Table 4 Level 3'!P10</f>
        <v>555.91</v>
      </c>
      <c r="J11" s="288">
        <f t="shared" si="7"/>
        <v>2717.0097516846126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>
      <c r="A12" s="272">
        <v>6</v>
      </c>
      <c r="B12" s="271" t="s">
        <v>287</v>
      </c>
      <c r="C12" s="617">
        <f>'10.1.12 MFP Funded'!O11</f>
        <v>0</v>
      </c>
      <c r="D12">
        <f>'[11]ALL-Reformatted'!O11</f>
        <v>0</v>
      </c>
      <c r="E12" s="330">
        <f t="shared" si="6"/>
        <v>0</v>
      </c>
      <c r="F12" s="330">
        <f t="shared" si="1"/>
        <v>0</v>
      </c>
      <c r="G12" s="330">
        <f t="shared" si="2"/>
        <v>0</v>
      </c>
      <c r="H12" s="283">
        <f>'Oct midyear Southwest LA Chtr'!H12</f>
        <v>5550.1901239384006</v>
      </c>
      <c r="I12" s="282">
        <f>'[1]Table 4 Level 3'!P11</f>
        <v>545.4799999999999</v>
      </c>
      <c r="J12" s="282">
        <f t="shared" si="7"/>
        <v>3047.8350619692001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15">
        <f>'10.1.12 MFP Funded'!O12</f>
        <v>0</v>
      </c>
      <c r="D13">
        <f>'[11]ALL-Reformatted'!O12</f>
        <v>0</v>
      </c>
      <c r="E13" s="332">
        <f t="shared" si="6"/>
        <v>0</v>
      </c>
      <c r="F13" s="332">
        <f t="shared" si="1"/>
        <v>0</v>
      </c>
      <c r="G13" s="332">
        <f t="shared" si="2"/>
        <v>0</v>
      </c>
      <c r="H13" s="295">
        <f>'Oct midyear Southwest LA Chtr'!H13</f>
        <v>1550.5347159603245</v>
      </c>
      <c r="I13" s="294">
        <f>'[1]Table 4 Level 3'!P12</f>
        <v>756.91999999999985</v>
      </c>
      <c r="J13" s="294">
        <f t="shared" si="7"/>
        <v>1153.7273579801622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15">
        <f>'10.1.12 MFP Funded'!O13</f>
        <v>0</v>
      </c>
      <c r="D14">
        <f>'[11]ALL-Reformatted'!O13</f>
        <v>0</v>
      </c>
      <c r="E14" s="332">
        <f t="shared" si="6"/>
        <v>0</v>
      </c>
      <c r="F14" s="332">
        <f t="shared" si="1"/>
        <v>0</v>
      </c>
      <c r="G14" s="332">
        <f t="shared" si="2"/>
        <v>0</v>
      </c>
      <c r="H14" s="295">
        <f>'Oct midyear Southwest LA Chtr'!H14</f>
        <v>4054.7459475361657</v>
      </c>
      <c r="I14" s="294">
        <f>'[1]Table 4 Level 3'!P13</f>
        <v>725.76</v>
      </c>
      <c r="J14" s="294">
        <f t="shared" si="7"/>
        <v>2390.2529737680829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15">
        <f>'10.1.12 MFP Funded'!O14</f>
        <v>0</v>
      </c>
      <c r="D15">
        <f>'[11]ALL-Reformatted'!O14</f>
        <v>0</v>
      </c>
      <c r="E15" s="332">
        <f t="shared" si="6"/>
        <v>0</v>
      </c>
      <c r="F15" s="332">
        <f t="shared" si="1"/>
        <v>0</v>
      </c>
      <c r="G15" s="332">
        <f t="shared" si="2"/>
        <v>0</v>
      </c>
      <c r="H15" s="295">
        <f>'Oct midyear Southwest LA Chtr'!H15</f>
        <v>4287.1210280148016</v>
      </c>
      <c r="I15" s="294">
        <f>'[1]Table 4 Level 3'!P14</f>
        <v>744.76</v>
      </c>
      <c r="J15" s="294">
        <f t="shared" si="7"/>
        <v>2515.9405140074009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16">
        <f>'10.1.12 MFP Funded'!O15</f>
        <v>560</v>
      </c>
      <c r="D16" s="628">
        <f>'[11]ALL-Reformatted'!O15</f>
        <v>523</v>
      </c>
      <c r="E16" s="331">
        <f t="shared" si="6"/>
        <v>-37</v>
      </c>
      <c r="F16" s="331">
        <f t="shared" si="1"/>
        <v>0</v>
      </c>
      <c r="G16" s="331">
        <f t="shared" si="2"/>
        <v>-37</v>
      </c>
      <c r="H16" s="289">
        <f>'Oct midyear Southwest LA Chtr'!H16</f>
        <v>4320.1782742925079</v>
      </c>
      <c r="I16" s="288">
        <f>'[1]Table 4 Level 3'!P15</f>
        <v>608.04000000000008</v>
      </c>
      <c r="J16" s="288">
        <f t="shared" si="7"/>
        <v>2464.1091371462539</v>
      </c>
      <c r="K16" s="287">
        <f t="shared" si="3"/>
        <v>-91172.038074411394</v>
      </c>
      <c r="L16" s="287">
        <f t="shared" si="4"/>
        <v>0</v>
      </c>
      <c r="M16" s="287">
        <f t="shared" si="5"/>
        <v>-91172.038074411394</v>
      </c>
    </row>
    <row r="17" spans="1:13">
      <c r="A17" s="272">
        <v>11</v>
      </c>
      <c r="B17" s="271" t="s">
        <v>282</v>
      </c>
      <c r="C17" s="617">
        <f>'10.1.12 MFP Funded'!O16</f>
        <v>0</v>
      </c>
      <c r="D17">
        <f>'[11]ALL-Reformatted'!O16</f>
        <v>0</v>
      </c>
      <c r="E17" s="330">
        <f t="shared" si="6"/>
        <v>0</v>
      </c>
      <c r="F17" s="330">
        <f t="shared" si="1"/>
        <v>0</v>
      </c>
      <c r="G17" s="330">
        <f t="shared" si="2"/>
        <v>0</v>
      </c>
      <c r="H17" s="283">
        <f>'Oct midyear Southwest LA Chtr'!H17</f>
        <v>6754.8947842641273</v>
      </c>
      <c r="I17" s="282">
        <f>'[1]Table 4 Level 3'!P16</f>
        <v>706.55</v>
      </c>
      <c r="J17" s="282">
        <f t="shared" si="7"/>
        <v>3730.7223921320638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15">
        <f>'10.1.12 MFP Funded'!O17</f>
        <v>0</v>
      </c>
      <c r="D18">
        <f>'[11]ALL-Reformatted'!O17</f>
        <v>0</v>
      </c>
      <c r="E18" s="332">
        <f t="shared" si="6"/>
        <v>0</v>
      </c>
      <c r="F18" s="332">
        <f t="shared" si="1"/>
        <v>0</v>
      </c>
      <c r="G18" s="332">
        <f t="shared" si="2"/>
        <v>0</v>
      </c>
      <c r="H18" s="295">
        <f>'Oct midyear Southwest LA Chtr'!H18</f>
        <v>1807.9873469387755</v>
      </c>
      <c r="I18" s="294">
        <f>'[1]Table 4 Level 3'!P17</f>
        <v>1063.31</v>
      </c>
      <c r="J18" s="294">
        <f t="shared" si="7"/>
        <v>1435.6486734693876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15">
        <f>'10.1.12 MFP Funded'!O18</f>
        <v>0</v>
      </c>
      <c r="D19">
        <f>'[11]ALL-Reformatted'!O18</f>
        <v>0</v>
      </c>
      <c r="E19" s="332">
        <f t="shared" si="6"/>
        <v>0</v>
      </c>
      <c r="F19" s="332">
        <f t="shared" si="1"/>
        <v>0</v>
      </c>
      <c r="G19" s="332">
        <f t="shared" si="2"/>
        <v>0</v>
      </c>
      <c r="H19" s="295">
        <f>'Oct midyear Southwest LA Chtr'!H19</f>
        <v>6143.511131744569</v>
      </c>
      <c r="I19" s="294">
        <f>'[1]Table 4 Level 3'!P18</f>
        <v>749.43000000000006</v>
      </c>
      <c r="J19" s="294">
        <f t="shared" si="7"/>
        <v>3446.4705658722846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>
      <c r="A20" s="264">
        <v>14</v>
      </c>
      <c r="B20" s="263" t="s">
        <v>279</v>
      </c>
      <c r="C20" s="615">
        <f>'10.1.12 MFP Funded'!O19</f>
        <v>0</v>
      </c>
      <c r="D20">
        <f>'[11]ALL-Reformatted'!O19</f>
        <v>0</v>
      </c>
      <c r="E20" s="332">
        <f t="shared" si="6"/>
        <v>0</v>
      </c>
      <c r="F20" s="332">
        <f t="shared" si="1"/>
        <v>0</v>
      </c>
      <c r="G20" s="332">
        <f t="shared" si="2"/>
        <v>0</v>
      </c>
      <c r="H20" s="295">
        <f>'Oct midyear Southwest LA Chtr'!H20</f>
        <v>5304.5609177528095</v>
      </c>
      <c r="I20" s="294">
        <f>'[1]Table 4 Level 3'!P19</f>
        <v>809.9799999999999</v>
      </c>
      <c r="J20" s="294">
        <f t="shared" si="7"/>
        <v>3057.2704588764045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16">
        <f>'10.1.12 MFP Funded'!O20</f>
        <v>0</v>
      </c>
      <c r="D21" s="628">
        <f>'[11]ALL-Reformatted'!O20</f>
        <v>0</v>
      </c>
      <c r="E21" s="331">
        <f t="shared" si="6"/>
        <v>0</v>
      </c>
      <c r="F21" s="331">
        <f t="shared" si="1"/>
        <v>0</v>
      </c>
      <c r="G21" s="331">
        <f t="shared" si="2"/>
        <v>0</v>
      </c>
      <c r="H21" s="289">
        <f>'Oct midyear Southwest LA Chtr'!H21</f>
        <v>5440.6588926253107</v>
      </c>
      <c r="I21" s="288">
        <f>'[1]Table 4 Level 3'!P20</f>
        <v>553.79999999999995</v>
      </c>
      <c r="J21" s="288">
        <f t="shared" si="7"/>
        <v>2997.2294463126555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17">
        <f>'10.1.12 MFP Funded'!O21</f>
        <v>0</v>
      </c>
      <c r="D22">
        <f>'[11]ALL-Reformatted'!O21</f>
        <v>0</v>
      </c>
      <c r="E22" s="330">
        <f t="shared" si="6"/>
        <v>0</v>
      </c>
      <c r="F22" s="330">
        <f t="shared" si="1"/>
        <v>0</v>
      </c>
      <c r="G22" s="330">
        <f t="shared" si="2"/>
        <v>0</v>
      </c>
      <c r="H22" s="283">
        <f>'Oct midyear Southwest LA Chtr'!H22</f>
        <v>1508.2103091706706</v>
      </c>
      <c r="I22" s="282">
        <f>'[1]Table 4 Level 3'!P21</f>
        <v>686.73</v>
      </c>
      <c r="J22" s="282">
        <f t="shared" si="7"/>
        <v>1097.4701545853354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15">
        <f>'10.1.12 MFP Funded'!O22</f>
        <v>0</v>
      </c>
      <c r="D23">
        <f>'[11]ALL-Reformatted'!O22</f>
        <v>0</v>
      </c>
      <c r="E23" s="332">
        <f t="shared" si="6"/>
        <v>0</v>
      </c>
      <c r="F23" s="332">
        <f t="shared" si="1"/>
        <v>0</v>
      </c>
      <c r="G23" s="332">
        <f t="shared" si="2"/>
        <v>0</v>
      </c>
      <c r="H23" s="295">
        <f>'Oct midyear Southwest LA Chtr'!H23</f>
        <v>3395.7244841073689</v>
      </c>
      <c r="I23" s="294">
        <f>'[1]Table 5B2_RSD_LA'!F7</f>
        <v>801.47762416806802</v>
      </c>
      <c r="J23" s="294">
        <f t="shared" si="7"/>
        <v>2098.6010541377186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15">
        <f>'10.1.12 MFP Funded'!O23</f>
        <v>0</v>
      </c>
      <c r="D24">
        <f>'[11]ALL-Reformatted'!O23</f>
        <v>0</v>
      </c>
      <c r="E24" s="332">
        <f t="shared" si="6"/>
        <v>0</v>
      </c>
      <c r="F24" s="332">
        <f t="shared" si="1"/>
        <v>0</v>
      </c>
      <c r="G24" s="332">
        <f t="shared" si="2"/>
        <v>0</v>
      </c>
      <c r="H24" s="295">
        <f>'Oct midyear Southwest LA Chtr'!H24</f>
        <v>5811.9176591224677</v>
      </c>
      <c r="I24" s="294">
        <f>'[1]Table 4 Level 3'!P23</f>
        <v>845.94999999999993</v>
      </c>
      <c r="J24" s="294">
        <f t="shared" si="7"/>
        <v>3328.9338295612338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15">
        <f>'10.1.12 MFP Funded'!O24</f>
        <v>0</v>
      </c>
      <c r="D25">
        <f>'[11]ALL-Reformatted'!O24</f>
        <v>0</v>
      </c>
      <c r="E25" s="332">
        <f t="shared" si="6"/>
        <v>0</v>
      </c>
      <c r="F25" s="332">
        <f t="shared" si="1"/>
        <v>0</v>
      </c>
      <c r="G25" s="332">
        <f t="shared" si="2"/>
        <v>0</v>
      </c>
      <c r="H25" s="295">
        <f>'Oct midyear Southwest LA Chtr'!H25</f>
        <v>5201.7687653250778</v>
      </c>
      <c r="I25" s="294">
        <f>'[1]Table 4 Level 3'!P24</f>
        <v>905.43</v>
      </c>
      <c r="J25" s="294">
        <f t="shared" si="7"/>
        <v>3053.599382662539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16">
        <f>'10.1.12 MFP Funded'!O25</f>
        <v>0</v>
      </c>
      <c r="D26" s="628">
        <f>'[11]ALL-Reformatted'!O25</f>
        <v>0</v>
      </c>
      <c r="E26" s="331">
        <f t="shared" si="6"/>
        <v>0</v>
      </c>
      <c r="F26" s="331">
        <f t="shared" si="1"/>
        <v>0</v>
      </c>
      <c r="G26" s="331">
        <f t="shared" si="2"/>
        <v>0</v>
      </c>
      <c r="H26" s="289">
        <f>'Oct midyear Southwest LA Chtr'!H26</f>
        <v>5446.6066076220959</v>
      </c>
      <c r="I26" s="288">
        <f>'[1]Table 4 Level 3'!P25</f>
        <v>586.16999999999996</v>
      </c>
      <c r="J26" s="288">
        <f t="shared" si="7"/>
        <v>3016.388303811048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17">
        <f>'10.1.12 MFP Funded'!O26</f>
        <v>0</v>
      </c>
      <c r="D27">
        <f>'[11]ALL-Reformatted'!O26</f>
        <v>0</v>
      </c>
      <c r="E27" s="330">
        <f t="shared" si="6"/>
        <v>0</v>
      </c>
      <c r="F27" s="330">
        <f t="shared" si="1"/>
        <v>0</v>
      </c>
      <c r="G27" s="330">
        <f t="shared" si="2"/>
        <v>0</v>
      </c>
      <c r="H27" s="283">
        <f>'Oct midyear Southwest LA Chtr'!H27</f>
        <v>5761.9798531850847</v>
      </c>
      <c r="I27" s="282">
        <f>'[1]Table 4 Level 3'!P26</f>
        <v>610.35</v>
      </c>
      <c r="J27" s="282">
        <f t="shared" si="7"/>
        <v>3186.1649265925425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15">
        <f>'10.1.12 MFP Funded'!O27</f>
        <v>0</v>
      </c>
      <c r="D28">
        <f>'[11]ALL-Reformatted'!O27</f>
        <v>0</v>
      </c>
      <c r="E28" s="332">
        <f t="shared" si="6"/>
        <v>0</v>
      </c>
      <c r="F28" s="332">
        <f t="shared" si="1"/>
        <v>0</v>
      </c>
      <c r="G28" s="332">
        <f t="shared" si="2"/>
        <v>0</v>
      </c>
      <c r="H28" s="295">
        <f>'Oct midyear Southwest LA Chtr'!H28</f>
        <v>6212.5932514983215</v>
      </c>
      <c r="I28" s="294">
        <f>'[1]Table 4 Level 3'!P27</f>
        <v>496.36</v>
      </c>
      <c r="J28" s="294">
        <f t="shared" si="7"/>
        <v>3354.4766257491606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15">
        <f>'10.1.12 MFP Funded'!O28</f>
        <v>0</v>
      </c>
      <c r="D29">
        <f>'[11]ALL-Reformatted'!O28</f>
        <v>0</v>
      </c>
      <c r="E29" s="332">
        <f t="shared" si="6"/>
        <v>0</v>
      </c>
      <c r="F29" s="332">
        <f t="shared" si="1"/>
        <v>0</v>
      </c>
      <c r="G29" s="332">
        <f t="shared" si="2"/>
        <v>0</v>
      </c>
      <c r="H29" s="295">
        <f>'Oct midyear Southwest LA Chtr'!H29</f>
        <v>4824.5074836036147</v>
      </c>
      <c r="I29" s="294">
        <f>'[1]Table 4 Level 3'!P28</f>
        <v>688.58</v>
      </c>
      <c r="J29" s="294">
        <f t="shared" si="7"/>
        <v>2756.5437418018073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15">
        <f>'10.1.12 MFP Funded'!O29</f>
        <v>0</v>
      </c>
      <c r="D30">
        <f>'[11]ALL-Reformatted'!O29</f>
        <v>0</v>
      </c>
      <c r="E30" s="332">
        <f t="shared" si="6"/>
        <v>0</v>
      </c>
      <c r="F30" s="332">
        <f t="shared" si="1"/>
        <v>0</v>
      </c>
      <c r="G30" s="332">
        <f t="shared" si="2"/>
        <v>0</v>
      </c>
      <c r="H30" s="295">
        <f>'Oct midyear Southwest LA Chtr'!H30</f>
        <v>2654.5104003578617</v>
      </c>
      <c r="I30" s="294">
        <f>'[1]Table 4 Level 3'!P29</f>
        <v>854.24999999999989</v>
      </c>
      <c r="J30" s="294">
        <f t="shared" si="7"/>
        <v>1754.3802001789309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16">
        <f>'10.1.12 MFP Funded'!O30</f>
        <v>0</v>
      </c>
      <c r="D31" s="628">
        <f>'[11]ALL-Reformatted'!O30</f>
        <v>0</v>
      </c>
      <c r="E31" s="331">
        <f t="shared" si="6"/>
        <v>0</v>
      </c>
      <c r="F31" s="331">
        <f t="shared" si="1"/>
        <v>0</v>
      </c>
      <c r="G31" s="331">
        <f t="shared" si="2"/>
        <v>0</v>
      </c>
      <c r="H31" s="289">
        <f>'Oct midyear Southwest LA Chtr'!H31</f>
        <v>3876.6607101712493</v>
      </c>
      <c r="I31" s="288">
        <f>'[1]Table 4 Level 3'!P30</f>
        <v>653.73</v>
      </c>
      <c r="J31" s="288">
        <f t="shared" si="7"/>
        <v>2265.1953550856247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17">
        <f>'10.1.12 MFP Funded'!O31</f>
        <v>0</v>
      </c>
      <c r="D32">
        <f>'[11]ALL-Reformatted'!O31</f>
        <v>0</v>
      </c>
      <c r="E32" s="330">
        <f t="shared" si="6"/>
        <v>0</v>
      </c>
      <c r="F32" s="330">
        <f t="shared" si="1"/>
        <v>0</v>
      </c>
      <c r="G32" s="330">
        <f t="shared" si="2"/>
        <v>0</v>
      </c>
      <c r="H32" s="283">
        <f>'Oct midyear Southwest LA Chtr'!H32</f>
        <v>3130.9087022137969</v>
      </c>
      <c r="I32" s="282">
        <f>'[1]Table 4 Level 3'!P31</f>
        <v>836.83</v>
      </c>
      <c r="J32" s="282">
        <f t="shared" si="7"/>
        <v>1983.8693511068984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18">
        <f>'10.1.12 MFP Funded'!O32</f>
        <v>0</v>
      </c>
      <c r="D33">
        <f>'[11]ALL-Reformatted'!O32</f>
        <v>8</v>
      </c>
      <c r="E33" s="327">
        <f t="shared" si="6"/>
        <v>8</v>
      </c>
      <c r="F33" s="327">
        <f t="shared" si="1"/>
        <v>8</v>
      </c>
      <c r="G33" s="327">
        <f t="shared" si="2"/>
        <v>0</v>
      </c>
      <c r="H33" s="259">
        <f>'Oct midyear Southwest LA Chtr'!H33</f>
        <v>5673.3097932359224</v>
      </c>
      <c r="I33" s="258">
        <f>'[1]Table 4 Level 3'!P32</f>
        <v>693.06</v>
      </c>
      <c r="J33" s="258">
        <f t="shared" si="7"/>
        <v>3183.1848966179614</v>
      </c>
      <c r="K33" s="257">
        <f t="shared" si="3"/>
        <v>25465.479172943691</v>
      </c>
      <c r="L33" s="257">
        <f t="shared" si="4"/>
        <v>25465.479172943691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18">
        <f>'10.1.12 MFP Funded'!O33</f>
        <v>0</v>
      </c>
      <c r="D34">
        <f>'[11]ALL-Reformatted'!O33</f>
        <v>0</v>
      </c>
      <c r="E34" s="327">
        <f t="shared" si="6"/>
        <v>0</v>
      </c>
      <c r="F34" s="327">
        <f t="shared" si="1"/>
        <v>0</v>
      </c>
      <c r="G34" s="327">
        <f t="shared" si="2"/>
        <v>0</v>
      </c>
      <c r="H34" s="259">
        <f>'Oct midyear Southwest LA Chtr'!H34</f>
        <v>3225.6961587092846</v>
      </c>
      <c r="I34" s="258">
        <f>'[1]Table 4 Level 3'!P33</f>
        <v>694.4</v>
      </c>
      <c r="J34" s="258">
        <f t="shared" si="7"/>
        <v>1960.0480793546424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18">
        <f>'10.1.12 MFP Funded'!O34</f>
        <v>0</v>
      </c>
      <c r="D35">
        <f>'[11]ALL-Reformatted'!O34</f>
        <v>0</v>
      </c>
      <c r="E35" s="327">
        <f t="shared" si="6"/>
        <v>0</v>
      </c>
      <c r="F35" s="327">
        <f t="shared" si="1"/>
        <v>0</v>
      </c>
      <c r="G35" s="327">
        <f t="shared" si="2"/>
        <v>0</v>
      </c>
      <c r="H35" s="259">
        <f>'Oct midyear Southwest LA Chtr'!H35</f>
        <v>3955.7852148385191</v>
      </c>
      <c r="I35" s="258">
        <f>'[1]Table 4 Level 3'!P34</f>
        <v>754.94999999999993</v>
      </c>
      <c r="J35" s="258">
        <f t="shared" si="7"/>
        <v>2355.3676074192595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19">
        <f>'10.1.12 MFP Funded'!O35</f>
        <v>0</v>
      </c>
      <c r="D36" s="628">
        <f>'[11]ALL-Reformatted'!O35</f>
        <v>0</v>
      </c>
      <c r="E36" s="329">
        <f t="shared" si="6"/>
        <v>0</v>
      </c>
      <c r="F36" s="329">
        <f t="shared" si="1"/>
        <v>0</v>
      </c>
      <c r="G36" s="329">
        <f t="shared" si="2"/>
        <v>0</v>
      </c>
      <c r="H36" s="275">
        <f>'Oct midyear Southwest LA Chtr'!H36</f>
        <v>5609.6361466464068</v>
      </c>
      <c r="I36" s="274">
        <f>'[1]Table 4 Level 3'!P35</f>
        <v>727.17</v>
      </c>
      <c r="J36" s="274">
        <f t="shared" si="7"/>
        <v>3168.4030733232034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20">
        <f>'10.1.12 MFP Funded'!O36</f>
        <v>0</v>
      </c>
      <c r="D37">
        <f>'[11]ALL-Reformatted'!O36</f>
        <v>0</v>
      </c>
      <c r="E37" s="328">
        <f t="shared" si="6"/>
        <v>0</v>
      </c>
      <c r="F37" s="328">
        <f t="shared" si="1"/>
        <v>0</v>
      </c>
      <c r="G37" s="328">
        <f t="shared" si="2"/>
        <v>0</v>
      </c>
      <c r="H37" s="267">
        <f>'Oct midyear Southwest LA Chtr'!H37</f>
        <v>4174.0937400224284</v>
      </c>
      <c r="I37" s="266">
        <f>'[1]Table 4 Level 3'!P36</f>
        <v>620.83000000000004</v>
      </c>
      <c r="J37" s="266">
        <f t="shared" si="7"/>
        <v>2397.4618700112142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18">
        <f>'10.1.12 MFP Funded'!O37</f>
        <v>0</v>
      </c>
      <c r="D38">
        <f>'[11]ALL-Reformatted'!O37</f>
        <v>0</v>
      </c>
      <c r="E38" s="327">
        <f t="shared" si="6"/>
        <v>0</v>
      </c>
      <c r="F38" s="327">
        <f t="shared" si="1"/>
        <v>0</v>
      </c>
      <c r="G38" s="327">
        <f t="shared" si="2"/>
        <v>0</v>
      </c>
      <c r="H38" s="259">
        <f>'Oct midyear Southwest LA Chtr'!H38</f>
        <v>5486.1585166144778</v>
      </c>
      <c r="I38" s="258">
        <f>'[1]Table 4 Level 3'!P37</f>
        <v>559.77</v>
      </c>
      <c r="J38" s="258">
        <f t="shared" si="7"/>
        <v>3022.9642583072391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18">
        <f>'10.1.12 MFP Funded'!O38</f>
        <v>0</v>
      </c>
      <c r="D39">
        <f>'[11]ALL-Reformatted'!O38</f>
        <v>0</v>
      </c>
      <c r="E39" s="327">
        <f t="shared" si="6"/>
        <v>0</v>
      </c>
      <c r="F39" s="327">
        <f t="shared" si="1"/>
        <v>0</v>
      </c>
      <c r="G39" s="327">
        <f t="shared" si="2"/>
        <v>0</v>
      </c>
      <c r="H39" s="259">
        <f>'Oct midyear Southwest LA Chtr'!H39</f>
        <v>5393.8471941993575</v>
      </c>
      <c r="I39" s="258">
        <f>'[1]Table 4 Level 3'!P38</f>
        <v>655.31000000000006</v>
      </c>
      <c r="J39" s="258">
        <f t="shared" si="7"/>
        <v>3024.578597099679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18">
        <f>'10.1.12 MFP Funded'!O39</f>
        <v>0</v>
      </c>
      <c r="D40">
        <f>'[11]ALL-Reformatted'!O39</f>
        <v>0</v>
      </c>
      <c r="E40" s="327">
        <f t="shared" si="6"/>
        <v>0</v>
      </c>
      <c r="F40" s="327">
        <f t="shared" si="1"/>
        <v>0</v>
      </c>
      <c r="G40" s="327">
        <f t="shared" si="2"/>
        <v>0</v>
      </c>
      <c r="H40" s="259">
        <f>'Oct midyear Southwest LA Chtr'!H40</f>
        <v>5864.3549473361072</v>
      </c>
      <c r="I40" s="258">
        <f>'[1]Table 4 Level 3'!P39</f>
        <v>644.11000000000013</v>
      </c>
      <c r="J40" s="258">
        <f t="shared" si="7"/>
        <v>3254.2324736680539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19">
        <f>'10.1.12 MFP Funded'!O40</f>
        <v>0</v>
      </c>
      <c r="D41" s="628">
        <f>'[11]ALL-Reformatted'!O40</f>
        <v>0</v>
      </c>
      <c r="E41" s="329">
        <f t="shared" si="6"/>
        <v>0</v>
      </c>
      <c r="F41" s="329">
        <f t="shared" si="1"/>
        <v>0</v>
      </c>
      <c r="G41" s="329">
        <f t="shared" si="2"/>
        <v>0</v>
      </c>
      <c r="H41" s="275">
        <f>'Oct midyear Southwest LA Chtr'!H41</f>
        <v>4848.8680115701454</v>
      </c>
      <c r="I41" s="274">
        <f>'[1]Table 4 Level 3'!P40</f>
        <v>537.96</v>
      </c>
      <c r="J41" s="274">
        <f t="shared" si="7"/>
        <v>2693.4140057850727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20">
        <f>'10.1.12 MFP Funded'!O41</f>
        <v>0</v>
      </c>
      <c r="D42">
        <f>'[11]ALL-Reformatted'!O41</f>
        <v>0</v>
      </c>
      <c r="E42" s="328">
        <f t="shared" si="6"/>
        <v>0</v>
      </c>
      <c r="F42" s="328">
        <f t="shared" si="1"/>
        <v>0</v>
      </c>
      <c r="G42" s="328">
        <f t="shared" si="2"/>
        <v>0</v>
      </c>
      <c r="H42" s="267">
        <f>'Oct midyear Southwest LA Chtr'!H42</f>
        <v>3442.7546828904692</v>
      </c>
      <c r="I42" s="266">
        <f>'[1]Table 5B1_RSD_Orleans'!F78</f>
        <v>746.0335616438357</v>
      </c>
      <c r="J42" s="266">
        <f t="shared" si="7"/>
        <v>2094.3941222671524</v>
      </c>
      <c r="K42" s="265">
        <f t="shared" si="3"/>
        <v>0</v>
      </c>
      <c r="L42" s="265">
        <f t="shared" si="4"/>
        <v>0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18">
        <f>'10.1.12 MFP Funded'!O42</f>
        <v>0</v>
      </c>
      <c r="D43">
        <f>'[11]ALL-Reformatted'!O42</f>
        <v>0</v>
      </c>
      <c r="E43" s="327">
        <f t="shared" si="6"/>
        <v>0</v>
      </c>
      <c r="F43" s="327">
        <f t="shared" si="1"/>
        <v>0</v>
      </c>
      <c r="G43" s="327">
        <f t="shared" si="2"/>
        <v>0</v>
      </c>
      <c r="H43" s="259">
        <f>'Oct midyear Southwest LA Chtr'!H43</f>
        <v>5492.0643232073926</v>
      </c>
      <c r="I43" s="258">
        <f>'[1]Table 4 Level 3'!P42</f>
        <v>653.61</v>
      </c>
      <c r="J43" s="258">
        <f t="shared" si="7"/>
        <v>3072.8371616036961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18">
        <f>'10.1.12 MFP Funded'!O43</f>
        <v>0</v>
      </c>
      <c r="D44">
        <f>'[11]ALL-Reformatted'!O43</f>
        <v>0</v>
      </c>
      <c r="E44" s="327">
        <f t="shared" si="6"/>
        <v>0</v>
      </c>
      <c r="F44" s="327">
        <f t="shared" si="1"/>
        <v>0</v>
      </c>
      <c r="G44" s="327">
        <f t="shared" si="2"/>
        <v>0</v>
      </c>
      <c r="H44" s="259">
        <f>'Oct midyear Southwest LA Chtr'!H44</f>
        <v>2296.9220537376964</v>
      </c>
      <c r="I44" s="258">
        <f>'[1]Table 4 Level 3'!P43</f>
        <v>829.92000000000007</v>
      </c>
      <c r="J44" s="258">
        <f t="shared" si="7"/>
        <v>1563.4210268688482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18">
        <f>'10.1.12 MFP Funded'!O44</f>
        <v>0</v>
      </c>
      <c r="D45">
        <f>'[11]ALL-Reformatted'!O44</f>
        <v>0</v>
      </c>
      <c r="E45" s="327">
        <f t="shared" si="6"/>
        <v>0</v>
      </c>
      <c r="F45" s="327">
        <f t="shared" si="1"/>
        <v>0</v>
      </c>
      <c r="G45" s="327">
        <f t="shared" si="2"/>
        <v>0</v>
      </c>
      <c r="H45" s="259">
        <f>'Oct midyear Southwest LA Chtr'!H45</f>
        <v>3692.59215316156</v>
      </c>
      <c r="I45" s="258">
        <f>'[1]Table 5B2_RSD_LA'!F21</f>
        <v>779.65573042776441</v>
      </c>
      <c r="J45" s="258">
        <f t="shared" si="7"/>
        <v>2236.1239417946622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19">
        <f>'10.1.12 MFP Funded'!O45</f>
        <v>0</v>
      </c>
      <c r="D46" s="628">
        <f>'[11]ALL-Reformatted'!O45</f>
        <v>0</v>
      </c>
      <c r="E46" s="329">
        <f t="shared" si="6"/>
        <v>0</v>
      </c>
      <c r="F46" s="329">
        <f t="shared" si="1"/>
        <v>0</v>
      </c>
      <c r="G46" s="329">
        <f t="shared" si="2"/>
        <v>0</v>
      </c>
      <c r="H46" s="275">
        <f>'Oct midyear Southwest LA Chtr'!H46</f>
        <v>4897.3087815908475</v>
      </c>
      <c r="I46" s="274">
        <f>'[1]Table 4 Level 3'!P45</f>
        <v>700.2700000000001</v>
      </c>
      <c r="J46" s="274">
        <f t="shared" si="7"/>
        <v>2798.789390795424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20">
        <f>'10.1.12 MFP Funded'!O46</f>
        <v>0</v>
      </c>
      <c r="D47">
        <f>'[11]ALL-Reformatted'!O46</f>
        <v>0</v>
      </c>
      <c r="E47" s="328">
        <f t="shared" si="6"/>
        <v>0</v>
      </c>
      <c r="F47" s="328">
        <f t="shared" si="1"/>
        <v>0</v>
      </c>
      <c r="G47" s="328">
        <f t="shared" si="2"/>
        <v>0</v>
      </c>
      <c r="H47" s="267">
        <f>'Oct midyear Southwest LA Chtr'!H47</f>
        <v>1613.0487891737891</v>
      </c>
      <c r="I47" s="266">
        <f>'[1]Table 4 Level 3'!P46</f>
        <v>886.22</v>
      </c>
      <c r="J47" s="266">
        <f t="shared" si="7"/>
        <v>1249.6343945868946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18">
        <f>'10.1.12 MFP Funded'!O47</f>
        <v>0</v>
      </c>
      <c r="D48">
        <f>'[11]ALL-Reformatted'!O47</f>
        <v>0</v>
      </c>
      <c r="E48" s="327">
        <f t="shared" si="6"/>
        <v>0</v>
      </c>
      <c r="F48" s="327">
        <f t="shared" si="1"/>
        <v>0</v>
      </c>
      <c r="G48" s="327">
        <f t="shared" si="2"/>
        <v>0</v>
      </c>
      <c r="H48" s="259">
        <f>'Oct midyear Southwest LA Chtr'!H48</f>
        <v>5259.3837602759822</v>
      </c>
      <c r="I48" s="258">
        <f>'[1]Table 4 Level 3'!P47</f>
        <v>534.28</v>
      </c>
      <c r="J48" s="258">
        <f t="shared" si="7"/>
        <v>2896.831880137991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18">
        <f>'10.1.12 MFP Funded'!O48</f>
        <v>0</v>
      </c>
      <c r="D49">
        <f>'[11]ALL-Reformatted'!O48</f>
        <v>0</v>
      </c>
      <c r="E49" s="327">
        <f t="shared" si="6"/>
        <v>0</v>
      </c>
      <c r="F49" s="327">
        <f t="shared" si="1"/>
        <v>0</v>
      </c>
      <c r="G49" s="327">
        <f t="shared" si="2"/>
        <v>0</v>
      </c>
      <c r="H49" s="259">
        <f>'Oct midyear Southwest LA Chtr'!H49</f>
        <v>5602.7225412254893</v>
      </c>
      <c r="I49" s="258">
        <f>'[1]Table 4 Level 3'!P48</f>
        <v>574.6099999999999</v>
      </c>
      <c r="J49" s="258">
        <f t="shared" si="7"/>
        <v>3088.6662706127445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18">
        <f>'10.1.12 MFP Funded'!O49</f>
        <v>0</v>
      </c>
      <c r="D50">
        <f>'[11]ALL-Reformatted'!O49</f>
        <v>0</v>
      </c>
      <c r="E50" s="327">
        <f t="shared" si="6"/>
        <v>0</v>
      </c>
      <c r="F50" s="327">
        <f t="shared" si="1"/>
        <v>0</v>
      </c>
      <c r="G50" s="327">
        <f t="shared" si="2"/>
        <v>0</v>
      </c>
      <c r="H50" s="259">
        <f>'Oct midyear Southwest LA Chtr'!H50</f>
        <v>4123.0310925034155</v>
      </c>
      <c r="I50" s="258">
        <f>'[1]Table 4 Level 3'!P49</f>
        <v>663.16000000000008</v>
      </c>
      <c r="J50" s="258">
        <f t="shared" si="7"/>
        <v>2393.0955462517077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19">
        <f>'10.1.12 MFP Funded'!O50</f>
        <v>0</v>
      </c>
      <c r="D51" s="628">
        <f>'[11]ALL-Reformatted'!O50</f>
        <v>0</v>
      </c>
      <c r="E51" s="329">
        <f t="shared" si="6"/>
        <v>0</v>
      </c>
      <c r="F51" s="329">
        <f t="shared" si="1"/>
        <v>0</v>
      </c>
      <c r="G51" s="329">
        <f t="shared" si="2"/>
        <v>0</v>
      </c>
      <c r="H51" s="275">
        <f>'Oct midyear Southwest LA Chtr'!H51</f>
        <v>2428.6757675555082</v>
      </c>
      <c r="I51" s="274">
        <f>'[1]Table 4 Level 3'!P50</f>
        <v>753.96000000000015</v>
      </c>
      <c r="J51" s="274">
        <f t="shared" si="7"/>
        <v>1591.3178837777541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20">
        <f>'10.1.12 MFP Funded'!O51</f>
        <v>0</v>
      </c>
      <c r="D52">
        <f>'[11]ALL-Reformatted'!O51</f>
        <v>0</v>
      </c>
      <c r="E52" s="328">
        <f t="shared" si="6"/>
        <v>0</v>
      </c>
      <c r="F52" s="328">
        <f t="shared" si="1"/>
        <v>0</v>
      </c>
      <c r="G52" s="328">
        <f t="shared" si="2"/>
        <v>0</v>
      </c>
      <c r="H52" s="267">
        <f>'Oct midyear Southwest LA Chtr'!H52</f>
        <v>5783.612845780598</v>
      </c>
      <c r="I52" s="266">
        <f>'[1]Table 4 Level 3'!P51</f>
        <v>728.06</v>
      </c>
      <c r="J52" s="266">
        <f t="shared" si="7"/>
        <v>3255.8364228902992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18">
        <f>'10.1.12 MFP Funded'!O52</f>
        <v>0</v>
      </c>
      <c r="D53">
        <f>'[11]ALL-Reformatted'!O52</f>
        <v>0</v>
      </c>
      <c r="E53" s="327">
        <f t="shared" si="6"/>
        <v>0</v>
      </c>
      <c r="F53" s="327">
        <f t="shared" si="1"/>
        <v>0</v>
      </c>
      <c r="G53" s="327">
        <f t="shared" si="2"/>
        <v>0</v>
      </c>
      <c r="H53" s="259">
        <f>'Oct midyear Southwest LA Chtr'!H53</f>
        <v>3209.8138023141523</v>
      </c>
      <c r="I53" s="258">
        <f>'[1]Table 4 Level 3'!P52</f>
        <v>910.76</v>
      </c>
      <c r="J53" s="258">
        <f t="shared" si="7"/>
        <v>2060.286901157076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18">
        <f>'10.1.12 MFP Funded'!O53</f>
        <v>0</v>
      </c>
      <c r="D54">
        <f>'[11]ALL-Reformatted'!O53</f>
        <v>0</v>
      </c>
      <c r="E54" s="327">
        <f t="shared" si="6"/>
        <v>0</v>
      </c>
      <c r="F54" s="327">
        <f t="shared" si="1"/>
        <v>0</v>
      </c>
      <c r="G54" s="327">
        <f t="shared" si="2"/>
        <v>0</v>
      </c>
      <c r="H54" s="259">
        <f>'Oct midyear Southwest LA Chtr'!H54</f>
        <v>4278.1956772731837</v>
      </c>
      <c r="I54" s="258">
        <f>'[1]Table 4 Level 3'!P53</f>
        <v>871.07</v>
      </c>
      <c r="J54" s="258">
        <f t="shared" si="7"/>
        <v>2574.6328386365917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18">
        <f>'10.1.12 MFP Funded'!O54</f>
        <v>0</v>
      </c>
      <c r="D55">
        <f>'[11]ALL-Reformatted'!O54</f>
        <v>0</v>
      </c>
      <c r="E55" s="327">
        <f t="shared" si="6"/>
        <v>0</v>
      </c>
      <c r="F55" s="327">
        <f t="shared" si="1"/>
        <v>0</v>
      </c>
      <c r="G55" s="327">
        <f t="shared" si="2"/>
        <v>0</v>
      </c>
      <c r="H55" s="259">
        <f>'Oct midyear Southwest LA Chtr'!H55</f>
        <v>4819.172186397177</v>
      </c>
      <c r="I55" s="258">
        <f>'[1]Table 4 Level 3'!P54</f>
        <v>574.43999999999994</v>
      </c>
      <c r="J55" s="258">
        <f t="shared" si="7"/>
        <v>2696.8060931985883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19">
        <f>'10.1.12 MFP Funded'!O55</f>
        <v>0</v>
      </c>
      <c r="D56" s="628">
        <f>'[11]ALL-Reformatted'!O55</f>
        <v>0</v>
      </c>
      <c r="E56" s="329">
        <f t="shared" si="6"/>
        <v>0</v>
      </c>
      <c r="F56" s="329">
        <f t="shared" si="1"/>
        <v>0</v>
      </c>
      <c r="G56" s="329">
        <f t="shared" si="2"/>
        <v>0</v>
      </c>
      <c r="H56" s="275">
        <f>'Oct midyear Southwest LA Chtr'!H56</f>
        <v>5078.3381494368732</v>
      </c>
      <c r="I56" s="274">
        <f>'[1]Table 4 Level 3'!P55</f>
        <v>634.46</v>
      </c>
      <c r="J56" s="274">
        <f t="shared" si="7"/>
        <v>2856.3990747184366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20">
        <f>'10.1.12 MFP Funded'!O56</f>
        <v>0</v>
      </c>
      <c r="D57">
        <f>'[11]ALL-Reformatted'!O56</f>
        <v>0</v>
      </c>
      <c r="E57" s="328">
        <f t="shared" si="6"/>
        <v>0</v>
      </c>
      <c r="F57" s="328">
        <f t="shared" si="1"/>
        <v>0</v>
      </c>
      <c r="G57" s="328">
        <f t="shared" si="2"/>
        <v>0</v>
      </c>
      <c r="H57" s="267">
        <f>'Oct midyear Southwest LA Chtr'!H57</f>
        <v>4327.8748353683095</v>
      </c>
      <c r="I57" s="266">
        <f>'[1]Table 4 Level 3'!P56</f>
        <v>706.66</v>
      </c>
      <c r="J57" s="266">
        <f t="shared" si="7"/>
        <v>2517.2674176841547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18">
        <f>'10.1.12 MFP Funded'!O57</f>
        <v>0</v>
      </c>
      <c r="D58">
        <f>'[11]ALL-Reformatted'!O57</f>
        <v>0</v>
      </c>
      <c r="E58" s="327">
        <f t="shared" si="6"/>
        <v>0</v>
      </c>
      <c r="F58" s="327">
        <f t="shared" si="1"/>
        <v>0</v>
      </c>
      <c r="G58" s="327">
        <f t="shared" si="2"/>
        <v>0</v>
      </c>
      <c r="H58" s="259">
        <f>'Oct midyear Southwest LA Chtr'!H58</f>
        <v>4936.6461759855838</v>
      </c>
      <c r="I58" s="258">
        <f>'[1]Table 4 Level 3'!P57</f>
        <v>658.37</v>
      </c>
      <c r="J58" s="258">
        <f t="shared" si="7"/>
        <v>2797.5080879927918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18">
        <f>'10.1.12 MFP Funded'!O58</f>
        <v>0</v>
      </c>
      <c r="D59">
        <f>'[11]ALL-Reformatted'!O58</f>
        <v>0</v>
      </c>
      <c r="E59" s="327">
        <f t="shared" si="6"/>
        <v>0</v>
      </c>
      <c r="F59" s="327">
        <f t="shared" si="1"/>
        <v>0</v>
      </c>
      <c r="G59" s="327">
        <f t="shared" si="2"/>
        <v>0</v>
      </c>
      <c r="H59" s="259">
        <f>'Oct midyear Southwest LA Chtr'!H59</f>
        <v>4800.3207499962118</v>
      </c>
      <c r="I59" s="258">
        <f>'[1]Table 4 Level 3'!P58</f>
        <v>689.74</v>
      </c>
      <c r="J59" s="258">
        <f t="shared" si="7"/>
        <v>2745.0303749981058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18">
        <f>'10.1.12 MFP Funded'!O59</f>
        <v>0</v>
      </c>
      <c r="D60">
        <f>'[11]ALL-Reformatted'!O59</f>
        <v>0</v>
      </c>
      <c r="E60" s="327">
        <f t="shared" si="6"/>
        <v>0</v>
      </c>
      <c r="F60" s="327">
        <f t="shared" si="1"/>
        <v>0</v>
      </c>
      <c r="G60" s="327">
        <f t="shared" si="2"/>
        <v>0</v>
      </c>
      <c r="H60" s="259">
        <f>'Oct midyear Southwest LA Chtr'!H60</f>
        <v>6010.7753360515026</v>
      </c>
      <c r="I60" s="258">
        <f>'[1]Table 4 Level 3'!P59</f>
        <v>951.45</v>
      </c>
      <c r="J60" s="258">
        <f t="shared" si="7"/>
        <v>3481.1126680257512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19">
        <f>'10.1.12 MFP Funded'!O60</f>
        <v>0</v>
      </c>
      <c r="D61" s="628">
        <f>'[11]ALL-Reformatted'!O60</f>
        <v>0</v>
      </c>
      <c r="E61" s="329">
        <f t="shared" si="6"/>
        <v>0</v>
      </c>
      <c r="F61" s="329">
        <f t="shared" si="1"/>
        <v>0</v>
      </c>
      <c r="G61" s="329">
        <f t="shared" si="2"/>
        <v>0</v>
      </c>
      <c r="H61" s="275">
        <f>'Oct midyear Southwest LA Chtr'!H61</f>
        <v>4103.7453851303217</v>
      </c>
      <c r="I61" s="274">
        <f>'[1]Table 4 Level 3'!P60</f>
        <v>795.14</v>
      </c>
      <c r="J61" s="274">
        <f t="shared" si="7"/>
        <v>2449.442692565161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20">
        <f>'10.1.12 MFP Funded'!O61</f>
        <v>0</v>
      </c>
      <c r="D62">
        <f>'[11]ALL-Reformatted'!O61</f>
        <v>0</v>
      </c>
      <c r="E62" s="328">
        <f t="shared" si="6"/>
        <v>0</v>
      </c>
      <c r="F62" s="328">
        <f t="shared" si="1"/>
        <v>0</v>
      </c>
      <c r="G62" s="328">
        <f t="shared" si="2"/>
        <v>0</v>
      </c>
      <c r="H62" s="267">
        <f>'Oct midyear Southwest LA Chtr'!H62</f>
        <v>5076.2407002640311</v>
      </c>
      <c r="I62" s="266">
        <f>'[1]Table 4 Level 3'!P61</f>
        <v>614.66000000000008</v>
      </c>
      <c r="J62" s="266">
        <f t="shared" si="7"/>
        <v>2845.4503501320155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18">
        <f>'10.1.12 MFP Funded'!O62</f>
        <v>0</v>
      </c>
      <c r="D63">
        <f>'[11]ALL-Reformatted'!O62</f>
        <v>0</v>
      </c>
      <c r="E63" s="327">
        <f t="shared" si="6"/>
        <v>0</v>
      </c>
      <c r="F63" s="327">
        <f t="shared" si="1"/>
        <v>0</v>
      </c>
      <c r="G63" s="327">
        <f t="shared" si="2"/>
        <v>0</v>
      </c>
      <c r="H63" s="259">
        <f>'Oct midyear Southwest LA Chtr'!H63</f>
        <v>4409.0708210621269</v>
      </c>
      <c r="I63" s="258">
        <f>'[1]Table 4 Level 3'!P62</f>
        <v>764.51</v>
      </c>
      <c r="J63" s="258">
        <f t="shared" si="7"/>
        <v>2586.7904105310636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18">
        <f>'10.1.12 MFP Funded'!O63</f>
        <v>0</v>
      </c>
      <c r="D64">
        <f>'[11]ALL-Reformatted'!O63</f>
        <v>0</v>
      </c>
      <c r="E64" s="327">
        <f t="shared" si="6"/>
        <v>0</v>
      </c>
      <c r="F64" s="327">
        <f t="shared" si="1"/>
        <v>0</v>
      </c>
      <c r="G64" s="327">
        <f t="shared" si="2"/>
        <v>0</v>
      </c>
      <c r="H64" s="259">
        <f>'Oct midyear Southwest LA Chtr'!H64</f>
        <v>5341.4512666086594</v>
      </c>
      <c r="I64" s="258">
        <f>'[1]Table 4 Level 3'!P63</f>
        <v>697.04</v>
      </c>
      <c r="J64" s="258">
        <f t="shared" si="7"/>
        <v>3019.2456333043297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18">
        <f>'10.1.12 MFP Funded'!O64</f>
        <v>0</v>
      </c>
      <c r="D65">
        <f>'[11]ALL-Reformatted'!O64</f>
        <v>0</v>
      </c>
      <c r="E65" s="327">
        <f t="shared" si="6"/>
        <v>0</v>
      </c>
      <c r="F65" s="327">
        <f t="shared" si="1"/>
        <v>0</v>
      </c>
      <c r="G65" s="327">
        <f t="shared" si="2"/>
        <v>0</v>
      </c>
      <c r="H65" s="259">
        <f>'Oct midyear Southwest LA Chtr'!H65</f>
        <v>6342.1695127641487</v>
      </c>
      <c r="I65" s="258">
        <f>'[1]Table 4 Level 3'!P64</f>
        <v>689.52</v>
      </c>
      <c r="J65" s="258">
        <f t="shared" si="7"/>
        <v>3515.8447563820746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19">
        <f>'10.1.12 MFP Funded'!O65</f>
        <v>0</v>
      </c>
      <c r="D66" s="628">
        <f>'[11]ALL-Reformatted'!O65</f>
        <v>0</v>
      </c>
      <c r="E66" s="329">
        <f t="shared" si="6"/>
        <v>0</v>
      </c>
      <c r="F66" s="329">
        <f t="shared" si="1"/>
        <v>0</v>
      </c>
      <c r="G66" s="329">
        <f t="shared" si="2"/>
        <v>0</v>
      </c>
      <c r="H66" s="275">
        <f>'Oct midyear Southwest LA Chtr'!H66</f>
        <v>4836.7830262372299</v>
      </c>
      <c r="I66" s="274">
        <f>'[1]Table 4 Level 3'!P65</f>
        <v>594.04</v>
      </c>
      <c r="J66" s="274">
        <f t="shared" si="7"/>
        <v>2715.4115131186149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20">
        <f>'10.1.12 MFP Funded'!O66</f>
        <v>0</v>
      </c>
      <c r="D67">
        <f>'[11]ALL-Reformatted'!O66</f>
        <v>0</v>
      </c>
      <c r="E67" s="328">
        <f t="shared" si="6"/>
        <v>0</v>
      </c>
      <c r="F67" s="328">
        <f t="shared" si="1"/>
        <v>0</v>
      </c>
      <c r="G67" s="328">
        <f t="shared" si="2"/>
        <v>0</v>
      </c>
      <c r="H67" s="267">
        <f>'Oct midyear Southwest LA Chtr'!H67</f>
        <v>3068.5254213785697</v>
      </c>
      <c r="I67" s="266">
        <f>'[1]Table 4 Level 3'!P66</f>
        <v>833.70999999999992</v>
      </c>
      <c r="J67" s="266">
        <f t="shared" si="7"/>
        <v>1951.1177106892849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18">
        <f>'10.1.12 MFP Funded'!O67</f>
        <v>0</v>
      </c>
      <c r="D68">
        <f>'[11]ALL-Reformatted'!O67</f>
        <v>0</v>
      </c>
      <c r="E68" s="327">
        <f t="shared" si="6"/>
        <v>0</v>
      </c>
      <c r="F68" s="327">
        <f t="shared" si="1"/>
        <v>0</v>
      </c>
      <c r="G68" s="327">
        <f t="shared" si="2"/>
        <v>0</v>
      </c>
      <c r="H68" s="259">
        <f>'Oct midyear Southwest LA Chtr'!H68</f>
        <v>5577.0282124990472</v>
      </c>
      <c r="I68" s="258">
        <f>'[1]Table 4 Level 3'!P67</f>
        <v>516.08000000000004</v>
      </c>
      <c r="J68" s="258">
        <f t="shared" si="7"/>
        <v>3046.5541062495236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18">
        <f>'10.1.12 MFP Funded'!O68</f>
        <v>0</v>
      </c>
      <c r="D69">
        <f>'[11]ALL-Reformatted'!O68</f>
        <v>0</v>
      </c>
      <c r="E69" s="327">
        <f t="shared" si="6"/>
        <v>0</v>
      </c>
      <c r="F69" s="327">
        <f t="shared" si="1"/>
        <v>0</v>
      </c>
      <c r="G69" s="327">
        <f t="shared" si="2"/>
        <v>0</v>
      </c>
      <c r="H69" s="259">
        <f>'Oct midyear Southwest LA Chtr'!H69</f>
        <v>4427.207711317601</v>
      </c>
      <c r="I69" s="258">
        <f>'[1]Table 4 Level 3'!P68</f>
        <v>756.79</v>
      </c>
      <c r="J69" s="258">
        <f t="shared" si="7"/>
        <v>2591.9988556588005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18">
        <f>'10.1.12 MFP Funded'!O69</f>
        <v>0</v>
      </c>
      <c r="D70">
        <f>'[11]ALL-Reformatted'!O69</f>
        <v>0</v>
      </c>
      <c r="E70" s="327">
        <f t="shared" si="6"/>
        <v>0</v>
      </c>
      <c r="F70" s="327">
        <f t="shared" si="1"/>
        <v>0</v>
      </c>
      <c r="G70" s="327">
        <f t="shared" si="2"/>
        <v>0</v>
      </c>
      <c r="H70" s="259">
        <f>'Oct midyear Southwest LA Chtr'!H70</f>
        <v>5888.4725850181812</v>
      </c>
      <c r="I70" s="258">
        <f>'[1]Table 4 Level 3'!P69</f>
        <v>592.66</v>
      </c>
      <c r="J70" s="258">
        <f t="shared" si="7"/>
        <v>3240.5662925090905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19">
        <f>'10.1.12 MFP Funded'!O70</f>
        <v>0</v>
      </c>
      <c r="D71" s="628">
        <f>'[11]ALL-Reformatted'!O70</f>
        <v>0</v>
      </c>
      <c r="E71" s="329">
        <f t="shared" si="6"/>
        <v>0</v>
      </c>
      <c r="F71" s="329">
        <f t="shared" ref="F71:F75" si="8">IF(E71&gt;0,E71,0)</f>
        <v>0</v>
      </c>
      <c r="G71" s="329">
        <f t="shared" ref="G71:G75" si="9">IF(E71&lt;0,E71,0)</f>
        <v>0</v>
      </c>
      <c r="H71" s="275">
        <f>'Oct midyear Southwest LA Chtr'!H71</f>
        <v>4583.9609010774066</v>
      </c>
      <c r="I71" s="274">
        <f>'[1]Table 4 Level 3'!P70</f>
        <v>829.12</v>
      </c>
      <c r="J71" s="274">
        <f t="shared" si="7"/>
        <v>2706.5404505387032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20">
        <f>'10.1.12 MFP Funded'!O71</f>
        <v>0</v>
      </c>
      <c r="D72">
        <f>'[11]ALL-Reformatted'!O71</f>
        <v>0</v>
      </c>
      <c r="E72" s="328">
        <f t="shared" ref="E72:E75" si="13">D72-C72</f>
        <v>0</v>
      </c>
      <c r="F72" s="328">
        <f t="shared" si="8"/>
        <v>0</v>
      </c>
      <c r="G72" s="328">
        <f t="shared" si="9"/>
        <v>0</v>
      </c>
      <c r="H72" s="267">
        <f>'Oct midyear Southwest LA Chtr'!H72</f>
        <v>6262.4784859426345</v>
      </c>
      <c r="I72" s="266">
        <f>'[1]Table 4 Level 3'!P71</f>
        <v>730.06</v>
      </c>
      <c r="J72" s="266">
        <f t="shared" ref="J72:J75" si="14">(I72+H72)*0.5</f>
        <v>3496.269242971317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18">
        <f>'10.1.12 MFP Funded'!O72</f>
        <v>0</v>
      </c>
      <c r="D73">
        <f>'[11]ALL-Reformatted'!O72</f>
        <v>0</v>
      </c>
      <c r="E73" s="327">
        <f t="shared" si="13"/>
        <v>0</v>
      </c>
      <c r="F73" s="327">
        <f t="shared" si="8"/>
        <v>0</v>
      </c>
      <c r="G73" s="327">
        <f t="shared" si="9"/>
        <v>0</v>
      </c>
      <c r="H73" s="259">
        <f>'Oct midyear Southwest LA Chtr'!H73</f>
        <v>5059.3528695821524</v>
      </c>
      <c r="I73" s="258">
        <f>'[1]Table 4 Level 3'!P72</f>
        <v>715.61</v>
      </c>
      <c r="J73" s="258">
        <f t="shared" si="14"/>
        <v>2887.481434791076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18">
        <f>'10.1.12 MFP Funded'!O73</f>
        <v>0</v>
      </c>
      <c r="D74">
        <f>'[11]ALL-Reformatted'!O73</f>
        <v>0</v>
      </c>
      <c r="E74" s="327">
        <f t="shared" si="13"/>
        <v>0</v>
      </c>
      <c r="F74" s="327">
        <f t="shared" si="8"/>
        <v>0</v>
      </c>
      <c r="G74" s="327">
        <f t="shared" si="9"/>
        <v>0</v>
      </c>
      <c r="H74" s="259">
        <f>'Oct midyear Southwest LA Chtr'!H74</f>
        <v>5863.2815891318614</v>
      </c>
      <c r="I74" s="258">
        <f>'[1]Table 4 Level 3'!P73</f>
        <v>798.7</v>
      </c>
      <c r="J74" s="258">
        <f t="shared" si="14"/>
        <v>3330.9907945659306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19">
        <f>'10.1.12 MFP Funded'!O74</f>
        <v>0</v>
      </c>
      <c r="D75">
        <f>'[11]ALL-Reformatted'!O74</f>
        <v>0</v>
      </c>
      <c r="E75" s="326">
        <f t="shared" si="13"/>
        <v>0</v>
      </c>
      <c r="F75" s="326">
        <f t="shared" si="8"/>
        <v>0</v>
      </c>
      <c r="G75" s="326">
        <f t="shared" si="9"/>
        <v>0</v>
      </c>
      <c r="H75" s="251">
        <f>'Oct midyear Southwest LA Chtr'!H75</f>
        <v>5520.7940729790862</v>
      </c>
      <c r="I75" s="250">
        <f>'[1]Table 4 Level 3'!P74</f>
        <v>705.67</v>
      </c>
      <c r="J75" s="250">
        <f t="shared" si="14"/>
        <v>3113.2320364895431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ht="13.5" thickBot="1">
      <c r="A76" s="248"/>
      <c r="B76" s="247" t="s">
        <v>223</v>
      </c>
      <c r="C76" s="394">
        <f>SUM(C7:C75)</f>
        <v>560</v>
      </c>
      <c r="D76" s="394">
        <f>SUM(D7:D75)</f>
        <v>531</v>
      </c>
      <c r="E76" s="394">
        <f>SUM(E7:E75)</f>
        <v>-29</v>
      </c>
      <c r="F76" s="394">
        <f>SUM(F7:F75)</f>
        <v>8</v>
      </c>
      <c r="G76" s="394">
        <f>SUM(G7:G75)</f>
        <v>-37</v>
      </c>
      <c r="H76" s="244"/>
      <c r="I76" s="243"/>
      <c r="J76" s="243"/>
      <c r="K76" s="242">
        <f>SUM(K7:K75)</f>
        <v>-65706.55890146771</v>
      </c>
      <c r="L76" s="242">
        <f>SUM(L7:L75)</f>
        <v>25465.479172943691</v>
      </c>
      <c r="M76" s="242">
        <f>SUM(M7:M75)</f>
        <v>-91172.038074411394</v>
      </c>
    </row>
    <row r="77" spans="1:13" ht="13.5" thickTop="1"/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ageMargins left="0.34" right="0.46" top="0.75" bottom="0.75" header="0.3" footer="0.3"/>
  <pageSetup paperSize="5" scale="60" firstPageNumber="64" orientation="portrait" useFirstPageNumber="1" r:id="rId1"/>
  <headerFooter>
    <oddHeader>&amp;L&amp;"Arial,Bold"&amp;20Revised FY2012-13 MFP Budget Letter: February 1 Mid-year Adjustment for Students</oddHeader>
    <oddFooter>&amp;R&amp;P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90" zoomScaleNormal="85" zoomScaleSheetLayoutView="90" workbookViewId="0">
      <pane xSplit="2" ySplit="2" topLeftCell="C3" activePane="bottomRight" state="frozen"/>
      <selection activeCell="A2" sqref="A2:B4"/>
      <selection pane="topRight" activeCell="A2" sqref="A2:B4"/>
      <selection pane="bottomLeft" activeCell="A2" sqref="A2:B4"/>
      <selection pane="bottomRight" activeCell="B1" sqref="B1:B2"/>
    </sheetView>
  </sheetViews>
  <sheetFormatPr defaultRowHeight="28.5" customHeight="1"/>
  <cols>
    <col min="1" max="1" width="3.140625" style="333" customWidth="1"/>
    <col min="2" max="2" width="31.42578125" style="333" bestFit="1" customWidth="1"/>
    <col min="3" max="3" width="16" style="333" customWidth="1"/>
    <col min="4" max="4" width="12.7109375" style="333" bestFit="1" customWidth="1"/>
    <col min="5" max="5" width="14.7109375" style="333" customWidth="1"/>
    <col min="6" max="6" width="11.7109375" style="333" bestFit="1" customWidth="1"/>
    <col min="7" max="7" width="12.85546875" style="333" bestFit="1" customWidth="1"/>
    <col min="8" max="8" width="14" style="333" bestFit="1" customWidth="1"/>
    <col min="9" max="9" width="16.28515625" style="334" customWidth="1"/>
    <col min="10" max="10" width="14.85546875" style="333" customWidth="1"/>
    <col min="11" max="11" width="15.85546875" style="333" bestFit="1" customWidth="1"/>
    <col min="12" max="12" width="15.42578125" style="333" bestFit="1" customWidth="1"/>
    <col min="13" max="13" width="16.28515625" style="333" bestFit="1" customWidth="1"/>
    <col min="14" max="16384" width="9.140625" style="333"/>
  </cols>
  <sheetData>
    <row r="1" spans="1:13" ht="102.75" customHeight="1">
      <c r="A1" s="815" t="s">
        <v>306</v>
      </c>
      <c r="B1" s="815" t="s">
        <v>305</v>
      </c>
      <c r="C1" s="782" t="s">
        <v>219</v>
      </c>
      <c r="D1" s="782" t="s">
        <v>585</v>
      </c>
      <c r="E1" s="793" t="s">
        <v>587</v>
      </c>
      <c r="F1" s="793" t="s">
        <v>217</v>
      </c>
      <c r="G1" s="793" t="s">
        <v>216</v>
      </c>
      <c r="H1" s="817" t="s">
        <v>686</v>
      </c>
      <c r="I1" s="819" t="s">
        <v>304</v>
      </c>
      <c r="J1" s="780" t="s">
        <v>586</v>
      </c>
      <c r="K1" s="771" t="s">
        <v>212</v>
      </c>
      <c r="L1" s="771" t="s">
        <v>211</v>
      </c>
      <c r="M1" s="771" t="s">
        <v>210</v>
      </c>
    </row>
    <row r="2" spans="1:13" ht="70.5" customHeight="1">
      <c r="A2" s="816"/>
      <c r="B2" s="816"/>
      <c r="C2" s="796"/>
      <c r="D2" s="796"/>
      <c r="E2" s="794"/>
      <c r="F2" s="794"/>
      <c r="G2" s="794"/>
      <c r="H2" s="818"/>
      <c r="I2" s="819"/>
      <c r="J2" s="792"/>
      <c r="K2" s="784"/>
      <c r="L2" s="784"/>
      <c r="M2" s="784"/>
    </row>
    <row r="3" spans="1:13" s="363" customFormat="1" ht="18" customHeight="1">
      <c r="A3" s="369"/>
      <c r="B3" s="369"/>
      <c r="C3" s="368"/>
      <c r="D3" s="368"/>
      <c r="E3" s="367"/>
      <c r="F3" s="367"/>
      <c r="G3" s="367"/>
      <c r="H3" s="366"/>
      <c r="I3" s="366"/>
      <c r="J3" s="365"/>
      <c r="K3" s="364"/>
      <c r="L3" s="364"/>
      <c r="M3" s="364"/>
    </row>
    <row r="4" spans="1:13" s="349" customFormat="1" ht="17.25" customHeight="1">
      <c r="A4" s="354">
        <v>1</v>
      </c>
      <c r="B4" s="353" t="s">
        <v>292</v>
      </c>
      <c r="C4" s="357">
        <f>'10.1.12 MFP Funded'!R6</f>
        <v>16</v>
      </c>
      <c r="D4" s="357">
        <f>'[11]ALL-Reformatted'!R6</f>
        <v>14</v>
      </c>
      <c r="E4" s="357">
        <f>D4-C4</f>
        <v>-2</v>
      </c>
      <c r="F4" s="357">
        <f t="shared" ref="F4:F67" si="0">IF(E4&gt;0,E4,0)</f>
        <v>0</v>
      </c>
      <c r="G4" s="357">
        <f t="shared" ref="G4:G67" si="1">IF(E4&lt;0,E4,0)</f>
        <v>-2</v>
      </c>
      <c r="H4" s="356">
        <f>'Oct midyear LA Virtual Admy'!H4</f>
        <v>4174.127736063685</v>
      </c>
      <c r="I4" s="355">
        <f>'[1]Table 4 Level 3'!P6*90%</f>
        <v>699.73200000000008</v>
      </c>
      <c r="J4" s="355">
        <f>(H4+I4)*0.5</f>
        <v>2436.9298680318425</v>
      </c>
      <c r="K4" s="355">
        <f t="shared" ref="K4:K67" si="2">E4*J4</f>
        <v>-4873.859736063685</v>
      </c>
      <c r="L4" s="355">
        <f t="shared" ref="L4:L67" si="3">IF(K4&gt;0,K4,0)</f>
        <v>0</v>
      </c>
      <c r="M4" s="355">
        <f t="shared" ref="M4:M67" si="4">IF(K4&lt;0,K4,0)</f>
        <v>-4873.859736063685</v>
      </c>
    </row>
    <row r="5" spans="1:13" s="349" customFormat="1" ht="17.25" customHeight="1">
      <c r="A5" s="354">
        <v>2</v>
      </c>
      <c r="B5" s="353" t="s">
        <v>291</v>
      </c>
      <c r="C5" s="352">
        <f>'10.1.12 MFP Funded'!R7</f>
        <v>6</v>
      </c>
      <c r="D5" s="352">
        <f>'[11]ALL-Reformatted'!R7</f>
        <v>4</v>
      </c>
      <c r="E5" s="352">
        <f t="shared" ref="E5:E68" si="5">D5-C5</f>
        <v>-2</v>
      </c>
      <c r="F5" s="352">
        <f t="shared" si="0"/>
        <v>0</v>
      </c>
      <c r="G5" s="352">
        <f t="shared" si="1"/>
        <v>-2</v>
      </c>
      <c r="H5" s="351">
        <f>'Oct midyear LA Virtual Admy'!H5</f>
        <v>5534.5913337839593</v>
      </c>
      <c r="I5" s="350">
        <f>'[1]Table 4 Level 3'!P7*90%</f>
        <v>758.08800000000008</v>
      </c>
      <c r="J5" s="350">
        <f t="shared" ref="J5:J68" si="6">(H5+I5)*0.5</f>
        <v>3146.3396668919795</v>
      </c>
      <c r="K5" s="350">
        <f t="shared" si="2"/>
        <v>-6292.679333783959</v>
      </c>
      <c r="L5" s="350">
        <f t="shared" si="3"/>
        <v>0</v>
      </c>
      <c r="M5" s="350">
        <f t="shared" si="4"/>
        <v>-6292.679333783959</v>
      </c>
    </row>
    <row r="6" spans="1:13" s="349" customFormat="1" ht="17.25" customHeight="1">
      <c r="A6" s="354">
        <v>3</v>
      </c>
      <c r="B6" s="353" t="s">
        <v>290</v>
      </c>
      <c r="C6" s="352">
        <f>'10.1.12 MFP Funded'!R8</f>
        <v>52</v>
      </c>
      <c r="D6" s="352">
        <f>'[11]ALL-Reformatted'!R8</f>
        <v>40</v>
      </c>
      <c r="E6" s="352">
        <f t="shared" si="5"/>
        <v>-12</v>
      </c>
      <c r="F6" s="352">
        <f t="shared" si="0"/>
        <v>0</v>
      </c>
      <c r="G6" s="352">
        <f t="shared" si="1"/>
        <v>-12</v>
      </c>
      <c r="H6" s="351">
        <f>'Oct midyear LA Virtual Admy'!H6</f>
        <v>3906.8460970882102</v>
      </c>
      <c r="I6" s="350">
        <f>'[1]Table 4 Level 3'!P8*90%</f>
        <v>537.15600000000006</v>
      </c>
      <c r="J6" s="350">
        <f t="shared" si="6"/>
        <v>2222.0010485441053</v>
      </c>
      <c r="K6" s="350">
        <f t="shared" si="2"/>
        <v>-26664.012582529263</v>
      </c>
      <c r="L6" s="350">
        <f t="shared" si="3"/>
        <v>0</v>
      </c>
      <c r="M6" s="350">
        <f t="shared" si="4"/>
        <v>-26664.012582529263</v>
      </c>
    </row>
    <row r="7" spans="1:13" s="349" customFormat="1" ht="17.25" customHeight="1">
      <c r="A7" s="354">
        <v>4</v>
      </c>
      <c r="B7" s="353" t="s">
        <v>289</v>
      </c>
      <c r="C7" s="352">
        <f>'10.1.12 MFP Funded'!R9</f>
        <v>3</v>
      </c>
      <c r="D7" s="352">
        <f>'[11]ALL-Reformatted'!R9</f>
        <v>3</v>
      </c>
      <c r="E7" s="352">
        <f t="shared" si="5"/>
        <v>0</v>
      </c>
      <c r="F7" s="352">
        <f t="shared" si="0"/>
        <v>0</v>
      </c>
      <c r="G7" s="352">
        <f t="shared" si="1"/>
        <v>0</v>
      </c>
      <c r="H7" s="351">
        <f>'Oct midyear LA Virtual Admy'!H7</f>
        <v>5469.6337648363824</v>
      </c>
      <c r="I7" s="350">
        <f>'[1]Table 4 Level 3'!P9*90%</f>
        <v>527.18399999999997</v>
      </c>
      <c r="J7" s="350">
        <f t="shared" si="6"/>
        <v>2998.4088824181913</v>
      </c>
      <c r="K7" s="350">
        <f t="shared" si="2"/>
        <v>0</v>
      </c>
      <c r="L7" s="350">
        <f t="shared" si="3"/>
        <v>0</v>
      </c>
      <c r="M7" s="350">
        <f t="shared" si="4"/>
        <v>0</v>
      </c>
    </row>
    <row r="8" spans="1:13" s="349" customFormat="1" ht="17.25" customHeight="1">
      <c r="A8" s="362">
        <v>5</v>
      </c>
      <c r="B8" s="361" t="s">
        <v>288</v>
      </c>
      <c r="C8" s="360">
        <f>'10.1.12 MFP Funded'!R10</f>
        <v>23</v>
      </c>
      <c r="D8" s="360">
        <f>'[11]ALL-Reformatted'!R10</f>
        <v>20</v>
      </c>
      <c r="E8" s="360">
        <f t="shared" si="5"/>
        <v>-3</v>
      </c>
      <c r="F8" s="360">
        <f t="shared" si="0"/>
        <v>0</v>
      </c>
      <c r="G8" s="360">
        <f t="shared" si="1"/>
        <v>-3</v>
      </c>
      <c r="H8" s="359">
        <f>'Oct midyear LA Virtual Admy'!H8</f>
        <v>4390.2985530323031</v>
      </c>
      <c r="I8" s="358">
        <f>'[1]Table 4 Level 3'!P10*90%</f>
        <v>500.31899999999996</v>
      </c>
      <c r="J8" s="358">
        <f t="shared" si="6"/>
        <v>2445.3087765161517</v>
      </c>
      <c r="K8" s="358">
        <f t="shared" si="2"/>
        <v>-7335.9263295484552</v>
      </c>
      <c r="L8" s="358">
        <f t="shared" si="3"/>
        <v>0</v>
      </c>
      <c r="M8" s="358">
        <f t="shared" si="4"/>
        <v>-7335.9263295484552</v>
      </c>
    </row>
    <row r="9" spans="1:13" s="349" customFormat="1" ht="17.25" customHeight="1">
      <c r="A9" s="354">
        <v>6</v>
      </c>
      <c r="B9" s="353" t="s">
        <v>287</v>
      </c>
      <c r="C9" s="357">
        <f>'10.1.12 MFP Funded'!R11</f>
        <v>20</v>
      </c>
      <c r="D9" s="357">
        <f>'[11]ALL-Reformatted'!R11</f>
        <v>17</v>
      </c>
      <c r="E9" s="357">
        <f t="shared" si="5"/>
        <v>-3</v>
      </c>
      <c r="F9" s="357">
        <f t="shared" si="0"/>
        <v>0</v>
      </c>
      <c r="G9" s="357">
        <f t="shared" si="1"/>
        <v>-3</v>
      </c>
      <c r="H9" s="356">
        <f>'Oct midyear LA Virtual Admy'!H9</f>
        <v>4995.1711115445605</v>
      </c>
      <c r="I9" s="355">
        <f>'[1]Table 4 Level 3'!P11*90%</f>
        <v>490.9319999999999</v>
      </c>
      <c r="J9" s="355">
        <f t="shared" si="6"/>
        <v>2743.0515557722802</v>
      </c>
      <c r="K9" s="355">
        <f t="shared" si="2"/>
        <v>-8229.1546673168414</v>
      </c>
      <c r="L9" s="355">
        <f t="shared" si="3"/>
        <v>0</v>
      </c>
      <c r="M9" s="355">
        <f t="shared" si="4"/>
        <v>-8229.1546673168414</v>
      </c>
    </row>
    <row r="10" spans="1:13" s="349" customFormat="1" ht="17.25" customHeight="1">
      <c r="A10" s="354">
        <v>7</v>
      </c>
      <c r="B10" s="353" t="s">
        <v>286</v>
      </c>
      <c r="C10" s="352">
        <f>'10.1.12 MFP Funded'!R12</f>
        <v>7</v>
      </c>
      <c r="D10" s="352">
        <f>'[11]ALL-Reformatted'!R12</f>
        <v>4</v>
      </c>
      <c r="E10" s="352">
        <f t="shared" si="5"/>
        <v>-3</v>
      </c>
      <c r="F10" s="352">
        <f t="shared" si="0"/>
        <v>0</v>
      </c>
      <c r="G10" s="352">
        <f t="shared" si="1"/>
        <v>-3</v>
      </c>
      <c r="H10" s="351">
        <f>'Oct midyear LA Virtual Admy'!H10</f>
        <v>1395.481244364292</v>
      </c>
      <c r="I10" s="350">
        <f>'[1]Table 4 Level 3'!P12*90%</f>
        <v>681.22799999999984</v>
      </c>
      <c r="J10" s="350">
        <f t="shared" si="6"/>
        <v>1038.3546221821459</v>
      </c>
      <c r="K10" s="350">
        <f t="shared" si="2"/>
        <v>-3115.0638665464376</v>
      </c>
      <c r="L10" s="350">
        <f t="shared" si="3"/>
        <v>0</v>
      </c>
      <c r="M10" s="350">
        <f t="shared" si="4"/>
        <v>-3115.0638665464376</v>
      </c>
    </row>
    <row r="11" spans="1:13" s="349" customFormat="1" ht="17.25" customHeight="1">
      <c r="A11" s="354">
        <v>8</v>
      </c>
      <c r="B11" s="353" t="s">
        <v>285</v>
      </c>
      <c r="C11" s="352">
        <f>'10.1.12 MFP Funded'!R13</f>
        <v>50</v>
      </c>
      <c r="D11" s="352">
        <f>'[11]ALL-Reformatted'!R13</f>
        <v>35</v>
      </c>
      <c r="E11" s="352">
        <f t="shared" si="5"/>
        <v>-15</v>
      </c>
      <c r="F11" s="352">
        <f t="shared" si="0"/>
        <v>0</v>
      </c>
      <c r="G11" s="352">
        <f t="shared" si="1"/>
        <v>-15</v>
      </c>
      <c r="H11" s="351">
        <f>'Oct midyear LA Virtual Admy'!H11</f>
        <v>3649.271352782549</v>
      </c>
      <c r="I11" s="350">
        <f>'[1]Table 4 Level 3'!P13*90%</f>
        <v>653.18399999999997</v>
      </c>
      <c r="J11" s="350">
        <f t="shared" si="6"/>
        <v>2151.2276763912746</v>
      </c>
      <c r="K11" s="350">
        <f t="shared" si="2"/>
        <v>-32268.415145869119</v>
      </c>
      <c r="L11" s="350">
        <f t="shared" si="3"/>
        <v>0</v>
      </c>
      <c r="M11" s="350">
        <f t="shared" si="4"/>
        <v>-32268.415145869119</v>
      </c>
    </row>
    <row r="12" spans="1:13" s="349" customFormat="1" ht="17.25" customHeight="1">
      <c r="A12" s="354">
        <v>9</v>
      </c>
      <c r="B12" s="353" t="s">
        <v>284</v>
      </c>
      <c r="C12" s="352">
        <f>'10.1.12 MFP Funded'!R14</f>
        <v>97</v>
      </c>
      <c r="D12" s="352">
        <f>'[11]ALL-Reformatted'!R14</f>
        <v>87</v>
      </c>
      <c r="E12" s="352">
        <f t="shared" si="5"/>
        <v>-10</v>
      </c>
      <c r="F12" s="352">
        <f t="shared" si="0"/>
        <v>0</v>
      </c>
      <c r="G12" s="352">
        <f t="shared" si="1"/>
        <v>-10</v>
      </c>
      <c r="H12" s="351">
        <f>'Oct midyear LA Virtual Admy'!H12</f>
        <v>3858.4089252133217</v>
      </c>
      <c r="I12" s="350">
        <f>'[1]Table 4 Level 3'!P14*90%</f>
        <v>670.28399999999999</v>
      </c>
      <c r="J12" s="350">
        <f t="shared" si="6"/>
        <v>2264.3464626066607</v>
      </c>
      <c r="K12" s="350">
        <f t="shared" si="2"/>
        <v>-22643.464626066605</v>
      </c>
      <c r="L12" s="350">
        <f t="shared" si="3"/>
        <v>0</v>
      </c>
      <c r="M12" s="350">
        <f t="shared" si="4"/>
        <v>-22643.464626066605</v>
      </c>
    </row>
    <row r="13" spans="1:13" s="349" customFormat="1" ht="17.25" customHeight="1">
      <c r="A13" s="362">
        <v>10</v>
      </c>
      <c r="B13" s="361" t="s">
        <v>283</v>
      </c>
      <c r="C13" s="360">
        <f>'10.1.12 MFP Funded'!R15</f>
        <v>60</v>
      </c>
      <c r="D13" s="360">
        <f>'[11]ALL-Reformatted'!R15</f>
        <v>57</v>
      </c>
      <c r="E13" s="360">
        <f t="shared" si="5"/>
        <v>-3</v>
      </c>
      <c r="F13" s="360">
        <f t="shared" si="0"/>
        <v>0</v>
      </c>
      <c r="G13" s="360">
        <f t="shared" si="1"/>
        <v>-3</v>
      </c>
      <c r="H13" s="359">
        <f>'Oct midyear LA Virtual Admy'!H13</f>
        <v>3888.1604468632572</v>
      </c>
      <c r="I13" s="358">
        <f>'[1]Table 4 Level 3'!P15*90%</f>
        <v>547.2360000000001</v>
      </c>
      <c r="J13" s="358">
        <f t="shared" si="6"/>
        <v>2217.6982234316288</v>
      </c>
      <c r="K13" s="358">
        <f t="shared" si="2"/>
        <v>-6653.0946702948859</v>
      </c>
      <c r="L13" s="358">
        <f t="shared" si="3"/>
        <v>0</v>
      </c>
      <c r="M13" s="358">
        <f t="shared" si="4"/>
        <v>-6653.0946702948859</v>
      </c>
    </row>
    <row r="14" spans="1:13" s="349" customFormat="1" ht="17.25" customHeight="1">
      <c r="A14" s="354">
        <v>11</v>
      </c>
      <c r="B14" s="353" t="s">
        <v>282</v>
      </c>
      <c r="C14" s="357">
        <f>'10.1.12 MFP Funded'!R16</f>
        <v>8</v>
      </c>
      <c r="D14" s="357">
        <f>'[11]ALL-Reformatted'!R16</f>
        <v>7</v>
      </c>
      <c r="E14" s="357">
        <f t="shared" si="5"/>
        <v>-1</v>
      </c>
      <c r="F14" s="357">
        <f t="shared" si="0"/>
        <v>0</v>
      </c>
      <c r="G14" s="357">
        <f t="shared" si="1"/>
        <v>-1</v>
      </c>
      <c r="H14" s="356">
        <f>'Oct midyear LA Virtual Admy'!H14</f>
        <v>6079.4053058377149</v>
      </c>
      <c r="I14" s="355">
        <f>'[1]Table 4 Level 3'!P16*90%</f>
        <v>635.89499999999998</v>
      </c>
      <c r="J14" s="355">
        <f t="shared" si="6"/>
        <v>3357.6501529188572</v>
      </c>
      <c r="K14" s="355">
        <f t="shared" si="2"/>
        <v>-3357.6501529188572</v>
      </c>
      <c r="L14" s="355">
        <f t="shared" si="3"/>
        <v>0</v>
      </c>
      <c r="M14" s="355">
        <f t="shared" si="4"/>
        <v>-3357.6501529188572</v>
      </c>
    </row>
    <row r="15" spans="1:13" s="349" customFormat="1" ht="17.25" customHeight="1">
      <c r="A15" s="354">
        <v>12</v>
      </c>
      <c r="B15" s="353" t="s">
        <v>281</v>
      </c>
      <c r="C15" s="352">
        <f>'10.1.12 MFP Funded'!R17</f>
        <v>0</v>
      </c>
      <c r="D15" s="352">
        <f>'[11]ALL-Reformatted'!R17</f>
        <v>0</v>
      </c>
      <c r="E15" s="352">
        <f t="shared" si="5"/>
        <v>0</v>
      </c>
      <c r="F15" s="352">
        <f t="shared" si="0"/>
        <v>0</v>
      </c>
      <c r="G15" s="352">
        <f t="shared" si="1"/>
        <v>0</v>
      </c>
      <c r="H15" s="351">
        <f>'Oct midyear LA Virtual Admy'!H15</f>
        <v>1627.188612244898</v>
      </c>
      <c r="I15" s="350">
        <f>'[1]Table 4 Level 3'!P17*90%</f>
        <v>956.97899999999993</v>
      </c>
      <c r="J15" s="350">
        <f t="shared" si="6"/>
        <v>1292.083806122449</v>
      </c>
      <c r="K15" s="350">
        <f t="shared" si="2"/>
        <v>0</v>
      </c>
      <c r="L15" s="350">
        <f t="shared" si="3"/>
        <v>0</v>
      </c>
      <c r="M15" s="350">
        <f t="shared" si="4"/>
        <v>0</v>
      </c>
    </row>
    <row r="16" spans="1:13" s="349" customFormat="1" ht="17.25" customHeight="1">
      <c r="A16" s="354">
        <v>13</v>
      </c>
      <c r="B16" s="353" t="s">
        <v>280</v>
      </c>
      <c r="C16" s="352">
        <f>'10.1.12 MFP Funded'!R18</f>
        <v>10</v>
      </c>
      <c r="D16" s="352">
        <f>'[11]ALL-Reformatted'!R18</f>
        <v>10</v>
      </c>
      <c r="E16" s="352">
        <f t="shared" si="5"/>
        <v>0</v>
      </c>
      <c r="F16" s="352">
        <f t="shared" si="0"/>
        <v>0</v>
      </c>
      <c r="G16" s="352">
        <f t="shared" si="1"/>
        <v>0</v>
      </c>
      <c r="H16" s="351">
        <f>'Oct midyear LA Virtual Admy'!H16</f>
        <v>5529.1600185701118</v>
      </c>
      <c r="I16" s="350">
        <f>'[1]Table 4 Level 3'!P18*90%</f>
        <v>674.48700000000008</v>
      </c>
      <c r="J16" s="350">
        <f t="shared" si="6"/>
        <v>3101.8235092850559</v>
      </c>
      <c r="K16" s="350">
        <f t="shared" si="2"/>
        <v>0</v>
      </c>
      <c r="L16" s="350">
        <f t="shared" si="3"/>
        <v>0</v>
      </c>
      <c r="M16" s="350">
        <f t="shared" si="4"/>
        <v>0</v>
      </c>
    </row>
    <row r="17" spans="1:13" s="349" customFormat="1" ht="17.25" customHeight="1">
      <c r="A17" s="354">
        <v>14</v>
      </c>
      <c r="B17" s="353" t="s">
        <v>279</v>
      </c>
      <c r="C17" s="352">
        <f>'10.1.12 MFP Funded'!R19</f>
        <v>2</v>
      </c>
      <c r="D17" s="352">
        <f>'[11]ALL-Reformatted'!R19</f>
        <v>1</v>
      </c>
      <c r="E17" s="352">
        <f t="shared" si="5"/>
        <v>-1</v>
      </c>
      <c r="F17" s="352">
        <f t="shared" si="0"/>
        <v>0</v>
      </c>
      <c r="G17" s="352">
        <f t="shared" si="1"/>
        <v>-1</v>
      </c>
      <c r="H17" s="351">
        <f>'Oct midyear LA Virtual Admy'!H17</f>
        <v>4774.1048259775289</v>
      </c>
      <c r="I17" s="350">
        <f>'[1]Table 4 Level 3'!P19*90%</f>
        <v>728.98199999999997</v>
      </c>
      <c r="J17" s="350">
        <f t="shared" si="6"/>
        <v>2751.5434129887644</v>
      </c>
      <c r="K17" s="350">
        <f t="shared" si="2"/>
        <v>-2751.5434129887644</v>
      </c>
      <c r="L17" s="350">
        <f t="shared" si="3"/>
        <v>0</v>
      </c>
      <c r="M17" s="350">
        <f t="shared" si="4"/>
        <v>-2751.5434129887644</v>
      </c>
    </row>
    <row r="18" spans="1:13" s="349" customFormat="1" ht="17.25" customHeight="1">
      <c r="A18" s="362">
        <v>15</v>
      </c>
      <c r="B18" s="361" t="s">
        <v>278</v>
      </c>
      <c r="C18" s="360">
        <f>'10.1.12 MFP Funded'!R20</f>
        <v>6</v>
      </c>
      <c r="D18" s="360">
        <f>'[11]ALL-Reformatted'!R20</f>
        <v>4</v>
      </c>
      <c r="E18" s="360">
        <f t="shared" si="5"/>
        <v>-2</v>
      </c>
      <c r="F18" s="360">
        <f t="shared" si="0"/>
        <v>0</v>
      </c>
      <c r="G18" s="360">
        <f t="shared" si="1"/>
        <v>-2</v>
      </c>
      <c r="H18" s="359">
        <f>'Oct midyear LA Virtual Admy'!H18</f>
        <v>4896.5930033627801</v>
      </c>
      <c r="I18" s="358">
        <f>'[1]Table 4 Level 3'!P20*90%</f>
        <v>498.41999999999996</v>
      </c>
      <c r="J18" s="358">
        <f t="shared" si="6"/>
        <v>2697.5065016813901</v>
      </c>
      <c r="K18" s="358">
        <f t="shared" si="2"/>
        <v>-5395.0130033627802</v>
      </c>
      <c r="L18" s="358">
        <f t="shared" si="3"/>
        <v>0</v>
      </c>
      <c r="M18" s="358">
        <f t="shared" si="4"/>
        <v>-5395.0130033627802</v>
      </c>
    </row>
    <row r="19" spans="1:13" s="349" customFormat="1" ht="17.25" customHeight="1">
      <c r="A19" s="354">
        <v>16</v>
      </c>
      <c r="B19" s="353" t="s">
        <v>277</v>
      </c>
      <c r="C19" s="357">
        <f>'10.1.12 MFP Funded'!R21</f>
        <v>17</v>
      </c>
      <c r="D19" s="357">
        <f>'[11]ALL-Reformatted'!R21</f>
        <v>11</v>
      </c>
      <c r="E19" s="357">
        <f t="shared" si="5"/>
        <v>-6</v>
      </c>
      <c r="F19" s="357">
        <f t="shared" si="0"/>
        <v>0</v>
      </c>
      <c r="G19" s="357">
        <f t="shared" si="1"/>
        <v>-6</v>
      </c>
      <c r="H19" s="356">
        <f>'Oct midyear LA Virtual Admy'!H19</f>
        <v>1357.3892782536036</v>
      </c>
      <c r="I19" s="355">
        <f>'[1]Table 4 Level 3'!P21*90%</f>
        <v>618.05700000000002</v>
      </c>
      <c r="J19" s="355">
        <f t="shared" si="6"/>
        <v>987.72313912680181</v>
      </c>
      <c r="K19" s="355">
        <f t="shared" si="2"/>
        <v>-5926.3388347608106</v>
      </c>
      <c r="L19" s="355">
        <f t="shared" si="3"/>
        <v>0</v>
      </c>
      <c r="M19" s="355">
        <f t="shared" si="4"/>
        <v>-5926.3388347608106</v>
      </c>
    </row>
    <row r="20" spans="1:13" s="349" customFormat="1" ht="17.25" customHeight="1">
      <c r="A20" s="354">
        <v>17</v>
      </c>
      <c r="B20" s="353" t="s">
        <v>276</v>
      </c>
      <c r="C20" s="352">
        <f>'10.1.12 MFP Funded'!R22</f>
        <v>81</v>
      </c>
      <c r="D20" s="352">
        <f>'[11]ALL-Reformatted'!R22</f>
        <v>69</v>
      </c>
      <c r="E20" s="352">
        <f t="shared" si="5"/>
        <v>-12</v>
      </c>
      <c r="F20" s="352">
        <f t="shared" si="0"/>
        <v>0</v>
      </c>
      <c r="G20" s="352">
        <f t="shared" si="1"/>
        <v>-12</v>
      </c>
      <c r="H20" s="351">
        <f>'Oct midyear LA Virtual Admy'!H20</f>
        <v>3056.1520356966321</v>
      </c>
      <c r="I20" s="350">
        <f>'[1]Table 5B2_RSD_LA'!F7*90%</f>
        <v>721.32986175126121</v>
      </c>
      <c r="J20" s="350">
        <f t="shared" si="6"/>
        <v>1888.7409487239465</v>
      </c>
      <c r="K20" s="350">
        <f t="shared" si="2"/>
        <v>-22664.891384687358</v>
      </c>
      <c r="L20" s="350">
        <f t="shared" si="3"/>
        <v>0</v>
      </c>
      <c r="M20" s="350">
        <f t="shared" si="4"/>
        <v>-22664.891384687358</v>
      </c>
    </row>
    <row r="21" spans="1:13" s="349" customFormat="1" ht="17.25" customHeight="1">
      <c r="A21" s="354">
        <v>18</v>
      </c>
      <c r="B21" s="353" t="s">
        <v>275</v>
      </c>
      <c r="C21" s="352">
        <f>'10.1.12 MFP Funded'!R23</f>
        <v>1</v>
      </c>
      <c r="D21" s="352">
        <f>'[11]ALL-Reformatted'!R23</f>
        <v>1</v>
      </c>
      <c r="E21" s="352">
        <f t="shared" si="5"/>
        <v>0</v>
      </c>
      <c r="F21" s="352">
        <f t="shared" si="0"/>
        <v>0</v>
      </c>
      <c r="G21" s="352">
        <f t="shared" si="1"/>
        <v>0</v>
      </c>
      <c r="H21" s="351">
        <f>'Oct midyear LA Virtual Admy'!H21</f>
        <v>5230.7258932102213</v>
      </c>
      <c r="I21" s="350">
        <f>'[1]Table 4 Level 3'!P23*90%</f>
        <v>761.3549999999999</v>
      </c>
      <c r="J21" s="350">
        <f t="shared" si="6"/>
        <v>2996.0404466051104</v>
      </c>
      <c r="K21" s="350">
        <f t="shared" si="2"/>
        <v>0</v>
      </c>
      <c r="L21" s="350">
        <f t="shared" si="3"/>
        <v>0</v>
      </c>
      <c r="M21" s="350">
        <f t="shared" si="4"/>
        <v>0</v>
      </c>
    </row>
    <row r="22" spans="1:13" s="349" customFormat="1" ht="17.25" customHeight="1">
      <c r="A22" s="354">
        <v>19</v>
      </c>
      <c r="B22" s="353" t="s">
        <v>274</v>
      </c>
      <c r="C22" s="352">
        <f>'10.1.12 MFP Funded'!R24</f>
        <v>7</v>
      </c>
      <c r="D22" s="352">
        <f>'[11]ALL-Reformatted'!R24</f>
        <v>5</v>
      </c>
      <c r="E22" s="352">
        <f t="shared" si="5"/>
        <v>-2</v>
      </c>
      <c r="F22" s="352">
        <f t="shared" si="0"/>
        <v>0</v>
      </c>
      <c r="G22" s="352">
        <f t="shared" si="1"/>
        <v>-2</v>
      </c>
      <c r="H22" s="351">
        <f>'Oct midyear LA Virtual Admy'!H22</f>
        <v>4681.59188879257</v>
      </c>
      <c r="I22" s="350">
        <f>'[1]Table 4 Level 3'!P24*90%</f>
        <v>814.88699999999994</v>
      </c>
      <c r="J22" s="350">
        <f t="shared" si="6"/>
        <v>2748.2394443962849</v>
      </c>
      <c r="K22" s="350">
        <f t="shared" si="2"/>
        <v>-5496.4788887925697</v>
      </c>
      <c r="L22" s="350">
        <f t="shared" si="3"/>
        <v>0</v>
      </c>
      <c r="M22" s="350">
        <f t="shared" si="4"/>
        <v>-5496.4788887925697</v>
      </c>
    </row>
    <row r="23" spans="1:13" s="349" customFormat="1" ht="17.25" customHeight="1">
      <c r="A23" s="362">
        <v>20</v>
      </c>
      <c r="B23" s="361" t="s">
        <v>273</v>
      </c>
      <c r="C23" s="360">
        <f>'10.1.12 MFP Funded'!R25</f>
        <v>6</v>
      </c>
      <c r="D23" s="360">
        <f>'[11]ALL-Reformatted'!R25</f>
        <v>6</v>
      </c>
      <c r="E23" s="360">
        <f t="shared" si="5"/>
        <v>0</v>
      </c>
      <c r="F23" s="360">
        <f t="shared" si="0"/>
        <v>0</v>
      </c>
      <c r="G23" s="360">
        <f t="shared" si="1"/>
        <v>0</v>
      </c>
      <c r="H23" s="359">
        <f>'Oct midyear LA Virtual Admy'!H23</f>
        <v>4901.9459468598861</v>
      </c>
      <c r="I23" s="358">
        <f>'[1]Table 4 Level 3'!P25*90%</f>
        <v>527.553</v>
      </c>
      <c r="J23" s="358">
        <f t="shared" si="6"/>
        <v>2714.749473429943</v>
      </c>
      <c r="K23" s="358">
        <f t="shared" si="2"/>
        <v>0</v>
      </c>
      <c r="L23" s="358">
        <f t="shared" si="3"/>
        <v>0</v>
      </c>
      <c r="M23" s="358">
        <f t="shared" si="4"/>
        <v>0</v>
      </c>
    </row>
    <row r="24" spans="1:13" s="349" customFormat="1" ht="17.25" customHeight="1">
      <c r="A24" s="354">
        <v>21</v>
      </c>
      <c r="B24" s="353" t="s">
        <v>272</v>
      </c>
      <c r="C24" s="357">
        <f>'10.1.12 MFP Funded'!R26</f>
        <v>3</v>
      </c>
      <c r="D24" s="357">
        <f>'[11]ALL-Reformatted'!R26</f>
        <v>3</v>
      </c>
      <c r="E24" s="357">
        <f t="shared" si="5"/>
        <v>0</v>
      </c>
      <c r="F24" s="357">
        <f t="shared" si="0"/>
        <v>0</v>
      </c>
      <c r="G24" s="357">
        <f t="shared" si="1"/>
        <v>0</v>
      </c>
      <c r="H24" s="356">
        <f>'Oct midyear LA Virtual Admy'!H24</f>
        <v>5185.7818678665762</v>
      </c>
      <c r="I24" s="355">
        <f>'[1]Table 4 Level 3'!P26*90%</f>
        <v>549.31500000000005</v>
      </c>
      <c r="J24" s="355">
        <f t="shared" si="6"/>
        <v>2867.5484339332879</v>
      </c>
      <c r="K24" s="355">
        <f t="shared" si="2"/>
        <v>0</v>
      </c>
      <c r="L24" s="355">
        <f t="shared" si="3"/>
        <v>0</v>
      </c>
      <c r="M24" s="355">
        <f t="shared" si="4"/>
        <v>0</v>
      </c>
    </row>
    <row r="25" spans="1:13" s="349" customFormat="1" ht="17.25" customHeight="1">
      <c r="A25" s="354">
        <v>22</v>
      </c>
      <c r="B25" s="353" t="s">
        <v>271</v>
      </c>
      <c r="C25" s="352">
        <f>'10.1.12 MFP Funded'!R27</f>
        <v>2</v>
      </c>
      <c r="D25" s="352">
        <f>'[11]ALL-Reformatted'!R27</f>
        <v>2</v>
      </c>
      <c r="E25" s="352">
        <f t="shared" si="5"/>
        <v>0</v>
      </c>
      <c r="F25" s="352">
        <f t="shared" si="0"/>
        <v>0</v>
      </c>
      <c r="G25" s="352">
        <f t="shared" si="1"/>
        <v>0</v>
      </c>
      <c r="H25" s="351">
        <f>'Oct midyear LA Virtual Admy'!H25</f>
        <v>5591.3339263484895</v>
      </c>
      <c r="I25" s="350">
        <f>'[1]Table 4 Level 3'!P27*90%</f>
        <v>446.72400000000005</v>
      </c>
      <c r="J25" s="350">
        <f t="shared" si="6"/>
        <v>3019.0289631742448</v>
      </c>
      <c r="K25" s="350">
        <f t="shared" si="2"/>
        <v>0</v>
      </c>
      <c r="L25" s="350">
        <f t="shared" si="3"/>
        <v>0</v>
      </c>
      <c r="M25" s="350">
        <f t="shared" si="4"/>
        <v>0</v>
      </c>
    </row>
    <row r="26" spans="1:13" s="349" customFormat="1" ht="17.25" customHeight="1">
      <c r="A26" s="354">
        <v>23</v>
      </c>
      <c r="B26" s="353" t="s">
        <v>270</v>
      </c>
      <c r="C26" s="352">
        <f>'10.1.12 MFP Funded'!R28</f>
        <v>13</v>
      </c>
      <c r="D26" s="352">
        <f>'[11]ALL-Reformatted'!R28</f>
        <v>12</v>
      </c>
      <c r="E26" s="352">
        <f t="shared" si="5"/>
        <v>-1</v>
      </c>
      <c r="F26" s="352">
        <f t="shared" si="0"/>
        <v>0</v>
      </c>
      <c r="G26" s="352">
        <f t="shared" si="1"/>
        <v>-1</v>
      </c>
      <c r="H26" s="351">
        <f>'Oct midyear LA Virtual Admy'!H26</f>
        <v>4342.0567352432536</v>
      </c>
      <c r="I26" s="350">
        <f>'[1]Table 4 Level 3'!P28*90%</f>
        <v>619.72200000000009</v>
      </c>
      <c r="J26" s="350">
        <f t="shared" si="6"/>
        <v>2480.8893676216267</v>
      </c>
      <c r="K26" s="350">
        <f t="shared" si="2"/>
        <v>-2480.8893676216267</v>
      </c>
      <c r="L26" s="350">
        <f t="shared" si="3"/>
        <v>0</v>
      </c>
      <c r="M26" s="350">
        <f t="shared" si="4"/>
        <v>-2480.8893676216267</v>
      </c>
    </row>
    <row r="27" spans="1:13" s="349" customFormat="1" ht="17.25" customHeight="1">
      <c r="A27" s="354">
        <v>24</v>
      </c>
      <c r="B27" s="353" t="s">
        <v>269</v>
      </c>
      <c r="C27" s="352">
        <f>'10.1.12 MFP Funded'!R29</f>
        <v>11</v>
      </c>
      <c r="D27" s="352">
        <f>'[11]ALL-Reformatted'!R29</f>
        <v>10</v>
      </c>
      <c r="E27" s="352">
        <f t="shared" si="5"/>
        <v>-1</v>
      </c>
      <c r="F27" s="352">
        <f t="shared" si="0"/>
        <v>0</v>
      </c>
      <c r="G27" s="352">
        <f t="shared" si="1"/>
        <v>-1</v>
      </c>
      <c r="H27" s="351">
        <f>'Oct midyear LA Virtual Admy'!H27</f>
        <v>2389.0593603220755</v>
      </c>
      <c r="I27" s="350">
        <f>'[1]Table 4 Level 3'!P29*90%</f>
        <v>768.82499999999993</v>
      </c>
      <c r="J27" s="350">
        <f t="shared" si="6"/>
        <v>1578.9421801610376</v>
      </c>
      <c r="K27" s="350">
        <f t="shared" si="2"/>
        <v>-1578.9421801610376</v>
      </c>
      <c r="L27" s="350">
        <f t="shared" si="3"/>
        <v>0</v>
      </c>
      <c r="M27" s="350">
        <f t="shared" si="4"/>
        <v>-1578.9421801610376</v>
      </c>
    </row>
    <row r="28" spans="1:13" s="349" customFormat="1" ht="17.25" customHeight="1">
      <c r="A28" s="362">
        <v>25</v>
      </c>
      <c r="B28" s="361" t="s">
        <v>268</v>
      </c>
      <c r="C28" s="360">
        <f>'10.1.12 MFP Funded'!R30</f>
        <v>4</v>
      </c>
      <c r="D28" s="360">
        <f>'[11]ALL-Reformatted'!R30</f>
        <v>4</v>
      </c>
      <c r="E28" s="360">
        <f t="shared" si="5"/>
        <v>0</v>
      </c>
      <c r="F28" s="360">
        <f t="shared" si="0"/>
        <v>0</v>
      </c>
      <c r="G28" s="360">
        <f t="shared" si="1"/>
        <v>0</v>
      </c>
      <c r="H28" s="359">
        <f>'Oct midyear LA Virtual Admy'!H28</f>
        <v>3488.9946391541243</v>
      </c>
      <c r="I28" s="358">
        <f>'[1]Table 4 Level 3'!P30*90%</f>
        <v>588.35700000000008</v>
      </c>
      <c r="J28" s="358">
        <f t="shared" si="6"/>
        <v>2038.6758195770622</v>
      </c>
      <c r="K28" s="358">
        <f t="shared" si="2"/>
        <v>0</v>
      </c>
      <c r="L28" s="358">
        <f t="shared" si="3"/>
        <v>0</v>
      </c>
      <c r="M28" s="358">
        <f t="shared" si="4"/>
        <v>0</v>
      </c>
    </row>
    <row r="29" spans="1:13" s="349" customFormat="1" ht="17.25" customHeight="1">
      <c r="A29" s="354">
        <v>26</v>
      </c>
      <c r="B29" s="353" t="s">
        <v>267</v>
      </c>
      <c r="C29" s="357">
        <f>'10.1.12 MFP Funded'!R31</f>
        <v>114</v>
      </c>
      <c r="D29" s="357">
        <f>'[11]ALL-Reformatted'!R31</f>
        <v>96</v>
      </c>
      <c r="E29" s="357">
        <f t="shared" si="5"/>
        <v>-18</v>
      </c>
      <c r="F29" s="357">
        <f t="shared" si="0"/>
        <v>0</v>
      </c>
      <c r="G29" s="357">
        <f t="shared" si="1"/>
        <v>-18</v>
      </c>
      <c r="H29" s="356">
        <f>'Oct midyear LA Virtual Admy'!H29</f>
        <v>2817.8178319924173</v>
      </c>
      <c r="I29" s="355">
        <f>'[1]Table 4 Level 3'!P31*90%</f>
        <v>753.14700000000005</v>
      </c>
      <c r="J29" s="355">
        <f t="shared" si="6"/>
        <v>1785.4824159962086</v>
      </c>
      <c r="K29" s="355">
        <f t="shared" si="2"/>
        <v>-32138.683487931754</v>
      </c>
      <c r="L29" s="355">
        <f t="shared" si="3"/>
        <v>0</v>
      </c>
      <c r="M29" s="355">
        <f t="shared" si="4"/>
        <v>-32138.683487931754</v>
      </c>
    </row>
    <row r="30" spans="1:13" s="349" customFormat="1" ht="17.25" customHeight="1">
      <c r="A30" s="354">
        <v>27</v>
      </c>
      <c r="B30" s="353" t="s">
        <v>266</v>
      </c>
      <c r="C30" s="352">
        <f>'10.1.12 MFP Funded'!R32</f>
        <v>4</v>
      </c>
      <c r="D30" s="352">
        <f>'[11]ALL-Reformatted'!R32</f>
        <v>3</v>
      </c>
      <c r="E30" s="352">
        <f t="shared" si="5"/>
        <v>-1</v>
      </c>
      <c r="F30" s="352">
        <f t="shared" si="0"/>
        <v>0</v>
      </c>
      <c r="G30" s="352">
        <f t="shared" si="1"/>
        <v>-1</v>
      </c>
      <c r="H30" s="351">
        <f>'Oct midyear LA Virtual Admy'!H30</f>
        <v>5105.9788139123302</v>
      </c>
      <c r="I30" s="350">
        <f>'[1]Table 4 Level 3'!P32*90%</f>
        <v>623.75400000000002</v>
      </c>
      <c r="J30" s="350">
        <f t="shared" si="6"/>
        <v>2864.8664069561651</v>
      </c>
      <c r="K30" s="350">
        <f t="shared" si="2"/>
        <v>-2864.8664069561651</v>
      </c>
      <c r="L30" s="350">
        <f t="shared" si="3"/>
        <v>0</v>
      </c>
      <c r="M30" s="350">
        <f t="shared" si="4"/>
        <v>-2864.8664069561651</v>
      </c>
    </row>
    <row r="31" spans="1:13" s="349" customFormat="1" ht="17.25" customHeight="1">
      <c r="A31" s="354">
        <v>28</v>
      </c>
      <c r="B31" s="353" t="s">
        <v>265</v>
      </c>
      <c r="C31" s="352">
        <f>'10.1.12 MFP Funded'!R33</f>
        <v>45</v>
      </c>
      <c r="D31" s="352">
        <f>'[11]ALL-Reformatted'!R33</f>
        <v>39</v>
      </c>
      <c r="E31" s="352">
        <f t="shared" si="5"/>
        <v>-6</v>
      </c>
      <c r="F31" s="352">
        <f t="shared" si="0"/>
        <v>0</v>
      </c>
      <c r="G31" s="352">
        <f t="shared" si="1"/>
        <v>-6</v>
      </c>
      <c r="H31" s="351">
        <f>'Oct midyear LA Virtual Admy'!H31</f>
        <v>2903.1265428383563</v>
      </c>
      <c r="I31" s="350">
        <f>'[1]Table 4 Level 3'!P33*90%</f>
        <v>624.96</v>
      </c>
      <c r="J31" s="350">
        <f t="shared" si="6"/>
        <v>1764.0432714191782</v>
      </c>
      <c r="K31" s="350">
        <f t="shared" si="2"/>
        <v>-10584.259628515068</v>
      </c>
      <c r="L31" s="350">
        <f t="shared" si="3"/>
        <v>0</v>
      </c>
      <c r="M31" s="350">
        <f t="shared" si="4"/>
        <v>-10584.259628515068</v>
      </c>
    </row>
    <row r="32" spans="1:13" s="349" customFormat="1" ht="17.25" customHeight="1">
      <c r="A32" s="354">
        <v>29</v>
      </c>
      <c r="B32" s="353" t="s">
        <v>264</v>
      </c>
      <c r="C32" s="352">
        <f>'10.1.12 MFP Funded'!R34</f>
        <v>12</v>
      </c>
      <c r="D32" s="352">
        <f>'[11]ALL-Reformatted'!R34</f>
        <v>12</v>
      </c>
      <c r="E32" s="352">
        <f t="shared" si="5"/>
        <v>0</v>
      </c>
      <c r="F32" s="352">
        <f t="shared" si="0"/>
        <v>0</v>
      </c>
      <c r="G32" s="352">
        <f t="shared" si="1"/>
        <v>0</v>
      </c>
      <c r="H32" s="351">
        <f>'Oct midyear LA Virtual Admy'!H32</f>
        <v>3560.2066933546671</v>
      </c>
      <c r="I32" s="350">
        <f>'[1]Table 4 Level 3'!P34*90%</f>
        <v>679.45499999999993</v>
      </c>
      <c r="J32" s="350">
        <f t="shared" si="6"/>
        <v>2119.8308466773333</v>
      </c>
      <c r="K32" s="350">
        <f t="shared" si="2"/>
        <v>0</v>
      </c>
      <c r="L32" s="350">
        <f t="shared" si="3"/>
        <v>0</v>
      </c>
      <c r="M32" s="350">
        <f t="shared" si="4"/>
        <v>0</v>
      </c>
    </row>
    <row r="33" spans="1:13" s="349" customFormat="1" ht="17.25" customHeight="1">
      <c r="A33" s="362">
        <v>30</v>
      </c>
      <c r="B33" s="361" t="s">
        <v>263</v>
      </c>
      <c r="C33" s="360">
        <f>'10.1.12 MFP Funded'!R35</f>
        <v>4</v>
      </c>
      <c r="D33" s="360">
        <f>'[11]ALL-Reformatted'!R35</f>
        <v>4</v>
      </c>
      <c r="E33" s="360">
        <f t="shared" si="5"/>
        <v>0</v>
      </c>
      <c r="F33" s="360">
        <f t="shared" si="0"/>
        <v>0</v>
      </c>
      <c r="G33" s="360">
        <f t="shared" si="1"/>
        <v>0</v>
      </c>
      <c r="H33" s="359">
        <f>'Oct midyear LA Virtual Admy'!H33</f>
        <v>5048.672531981766</v>
      </c>
      <c r="I33" s="358">
        <f>'[1]Table 4 Level 3'!P35*90%</f>
        <v>654.45299999999997</v>
      </c>
      <c r="J33" s="358">
        <f t="shared" si="6"/>
        <v>2851.5627659908832</v>
      </c>
      <c r="K33" s="358">
        <f t="shared" si="2"/>
        <v>0</v>
      </c>
      <c r="L33" s="358">
        <f t="shared" si="3"/>
        <v>0</v>
      </c>
      <c r="M33" s="358">
        <f t="shared" si="4"/>
        <v>0</v>
      </c>
    </row>
    <row r="34" spans="1:13" s="349" customFormat="1" ht="17.25" customHeight="1">
      <c r="A34" s="354">
        <v>31</v>
      </c>
      <c r="B34" s="353" t="s">
        <v>262</v>
      </c>
      <c r="C34" s="357">
        <f>'10.1.12 MFP Funded'!R36</f>
        <v>5</v>
      </c>
      <c r="D34" s="357">
        <f>'[11]ALL-Reformatted'!R36</f>
        <v>2</v>
      </c>
      <c r="E34" s="357">
        <f t="shared" si="5"/>
        <v>-3</v>
      </c>
      <c r="F34" s="357">
        <f t="shared" si="0"/>
        <v>0</v>
      </c>
      <c r="G34" s="357">
        <f t="shared" si="1"/>
        <v>-3</v>
      </c>
      <c r="H34" s="356">
        <f>'Oct midyear LA Virtual Admy'!H34</f>
        <v>3756.6843660201857</v>
      </c>
      <c r="I34" s="355">
        <f>'[1]Table 4 Level 3'!P36*90%</f>
        <v>558.74700000000007</v>
      </c>
      <c r="J34" s="355">
        <f t="shared" si="6"/>
        <v>2157.715683010093</v>
      </c>
      <c r="K34" s="355">
        <f t="shared" si="2"/>
        <v>-6473.147049030279</v>
      </c>
      <c r="L34" s="355">
        <f t="shared" si="3"/>
        <v>0</v>
      </c>
      <c r="M34" s="355">
        <f t="shared" si="4"/>
        <v>-6473.147049030279</v>
      </c>
    </row>
    <row r="35" spans="1:13" s="349" customFormat="1" ht="17.25" customHeight="1">
      <c r="A35" s="354">
        <v>32</v>
      </c>
      <c r="B35" s="353" t="s">
        <v>261</v>
      </c>
      <c r="C35" s="352">
        <f>'10.1.12 MFP Funded'!R37</f>
        <v>40</v>
      </c>
      <c r="D35" s="352">
        <f>'[11]ALL-Reformatted'!R37</f>
        <v>32</v>
      </c>
      <c r="E35" s="352">
        <f t="shared" si="5"/>
        <v>-8</v>
      </c>
      <c r="F35" s="352">
        <f t="shared" si="0"/>
        <v>0</v>
      </c>
      <c r="G35" s="352">
        <f t="shared" si="1"/>
        <v>-8</v>
      </c>
      <c r="H35" s="351">
        <f>'Oct midyear LA Virtual Admy'!H35</f>
        <v>4937.54266495303</v>
      </c>
      <c r="I35" s="350">
        <f>'[1]Table 4 Level 3'!P37*90%</f>
        <v>503.79300000000001</v>
      </c>
      <c r="J35" s="350">
        <f t="shared" si="6"/>
        <v>2720.6678324765148</v>
      </c>
      <c r="K35" s="350">
        <f t="shared" si="2"/>
        <v>-21765.342659812119</v>
      </c>
      <c r="L35" s="350">
        <f t="shared" si="3"/>
        <v>0</v>
      </c>
      <c r="M35" s="350">
        <f t="shared" si="4"/>
        <v>-21765.342659812119</v>
      </c>
    </row>
    <row r="36" spans="1:13" s="349" customFormat="1" ht="17.25" customHeight="1">
      <c r="A36" s="354">
        <v>33</v>
      </c>
      <c r="B36" s="353" t="s">
        <v>260</v>
      </c>
      <c r="C36" s="352">
        <f>'10.1.12 MFP Funded'!R38</f>
        <v>2</v>
      </c>
      <c r="D36" s="352">
        <f>'[11]ALL-Reformatted'!R38</f>
        <v>2</v>
      </c>
      <c r="E36" s="352">
        <f t="shared" si="5"/>
        <v>0</v>
      </c>
      <c r="F36" s="352">
        <f t="shared" si="0"/>
        <v>0</v>
      </c>
      <c r="G36" s="352">
        <f t="shared" si="1"/>
        <v>0</v>
      </c>
      <c r="H36" s="351">
        <f>'Oct midyear LA Virtual Admy'!H36</f>
        <v>4854.4624747794223</v>
      </c>
      <c r="I36" s="350">
        <f>'[1]Table 4 Level 3'!P38*90%</f>
        <v>589.77900000000011</v>
      </c>
      <c r="J36" s="350">
        <f t="shared" si="6"/>
        <v>2722.1207373897114</v>
      </c>
      <c r="K36" s="350">
        <f t="shared" si="2"/>
        <v>0</v>
      </c>
      <c r="L36" s="350">
        <f t="shared" si="3"/>
        <v>0</v>
      </c>
      <c r="M36" s="350">
        <f t="shared" si="4"/>
        <v>0</v>
      </c>
    </row>
    <row r="37" spans="1:13" s="349" customFormat="1" ht="17.25" customHeight="1">
      <c r="A37" s="354">
        <v>34</v>
      </c>
      <c r="B37" s="353" t="s">
        <v>259</v>
      </c>
      <c r="C37" s="352">
        <f>'10.1.12 MFP Funded'!R39</f>
        <v>16</v>
      </c>
      <c r="D37" s="352">
        <f>'[11]ALL-Reformatted'!R39</f>
        <v>15</v>
      </c>
      <c r="E37" s="352">
        <f t="shared" si="5"/>
        <v>-1</v>
      </c>
      <c r="F37" s="352">
        <f t="shared" si="0"/>
        <v>0</v>
      </c>
      <c r="G37" s="352">
        <f t="shared" si="1"/>
        <v>-1</v>
      </c>
      <c r="H37" s="351">
        <f>'Oct midyear LA Virtual Admy'!H37</f>
        <v>5277.9194526024967</v>
      </c>
      <c r="I37" s="350">
        <f>'[1]Table 4 Level 3'!P39*90%</f>
        <v>579.69900000000018</v>
      </c>
      <c r="J37" s="350">
        <f t="shared" si="6"/>
        <v>2928.8092263012486</v>
      </c>
      <c r="K37" s="350">
        <f t="shared" si="2"/>
        <v>-2928.8092263012486</v>
      </c>
      <c r="L37" s="350">
        <f t="shared" si="3"/>
        <v>0</v>
      </c>
      <c r="M37" s="350">
        <f t="shared" si="4"/>
        <v>-2928.8092263012486</v>
      </c>
    </row>
    <row r="38" spans="1:13" s="349" customFormat="1" ht="17.25" customHeight="1">
      <c r="A38" s="362">
        <v>35</v>
      </c>
      <c r="B38" s="361" t="s">
        <v>258</v>
      </c>
      <c r="C38" s="360">
        <f>'10.1.12 MFP Funded'!R40</f>
        <v>17</v>
      </c>
      <c r="D38" s="360">
        <f>'[11]ALL-Reformatted'!R40</f>
        <v>17</v>
      </c>
      <c r="E38" s="360">
        <f t="shared" si="5"/>
        <v>0</v>
      </c>
      <c r="F38" s="360">
        <f t="shared" si="0"/>
        <v>0</v>
      </c>
      <c r="G38" s="360">
        <f t="shared" si="1"/>
        <v>0</v>
      </c>
      <c r="H38" s="359">
        <f>'Oct midyear LA Virtual Admy'!H38</f>
        <v>4363.9812104131306</v>
      </c>
      <c r="I38" s="358">
        <f>'[1]Table 4 Level 3'!P40*90%</f>
        <v>484.16400000000004</v>
      </c>
      <c r="J38" s="358">
        <f t="shared" si="6"/>
        <v>2424.0726052065652</v>
      </c>
      <c r="K38" s="358">
        <f t="shared" si="2"/>
        <v>0</v>
      </c>
      <c r="L38" s="358">
        <f t="shared" si="3"/>
        <v>0</v>
      </c>
      <c r="M38" s="358">
        <f t="shared" si="4"/>
        <v>0</v>
      </c>
    </row>
    <row r="39" spans="1:13" s="349" customFormat="1" ht="17.25" customHeight="1">
      <c r="A39" s="354">
        <v>36</v>
      </c>
      <c r="B39" s="353" t="s">
        <v>257</v>
      </c>
      <c r="C39" s="357">
        <f>'10.1.12 MFP Funded'!R41</f>
        <v>61</v>
      </c>
      <c r="D39" s="357">
        <f>'[11]ALL-Reformatted'!R41</f>
        <v>52</v>
      </c>
      <c r="E39" s="357">
        <f t="shared" si="5"/>
        <v>-9</v>
      </c>
      <c r="F39" s="357">
        <f t="shared" si="0"/>
        <v>0</v>
      </c>
      <c r="G39" s="357">
        <f t="shared" si="1"/>
        <v>-9</v>
      </c>
      <c r="H39" s="356">
        <f>'Oct midyear LA Virtual Admy'!H39</f>
        <v>3098.4792146014224</v>
      </c>
      <c r="I39" s="355">
        <f>'[1]Table 5B1_RSD_Orleans'!F78*90%</f>
        <v>671.43020547945218</v>
      </c>
      <c r="J39" s="355">
        <f t="shared" si="6"/>
        <v>1884.9547100404372</v>
      </c>
      <c r="K39" s="355">
        <f t="shared" si="2"/>
        <v>-16964.592390363934</v>
      </c>
      <c r="L39" s="355">
        <f t="shared" si="3"/>
        <v>0</v>
      </c>
      <c r="M39" s="355">
        <f t="shared" si="4"/>
        <v>-16964.592390363934</v>
      </c>
    </row>
    <row r="40" spans="1:13" s="349" customFormat="1" ht="17.25" customHeight="1">
      <c r="A40" s="354">
        <v>37</v>
      </c>
      <c r="B40" s="353" t="s">
        <v>256</v>
      </c>
      <c r="C40" s="352">
        <f>'10.1.12 MFP Funded'!R42</f>
        <v>42</v>
      </c>
      <c r="D40" s="352">
        <f>'[11]ALL-Reformatted'!R42</f>
        <v>37</v>
      </c>
      <c r="E40" s="352">
        <f t="shared" si="5"/>
        <v>-5</v>
      </c>
      <c r="F40" s="352">
        <f t="shared" si="0"/>
        <v>0</v>
      </c>
      <c r="G40" s="352">
        <f t="shared" si="1"/>
        <v>-5</v>
      </c>
      <c r="H40" s="351">
        <f>'Oct midyear LA Virtual Admy'!H40</f>
        <v>4942.8578908866539</v>
      </c>
      <c r="I40" s="350">
        <f>'[1]Table 4 Level 3'!P42*90%</f>
        <v>588.24900000000002</v>
      </c>
      <c r="J40" s="350">
        <f t="shared" si="6"/>
        <v>2765.5534454433268</v>
      </c>
      <c r="K40" s="350">
        <f t="shared" si="2"/>
        <v>-13827.767227216635</v>
      </c>
      <c r="L40" s="350">
        <f t="shared" si="3"/>
        <v>0</v>
      </c>
      <c r="M40" s="350">
        <f t="shared" si="4"/>
        <v>-13827.767227216635</v>
      </c>
    </row>
    <row r="41" spans="1:13" s="349" customFormat="1" ht="17.25" customHeight="1">
      <c r="A41" s="354">
        <v>38</v>
      </c>
      <c r="B41" s="353" t="s">
        <v>255</v>
      </c>
      <c r="C41" s="352">
        <f>'10.1.12 MFP Funded'!R43</f>
        <v>6</v>
      </c>
      <c r="D41" s="352">
        <f>'[11]ALL-Reformatted'!R43</f>
        <v>2</v>
      </c>
      <c r="E41" s="352">
        <f t="shared" si="5"/>
        <v>-4</v>
      </c>
      <c r="F41" s="352">
        <f t="shared" si="0"/>
        <v>0</v>
      </c>
      <c r="G41" s="352">
        <f t="shared" si="1"/>
        <v>-4</v>
      </c>
      <c r="H41" s="351">
        <f>'Oct midyear LA Virtual Admy'!H41</f>
        <v>2067.229848363927</v>
      </c>
      <c r="I41" s="350">
        <f>'[1]Table 4 Level 3'!P43*90%</f>
        <v>746.92800000000011</v>
      </c>
      <c r="J41" s="350">
        <f t="shared" si="6"/>
        <v>1407.0789241819634</v>
      </c>
      <c r="K41" s="350">
        <f t="shared" si="2"/>
        <v>-5628.3156967278537</v>
      </c>
      <c r="L41" s="350">
        <f t="shared" si="3"/>
        <v>0</v>
      </c>
      <c r="M41" s="350">
        <f t="shared" si="4"/>
        <v>-5628.3156967278537</v>
      </c>
    </row>
    <row r="42" spans="1:13" s="349" customFormat="1" ht="17.25" customHeight="1">
      <c r="A42" s="354">
        <v>39</v>
      </c>
      <c r="B42" s="353" t="s">
        <v>254</v>
      </c>
      <c r="C42" s="352">
        <f>'10.1.12 MFP Funded'!R44</f>
        <v>9</v>
      </c>
      <c r="D42" s="352">
        <f>'[11]ALL-Reformatted'!R44</f>
        <v>3</v>
      </c>
      <c r="E42" s="352">
        <f t="shared" si="5"/>
        <v>-6</v>
      </c>
      <c r="F42" s="352">
        <f t="shared" si="0"/>
        <v>0</v>
      </c>
      <c r="G42" s="352">
        <f t="shared" si="1"/>
        <v>-6</v>
      </c>
      <c r="H42" s="351">
        <f>'Oct midyear LA Virtual Admy'!H42</f>
        <v>3323.3329378454041</v>
      </c>
      <c r="I42" s="350">
        <f>'[1]Table 5B2_RSD_LA'!F21*90%</f>
        <v>701.69015738498797</v>
      </c>
      <c r="J42" s="350">
        <f t="shared" si="6"/>
        <v>2012.5115476151959</v>
      </c>
      <c r="K42" s="350">
        <f t="shared" si="2"/>
        <v>-12075.069285691176</v>
      </c>
      <c r="L42" s="350">
        <f t="shared" si="3"/>
        <v>0</v>
      </c>
      <c r="M42" s="350">
        <f t="shared" si="4"/>
        <v>-12075.069285691176</v>
      </c>
    </row>
    <row r="43" spans="1:13" s="349" customFormat="1" ht="17.25" customHeight="1">
      <c r="A43" s="362">
        <v>40</v>
      </c>
      <c r="B43" s="361" t="s">
        <v>253</v>
      </c>
      <c r="C43" s="360">
        <f>'10.1.12 MFP Funded'!R45</f>
        <v>37</v>
      </c>
      <c r="D43" s="360">
        <f>'[11]ALL-Reformatted'!R45</f>
        <v>32</v>
      </c>
      <c r="E43" s="360">
        <f t="shared" si="5"/>
        <v>-5</v>
      </c>
      <c r="F43" s="360">
        <f t="shared" si="0"/>
        <v>0</v>
      </c>
      <c r="G43" s="360">
        <f t="shared" si="1"/>
        <v>-5</v>
      </c>
      <c r="H43" s="359">
        <f>'Oct midyear LA Virtual Admy'!H43</f>
        <v>4407.5779034317629</v>
      </c>
      <c r="I43" s="358">
        <f>'[1]Table 4 Level 3'!P45*90%</f>
        <v>630.24300000000005</v>
      </c>
      <c r="J43" s="358">
        <f t="shared" si="6"/>
        <v>2518.9104517158817</v>
      </c>
      <c r="K43" s="358">
        <f t="shared" si="2"/>
        <v>-12594.552258579408</v>
      </c>
      <c r="L43" s="358">
        <f t="shared" si="3"/>
        <v>0</v>
      </c>
      <c r="M43" s="358">
        <f t="shared" si="4"/>
        <v>-12594.552258579408</v>
      </c>
    </row>
    <row r="44" spans="1:13" s="349" customFormat="1" ht="17.25" customHeight="1">
      <c r="A44" s="354">
        <v>41</v>
      </c>
      <c r="B44" s="353" t="s">
        <v>252</v>
      </c>
      <c r="C44" s="357">
        <f>'10.1.12 MFP Funded'!R46</f>
        <v>3</v>
      </c>
      <c r="D44" s="357">
        <f>'[11]ALL-Reformatted'!R46</f>
        <v>1</v>
      </c>
      <c r="E44" s="357">
        <f t="shared" si="5"/>
        <v>-2</v>
      </c>
      <c r="F44" s="357">
        <f t="shared" si="0"/>
        <v>0</v>
      </c>
      <c r="G44" s="357">
        <f t="shared" si="1"/>
        <v>-2</v>
      </c>
      <c r="H44" s="356">
        <f>'Oct midyear LA Virtual Admy'!H44</f>
        <v>1451.7439102564103</v>
      </c>
      <c r="I44" s="355">
        <f>'[1]Table 4 Level 3'!P46*90%</f>
        <v>797.59800000000007</v>
      </c>
      <c r="J44" s="355">
        <f t="shared" si="6"/>
        <v>1124.6709551282052</v>
      </c>
      <c r="K44" s="355">
        <f t="shared" si="2"/>
        <v>-2249.3419102564103</v>
      </c>
      <c r="L44" s="355">
        <f t="shared" si="3"/>
        <v>0</v>
      </c>
      <c r="M44" s="355">
        <f t="shared" si="4"/>
        <v>-2249.3419102564103</v>
      </c>
    </row>
    <row r="45" spans="1:13" s="349" customFormat="1" ht="17.25" customHeight="1">
      <c r="A45" s="354">
        <v>42</v>
      </c>
      <c r="B45" s="353" t="s">
        <v>251</v>
      </c>
      <c r="C45" s="352">
        <f>'10.1.12 MFP Funded'!R47</f>
        <v>12</v>
      </c>
      <c r="D45" s="352">
        <f>'[11]ALL-Reformatted'!R47</f>
        <v>7</v>
      </c>
      <c r="E45" s="352">
        <f t="shared" si="5"/>
        <v>-5</v>
      </c>
      <c r="F45" s="352">
        <f t="shared" si="0"/>
        <v>0</v>
      </c>
      <c r="G45" s="352">
        <f t="shared" si="1"/>
        <v>-5</v>
      </c>
      <c r="H45" s="351">
        <f>'Oct midyear LA Virtual Admy'!H45</f>
        <v>4733.4453842483845</v>
      </c>
      <c r="I45" s="350">
        <f>'[1]Table 4 Level 3'!P47*90%</f>
        <v>480.85199999999998</v>
      </c>
      <c r="J45" s="350">
        <f t="shared" si="6"/>
        <v>2607.1486921241922</v>
      </c>
      <c r="K45" s="350">
        <f t="shared" si="2"/>
        <v>-13035.743460620961</v>
      </c>
      <c r="L45" s="350">
        <f t="shared" si="3"/>
        <v>0</v>
      </c>
      <c r="M45" s="350">
        <f t="shared" si="4"/>
        <v>-13035.743460620961</v>
      </c>
    </row>
    <row r="46" spans="1:13" s="349" customFormat="1" ht="17.25" customHeight="1">
      <c r="A46" s="354">
        <v>43</v>
      </c>
      <c r="B46" s="353" t="s">
        <v>250</v>
      </c>
      <c r="C46" s="352">
        <f>'10.1.12 MFP Funded'!R48</f>
        <v>9</v>
      </c>
      <c r="D46" s="352">
        <f>'[11]ALL-Reformatted'!R48</f>
        <v>6</v>
      </c>
      <c r="E46" s="352">
        <f t="shared" si="5"/>
        <v>-3</v>
      </c>
      <c r="F46" s="352">
        <f t="shared" si="0"/>
        <v>0</v>
      </c>
      <c r="G46" s="352">
        <f t="shared" si="1"/>
        <v>-3</v>
      </c>
      <c r="H46" s="351">
        <f>'Oct midyear LA Virtual Admy'!H46</f>
        <v>5042.4502871029408</v>
      </c>
      <c r="I46" s="350">
        <f>'[1]Table 4 Level 3'!P48*90%</f>
        <v>517.14899999999989</v>
      </c>
      <c r="J46" s="350">
        <f t="shared" si="6"/>
        <v>2779.7996435514706</v>
      </c>
      <c r="K46" s="350">
        <f t="shared" si="2"/>
        <v>-8339.3989306544117</v>
      </c>
      <c r="L46" s="350">
        <f t="shared" si="3"/>
        <v>0</v>
      </c>
      <c r="M46" s="350">
        <f t="shared" si="4"/>
        <v>-8339.3989306544117</v>
      </c>
    </row>
    <row r="47" spans="1:13" s="349" customFormat="1" ht="17.25" customHeight="1">
      <c r="A47" s="354">
        <v>44</v>
      </c>
      <c r="B47" s="353" t="s">
        <v>249</v>
      </c>
      <c r="C47" s="352">
        <f>'10.1.12 MFP Funded'!R49</f>
        <v>4</v>
      </c>
      <c r="D47" s="352">
        <f>'[11]ALL-Reformatted'!R49</f>
        <v>3</v>
      </c>
      <c r="E47" s="352">
        <f t="shared" si="5"/>
        <v>-1</v>
      </c>
      <c r="F47" s="352">
        <f t="shared" si="0"/>
        <v>0</v>
      </c>
      <c r="G47" s="352">
        <f t="shared" si="1"/>
        <v>-1</v>
      </c>
      <c r="H47" s="351">
        <f>'Oct midyear LA Virtual Admy'!H47</f>
        <v>3710.7279832530739</v>
      </c>
      <c r="I47" s="350">
        <f>'[1]Table 4 Level 3'!P49*90%</f>
        <v>596.84400000000005</v>
      </c>
      <c r="J47" s="350">
        <f t="shared" si="6"/>
        <v>2153.785991626537</v>
      </c>
      <c r="K47" s="350">
        <f t="shared" si="2"/>
        <v>-2153.785991626537</v>
      </c>
      <c r="L47" s="350">
        <f t="shared" si="3"/>
        <v>0</v>
      </c>
      <c r="M47" s="350">
        <f t="shared" si="4"/>
        <v>-2153.785991626537</v>
      </c>
    </row>
    <row r="48" spans="1:13" s="349" customFormat="1" ht="17.25" customHeight="1">
      <c r="A48" s="362">
        <v>45</v>
      </c>
      <c r="B48" s="361" t="s">
        <v>248</v>
      </c>
      <c r="C48" s="360">
        <f>'10.1.12 MFP Funded'!R50</f>
        <v>2</v>
      </c>
      <c r="D48" s="360">
        <f>'[11]ALL-Reformatted'!R50</f>
        <v>2</v>
      </c>
      <c r="E48" s="360">
        <f t="shared" si="5"/>
        <v>0</v>
      </c>
      <c r="F48" s="360">
        <f t="shared" si="0"/>
        <v>0</v>
      </c>
      <c r="G48" s="360">
        <f t="shared" si="1"/>
        <v>0</v>
      </c>
      <c r="H48" s="359">
        <f>'Oct midyear LA Virtual Admy'!H48</f>
        <v>2185.8081907999576</v>
      </c>
      <c r="I48" s="358">
        <f>'[1]Table 4 Level 3'!P50*90%</f>
        <v>678.56400000000019</v>
      </c>
      <c r="J48" s="358">
        <f t="shared" si="6"/>
        <v>1432.186095399979</v>
      </c>
      <c r="K48" s="358">
        <f t="shared" si="2"/>
        <v>0</v>
      </c>
      <c r="L48" s="358">
        <f t="shared" si="3"/>
        <v>0</v>
      </c>
      <c r="M48" s="358">
        <f t="shared" si="4"/>
        <v>0</v>
      </c>
    </row>
    <row r="49" spans="1:13" s="349" customFormat="1" ht="17.25" customHeight="1">
      <c r="A49" s="354">
        <v>46</v>
      </c>
      <c r="B49" s="353" t="s">
        <v>247</v>
      </c>
      <c r="C49" s="357">
        <f>'10.1.12 MFP Funded'!R51</f>
        <v>10</v>
      </c>
      <c r="D49" s="357">
        <f>'[11]ALL-Reformatted'!R51</f>
        <v>9</v>
      </c>
      <c r="E49" s="357">
        <f t="shared" si="5"/>
        <v>-1</v>
      </c>
      <c r="F49" s="357">
        <f t="shared" si="0"/>
        <v>0</v>
      </c>
      <c r="G49" s="357">
        <f t="shared" si="1"/>
        <v>-1</v>
      </c>
      <c r="H49" s="356">
        <f>'Oct midyear LA Virtual Admy'!H49</f>
        <v>5205.2515612025381</v>
      </c>
      <c r="I49" s="355">
        <f>'[1]Table 4 Level 3'!P51*90%</f>
        <v>655.25400000000002</v>
      </c>
      <c r="J49" s="355">
        <f t="shared" si="6"/>
        <v>2930.252780601269</v>
      </c>
      <c r="K49" s="355">
        <f t="shared" si="2"/>
        <v>-2930.252780601269</v>
      </c>
      <c r="L49" s="355">
        <f t="shared" si="3"/>
        <v>0</v>
      </c>
      <c r="M49" s="355">
        <f t="shared" si="4"/>
        <v>-2930.252780601269</v>
      </c>
    </row>
    <row r="50" spans="1:13" s="349" customFormat="1" ht="17.25" customHeight="1">
      <c r="A50" s="354">
        <v>47</v>
      </c>
      <c r="B50" s="353" t="s">
        <v>246</v>
      </c>
      <c r="C50" s="352">
        <f>'10.1.12 MFP Funded'!R52</f>
        <v>2</v>
      </c>
      <c r="D50" s="352">
        <f>'[11]ALL-Reformatted'!R52</f>
        <v>2</v>
      </c>
      <c r="E50" s="352">
        <f t="shared" si="5"/>
        <v>0</v>
      </c>
      <c r="F50" s="352">
        <f t="shared" si="0"/>
        <v>0</v>
      </c>
      <c r="G50" s="352">
        <f t="shared" si="1"/>
        <v>0</v>
      </c>
      <c r="H50" s="351">
        <f>'Oct midyear LA Virtual Admy'!H50</f>
        <v>2888.8324220827371</v>
      </c>
      <c r="I50" s="350">
        <f>'[1]Table 4 Level 3'!P52*90%</f>
        <v>819.68399999999997</v>
      </c>
      <c r="J50" s="350">
        <f t="shared" si="6"/>
        <v>1854.2582110413687</v>
      </c>
      <c r="K50" s="350">
        <f t="shared" si="2"/>
        <v>0</v>
      </c>
      <c r="L50" s="350">
        <f t="shared" si="3"/>
        <v>0</v>
      </c>
      <c r="M50" s="350">
        <f t="shared" si="4"/>
        <v>0</v>
      </c>
    </row>
    <row r="51" spans="1:13" s="349" customFormat="1" ht="17.25" customHeight="1">
      <c r="A51" s="354">
        <v>48</v>
      </c>
      <c r="B51" s="353" t="s">
        <v>245</v>
      </c>
      <c r="C51" s="352">
        <f>'10.1.12 MFP Funded'!R53</f>
        <v>30</v>
      </c>
      <c r="D51" s="352">
        <f>'[11]ALL-Reformatted'!R53</f>
        <v>29</v>
      </c>
      <c r="E51" s="352">
        <f t="shared" si="5"/>
        <v>-1</v>
      </c>
      <c r="F51" s="352">
        <f t="shared" si="0"/>
        <v>0</v>
      </c>
      <c r="G51" s="352">
        <f t="shared" si="1"/>
        <v>-1</v>
      </c>
      <c r="H51" s="351">
        <f>'Oct midyear LA Virtual Admy'!H51</f>
        <v>3850.3761095458653</v>
      </c>
      <c r="I51" s="350">
        <f>'[1]Table 4 Level 3'!P53*90%</f>
        <v>783.96300000000008</v>
      </c>
      <c r="J51" s="350">
        <f t="shared" si="6"/>
        <v>2317.1695547729328</v>
      </c>
      <c r="K51" s="350">
        <f t="shared" si="2"/>
        <v>-2317.1695547729328</v>
      </c>
      <c r="L51" s="350">
        <f t="shared" si="3"/>
        <v>0</v>
      </c>
      <c r="M51" s="350">
        <f t="shared" si="4"/>
        <v>-2317.1695547729328</v>
      </c>
    </row>
    <row r="52" spans="1:13" s="349" customFormat="1" ht="17.25" customHeight="1">
      <c r="A52" s="354">
        <v>49</v>
      </c>
      <c r="B52" s="353" t="s">
        <v>244</v>
      </c>
      <c r="C52" s="352">
        <f>'10.1.12 MFP Funded'!R54</f>
        <v>54</v>
      </c>
      <c r="D52" s="352">
        <f>'[11]ALL-Reformatted'!R54</f>
        <v>47</v>
      </c>
      <c r="E52" s="352">
        <f t="shared" si="5"/>
        <v>-7</v>
      </c>
      <c r="F52" s="352">
        <f t="shared" si="0"/>
        <v>0</v>
      </c>
      <c r="G52" s="352">
        <f t="shared" si="1"/>
        <v>-7</v>
      </c>
      <c r="H52" s="351">
        <f>'Oct midyear LA Virtual Admy'!H52</f>
        <v>4337.2549677574598</v>
      </c>
      <c r="I52" s="350">
        <f>'[1]Table 4 Level 3'!P54*90%</f>
        <v>516.99599999999998</v>
      </c>
      <c r="J52" s="350">
        <f t="shared" si="6"/>
        <v>2427.1254838787299</v>
      </c>
      <c r="K52" s="350">
        <f t="shared" si="2"/>
        <v>-16989.878387151111</v>
      </c>
      <c r="L52" s="350">
        <f t="shared" si="3"/>
        <v>0</v>
      </c>
      <c r="M52" s="350">
        <f t="shared" si="4"/>
        <v>-16989.878387151111</v>
      </c>
    </row>
    <row r="53" spans="1:13" s="349" customFormat="1" ht="17.25" customHeight="1">
      <c r="A53" s="362">
        <v>50</v>
      </c>
      <c r="B53" s="361" t="s">
        <v>243</v>
      </c>
      <c r="C53" s="360">
        <f>'10.1.12 MFP Funded'!R55</f>
        <v>11</v>
      </c>
      <c r="D53" s="360">
        <f>'[11]ALL-Reformatted'!R55</f>
        <v>10</v>
      </c>
      <c r="E53" s="360">
        <f t="shared" si="5"/>
        <v>-1</v>
      </c>
      <c r="F53" s="360">
        <f t="shared" si="0"/>
        <v>0</v>
      </c>
      <c r="G53" s="360">
        <f t="shared" si="1"/>
        <v>-1</v>
      </c>
      <c r="H53" s="359">
        <f>'Oct midyear LA Virtual Admy'!H53</f>
        <v>4570.5043344931864</v>
      </c>
      <c r="I53" s="358">
        <f>'[1]Table 4 Level 3'!P55*90%</f>
        <v>571.01400000000001</v>
      </c>
      <c r="J53" s="358">
        <f t="shared" si="6"/>
        <v>2570.7591672465933</v>
      </c>
      <c r="K53" s="358">
        <f t="shared" si="2"/>
        <v>-2570.7591672465933</v>
      </c>
      <c r="L53" s="358">
        <f t="shared" si="3"/>
        <v>0</v>
      </c>
      <c r="M53" s="358">
        <f t="shared" si="4"/>
        <v>-2570.7591672465933</v>
      </c>
    </row>
    <row r="54" spans="1:13" s="349" customFormat="1" ht="17.25" customHeight="1">
      <c r="A54" s="354">
        <v>51</v>
      </c>
      <c r="B54" s="353" t="s">
        <v>242</v>
      </c>
      <c r="C54" s="357">
        <f>'10.1.12 MFP Funded'!R56</f>
        <v>4</v>
      </c>
      <c r="D54" s="357">
        <f>'[11]ALL-Reformatted'!R56</f>
        <v>1</v>
      </c>
      <c r="E54" s="357">
        <f t="shared" si="5"/>
        <v>-3</v>
      </c>
      <c r="F54" s="357">
        <f t="shared" si="0"/>
        <v>0</v>
      </c>
      <c r="G54" s="357">
        <f t="shared" si="1"/>
        <v>-3</v>
      </c>
      <c r="H54" s="356">
        <f>'Oct midyear LA Virtual Admy'!H54</f>
        <v>3895.0873518314788</v>
      </c>
      <c r="I54" s="355">
        <f>'[1]Table 4 Level 3'!P56*90%</f>
        <v>635.99400000000003</v>
      </c>
      <c r="J54" s="355">
        <f t="shared" si="6"/>
        <v>2265.5406759157395</v>
      </c>
      <c r="K54" s="355">
        <f t="shared" si="2"/>
        <v>-6796.6220277472185</v>
      </c>
      <c r="L54" s="355">
        <f t="shared" si="3"/>
        <v>0</v>
      </c>
      <c r="M54" s="355">
        <f t="shared" si="4"/>
        <v>-6796.6220277472185</v>
      </c>
    </row>
    <row r="55" spans="1:13" s="349" customFormat="1" ht="17.25" customHeight="1">
      <c r="A55" s="354">
        <v>52</v>
      </c>
      <c r="B55" s="353" t="s">
        <v>241</v>
      </c>
      <c r="C55" s="352">
        <f>'10.1.12 MFP Funded'!R57</f>
        <v>90</v>
      </c>
      <c r="D55" s="352">
        <f>'[11]ALL-Reformatted'!R57</f>
        <v>68</v>
      </c>
      <c r="E55" s="352">
        <f t="shared" si="5"/>
        <v>-22</v>
      </c>
      <c r="F55" s="352">
        <f t="shared" si="0"/>
        <v>0</v>
      </c>
      <c r="G55" s="352">
        <f t="shared" si="1"/>
        <v>-22</v>
      </c>
      <c r="H55" s="351">
        <f>'Oct midyear LA Virtual Admy'!H55</f>
        <v>4442.9815583870259</v>
      </c>
      <c r="I55" s="350">
        <f>'[1]Table 4 Level 3'!P57*90%</f>
        <v>592.53300000000002</v>
      </c>
      <c r="J55" s="350">
        <f t="shared" si="6"/>
        <v>2517.7572791935131</v>
      </c>
      <c r="K55" s="350">
        <f t="shared" si="2"/>
        <v>-55390.660142257286</v>
      </c>
      <c r="L55" s="350">
        <f t="shared" si="3"/>
        <v>0</v>
      </c>
      <c r="M55" s="350">
        <f t="shared" si="4"/>
        <v>-55390.660142257286</v>
      </c>
    </row>
    <row r="56" spans="1:13" s="349" customFormat="1" ht="17.25" customHeight="1">
      <c r="A56" s="354">
        <v>53</v>
      </c>
      <c r="B56" s="353" t="s">
        <v>240</v>
      </c>
      <c r="C56" s="352">
        <f>'10.1.12 MFP Funded'!R58</f>
        <v>59</v>
      </c>
      <c r="D56" s="352">
        <f>'[11]ALL-Reformatted'!R58</f>
        <v>51</v>
      </c>
      <c r="E56" s="352">
        <f t="shared" si="5"/>
        <v>-8</v>
      </c>
      <c r="F56" s="352">
        <f t="shared" si="0"/>
        <v>0</v>
      </c>
      <c r="G56" s="352">
        <f t="shared" si="1"/>
        <v>-8</v>
      </c>
      <c r="H56" s="351">
        <f>'Oct midyear LA Virtual Admy'!H56</f>
        <v>4320.288674996591</v>
      </c>
      <c r="I56" s="350">
        <f>'[1]Table 4 Level 3'!P58*90%</f>
        <v>620.76600000000008</v>
      </c>
      <c r="J56" s="350">
        <f t="shared" si="6"/>
        <v>2470.5273374982953</v>
      </c>
      <c r="K56" s="350">
        <f t="shared" si="2"/>
        <v>-19764.218699986362</v>
      </c>
      <c r="L56" s="350">
        <f t="shared" si="3"/>
        <v>0</v>
      </c>
      <c r="M56" s="350">
        <f t="shared" si="4"/>
        <v>-19764.218699986362</v>
      </c>
    </row>
    <row r="57" spans="1:13" s="349" customFormat="1" ht="17.25" customHeight="1">
      <c r="A57" s="354">
        <v>54</v>
      </c>
      <c r="B57" s="353" t="s">
        <v>239</v>
      </c>
      <c r="C57" s="352">
        <f>'10.1.12 MFP Funded'!R59</f>
        <v>0</v>
      </c>
      <c r="D57" s="352">
        <f>'[11]ALL-Reformatted'!R59</f>
        <v>0</v>
      </c>
      <c r="E57" s="352">
        <f t="shared" si="5"/>
        <v>0</v>
      </c>
      <c r="F57" s="352">
        <f t="shared" si="0"/>
        <v>0</v>
      </c>
      <c r="G57" s="352">
        <f t="shared" si="1"/>
        <v>0</v>
      </c>
      <c r="H57" s="351">
        <f>'Oct midyear LA Virtual Admy'!H57</f>
        <v>5409.6978024463524</v>
      </c>
      <c r="I57" s="350">
        <f>'[1]Table 4 Level 3'!P59*90%</f>
        <v>856.30500000000006</v>
      </c>
      <c r="J57" s="350">
        <f t="shared" si="6"/>
        <v>3133.0014012231763</v>
      </c>
      <c r="K57" s="350">
        <f t="shared" si="2"/>
        <v>0</v>
      </c>
      <c r="L57" s="350">
        <f t="shared" si="3"/>
        <v>0</v>
      </c>
      <c r="M57" s="350">
        <f t="shared" si="4"/>
        <v>0</v>
      </c>
    </row>
    <row r="58" spans="1:13" s="349" customFormat="1" ht="17.25" customHeight="1">
      <c r="A58" s="362">
        <v>55</v>
      </c>
      <c r="B58" s="361" t="s">
        <v>238</v>
      </c>
      <c r="C58" s="360">
        <f>'10.1.12 MFP Funded'!R60</f>
        <v>23</v>
      </c>
      <c r="D58" s="360">
        <f>'[11]ALL-Reformatted'!R60</f>
        <v>21</v>
      </c>
      <c r="E58" s="360">
        <f t="shared" si="5"/>
        <v>-2</v>
      </c>
      <c r="F58" s="360">
        <f t="shared" si="0"/>
        <v>0</v>
      </c>
      <c r="G58" s="360">
        <f t="shared" si="1"/>
        <v>-2</v>
      </c>
      <c r="H58" s="359">
        <f>'Oct midyear LA Virtual Admy'!H58</f>
        <v>3693.3708466172898</v>
      </c>
      <c r="I58" s="358">
        <f>'[1]Table 4 Level 3'!P60*90%</f>
        <v>715.62599999999998</v>
      </c>
      <c r="J58" s="358">
        <f t="shared" si="6"/>
        <v>2204.4984233086448</v>
      </c>
      <c r="K58" s="358">
        <f t="shared" si="2"/>
        <v>-4408.9968466172895</v>
      </c>
      <c r="L58" s="358">
        <f t="shared" si="3"/>
        <v>0</v>
      </c>
      <c r="M58" s="358">
        <f t="shared" si="4"/>
        <v>-4408.9968466172895</v>
      </c>
    </row>
    <row r="59" spans="1:13" s="349" customFormat="1" ht="17.25" customHeight="1">
      <c r="A59" s="354">
        <v>56</v>
      </c>
      <c r="B59" s="353" t="s">
        <v>237</v>
      </c>
      <c r="C59" s="357">
        <f>'10.1.12 MFP Funded'!R61</f>
        <v>9</v>
      </c>
      <c r="D59" s="357">
        <f>'[11]ALL-Reformatted'!R61</f>
        <v>7</v>
      </c>
      <c r="E59" s="357">
        <f t="shared" si="5"/>
        <v>-2</v>
      </c>
      <c r="F59" s="357">
        <f t="shared" si="0"/>
        <v>0</v>
      </c>
      <c r="G59" s="357">
        <f t="shared" si="1"/>
        <v>-2</v>
      </c>
      <c r="H59" s="356">
        <f>'Oct midyear LA Virtual Admy'!H59</f>
        <v>4568.6166302376278</v>
      </c>
      <c r="I59" s="355">
        <f>'[1]Table 4 Level 3'!P61*90%</f>
        <v>553.19400000000007</v>
      </c>
      <c r="J59" s="355">
        <f t="shared" si="6"/>
        <v>2560.9053151188141</v>
      </c>
      <c r="K59" s="355">
        <f t="shared" si="2"/>
        <v>-5121.8106302376282</v>
      </c>
      <c r="L59" s="355">
        <f t="shared" si="3"/>
        <v>0</v>
      </c>
      <c r="M59" s="355">
        <f t="shared" si="4"/>
        <v>-5121.8106302376282</v>
      </c>
    </row>
    <row r="60" spans="1:13" s="349" customFormat="1" ht="17.25" customHeight="1">
      <c r="A60" s="354">
        <v>57</v>
      </c>
      <c r="B60" s="353" t="s">
        <v>236</v>
      </c>
      <c r="C60" s="352">
        <f>'10.1.12 MFP Funded'!R62</f>
        <v>10</v>
      </c>
      <c r="D60" s="352">
        <f>'[11]ALL-Reformatted'!R62</f>
        <v>10</v>
      </c>
      <c r="E60" s="352">
        <f t="shared" si="5"/>
        <v>0</v>
      </c>
      <c r="F60" s="352">
        <f t="shared" si="0"/>
        <v>0</v>
      </c>
      <c r="G60" s="352">
        <f t="shared" si="1"/>
        <v>0</v>
      </c>
      <c r="H60" s="351">
        <f>'Oct midyear LA Virtual Admy'!H60</f>
        <v>3968.1637389559141</v>
      </c>
      <c r="I60" s="350">
        <f>'[1]Table 4 Level 3'!P62*90%</f>
        <v>688.05899999999997</v>
      </c>
      <c r="J60" s="350">
        <f t="shared" si="6"/>
        <v>2328.1113694779569</v>
      </c>
      <c r="K60" s="350">
        <f t="shared" si="2"/>
        <v>0</v>
      </c>
      <c r="L60" s="350">
        <f t="shared" si="3"/>
        <v>0</v>
      </c>
      <c r="M60" s="350">
        <f t="shared" si="4"/>
        <v>0</v>
      </c>
    </row>
    <row r="61" spans="1:13" s="349" customFormat="1" ht="17.25" customHeight="1">
      <c r="A61" s="354">
        <v>58</v>
      </c>
      <c r="B61" s="353" t="s">
        <v>235</v>
      </c>
      <c r="C61" s="352">
        <f>'10.1.12 MFP Funded'!R63</f>
        <v>42</v>
      </c>
      <c r="D61" s="352">
        <f>'[11]ALL-Reformatted'!R63</f>
        <v>30</v>
      </c>
      <c r="E61" s="352">
        <f t="shared" si="5"/>
        <v>-12</v>
      </c>
      <c r="F61" s="352">
        <f t="shared" si="0"/>
        <v>0</v>
      </c>
      <c r="G61" s="352">
        <f t="shared" si="1"/>
        <v>-12</v>
      </c>
      <c r="H61" s="351">
        <f>'Oct midyear LA Virtual Admy'!H61</f>
        <v>4807.3061399477938</v>
      </c>
      <c r="I61" s="350">
        <f>'[1]Table 4 Level 3'!P63*90%</f>
        <v>627.33600000000001</v>
      </c>
      <c r="J61" s="350">
        <f t="shared" si="6"/>
        <v>2717.321069973897</v>
      </c>
      <c r="K61" s="350">
        <f t="shared" si="2"/>
        <v>-32607.852839686762</v>
      </c>
      <c r="L61" s="350">
        <f t="shared" si="3"/>
        <v>0</v>
      </c>
      <c r="M61" s="350">
        <f t="shared" si="4"/>
        <v>-32607.852839686762</v>
      </c>
    </row>
    <row r="62" spans="1:13" s="349" customFormat="1" ht="17.25" customHeight="1">
      <c r="A62" s="354">
        <v>59</v>
      </c>
      <c r="B62" s="353" t="s">
        <v>234</v>
      </c>
      <c r="C62" s="352">
        <f>'10.1.12 MFP Funded'!R64</f>
        <v>18</v>
      </c>
      <c r="D62" s="352">
        <f>'[11]ALL-Reformatted'!R64</f>
        <v>13</v>
      </c>
      <c r="E62" s="352">
        <f t="shared" si="5"/>
        <v>-5</v>
      </c>
      <c r="F62" s="352">
        <f t="shared" si="0"/>
        <v>0</v>
      </c>
      <c r="G62" s="352">
        <f t="shared" si="1"/>
        <v>-5</v>
      </c>
      <c r="H62" s="351">
        <f>'Oct midyear LA Virtual Admy'!H62</f>
        <v>5707.9525614877339</v>
      </c>
      <c r="I62" s="350">
        <f>'[1]Table 4 Level 3'!P64*90%</f>
        <v>620.56799999999998</v>
      </c>
      <c r="J62" s="350">
        <f t="shared" si="6"/>
        <v>3164.260280743867</v>
      </c>
      <c r="K62" s="350">
        <f t="shared" si="2"/>
        <v>-15821.301403719335</v>
      </c>
      <c r="L62" s="350">
        <f t="shared" si="3"/>
        <v>0</v>
      </c>
      <c r="M62" s="350">
        <f t="shared" si="4"/>
        <v>-15821.301403719335</v>
      </c>
    </row>
    <row r="63" spans="1:13" s="349" customFormat="1" ht="17.25" customHeight="1">
      <c r="A63" s="362">
        <v>60</v>
      </c>
      <c r="B63" s="361" t="s">
        <v>233</v>
      </c>
      <c r="C63" s="360">
        <f>'10.1.12 MFP Funded'!R65</f>
        <v>27</v>
      </c>
      <c r="D63" s="360">
        <f>'[11]ALL-Reformatted'!R65</f>
        <v>17</v>
      </c>
      <c r="E63" s="360">
        <f t="shared" si="5"/>
        <v>-10</v>
      </c>
      <c r="F63" s="360">
        <f t="shared" si="0"/>
        <v>0</v>
      </c>
      <c r="G63" s="360">
        <f t="shared" si="1"/>
        <v>-10</v>
      </c>
      <c r="H63" s="359">
        <f>'Oct midyear LA Virtual Admy'!H63</f>
        <v>4353.1047236135073</v>
      </c>
      <c r="I63" s="358">
        <f>'[1]Table 4 Level 3'!P65*90%</f>
        <v>534.63599999999997</v>
      </c>
      <c r="J63" s="358">
        <f t="shared" si="6"/>
        <v>2443.8703618067539</v>
      </c>
      <c r="K63" s="358">
        <f t="shared" si="2"/>
        <v>-24438.703618067539</v>
      </c>
      <c r="L63" s="358">
        <f t="shared" si="3"/>
        <v>0</v>
      </c>
      <c r="M63" s="358">
        <f t="shared" si="4"/>
        <v>-24438.703618067539</v>
      </c>
    </row>
    <row r="64" spans="1:13" s="349" customFormat="1" ht="17.25" customHeight="1">
      <c r="A64" s="354">
        <v>61</v>
      </c>
      <c r="B64" s="353" t="s">
        <v>232</v>
      </c>
      <c r="C64" s="357">
        <f>'10.1.12 MFP Funded'!R66</f>
        <v>6</v>
      </c>
      <c r="D64" s="357">
        <f>'[11]ALL-Reformatted'!R66</f>
        <v>6</v>
      </c>
      <c r="E64" s="357">
        <f t="shared" si="5"/>
        <v>0</v>
      </c>
      <c r="F64" s="357">
        <f t="shared" si="0"/>
        <v>0</v>
      </c>
      <c r="G64" s="357">
        <f t="shared" si="1"/>
        <v>0</v>
      </c>
      <c r="H64" s="356">
        <f>'Oct midyear LA Virtual Admy'!H64</f>
        <v>2761.672879240713</v>
      </c>
      <c r="I64" s="355">
        <f>'[1]Table 4 Level 3'!P66*90%</f>
        <v>750.33899999999994</v>
      </c>
      <c r="J64" s="355">
        <f t="shared" si="6"/>
        <v>1756.0059396203565</v>
      </c>
      <c r="K64" s="355">
        <f t="shared" si="2"/>
        <v>0</v>
      </c>
      <c r="L64" s="355">
        <f t="shared" si="3"/>
        <v>0</v>
      </c>
      <c r="M64" s="355">
        <f t="shared" si="4"/>
        <v>0</v>
      </c>
    </row>
    <row r="65" spans="1:13" s="349" customFormat="1" ht="17.25" customHeight="1">
      <c r="A65" s="354">
        <v>62</v>
      </c>
      <c r="B65" s="353" t="s">
        <v>231</v>
      </c>
      <c r="C65" s="352">
        <f>'10.1.12 MFP Funded'!R67</f>
        <v>4</v>
      </c>
      <c r="D65" s="352">
        <f>'[11]ALL-Reformatted'!R67</f>
        <v>1</v>
      </c>
      <c r="E65" s="352">
        <f t="shared" si="5"/>
        <v>-3</v>
      </c>
      <c r="F65" s="352">
        <f t="shared" si="0"/>
        <v>0</v>
      </c>
      <c r="G65" s="352">
        <f t="shared" si="1"/>
        <v>-3</v>
      </c>
      <c r="H65" s="351">
        <f>'Oct midyear LA Virtual Admy'!H65</f>
        <v>5019.3253912491427</v>
      </c>
      <c r="I65" s="350">
        <f>'[1]Table 4 Level 3'!P67*90%</f>
        <v>464.47200000000004</v>
      </c>
      <c r="J65" s="350">
        <f t="shared" si="6"/>
        <v>2741.8986956245712</v>
      </c>
      <c r="K65" s="350">
        <f t="shared" si="2"/>
        <v>-8225.6960868737133</v>
      </c>
      <c r="L65" s="350">
        <f t="shared" si="3"/>
        <v>0</v>
      </c>
      <c r="M65" s="350">
        <f t="shared" si="4"/>
        <v>-8225.6960868737133</v>
      </c>
    </row>
    <row r="66" spans="1:13" s="349" customFormat="1" ht="17.25" customHeight="1">
      <c r="A66" s="354">
        <v>63</v>
      </c>
      <c r="B66" s="353" t="s">
        <v>230</v>
      </c>
      <c r="C66" s="352">
        <f>'10.1.12 MFP Funded'!R68</f>
        <v>0</v>
      </c>
      <c r="D66" s="352">
        <f>'[11]ALL-Reformatted'!R68</f>
        <v>0</v>
      </c>
      <c r="E66" s="352">
        <f t="shared" si="5"/>
        <v>0</v>
      </c>
      <c r="F66" s="352">
        <f t="shared" si="0"/>
        <v>0</v>
      </c>
      <c r="G66" s="352">
        <f t="shared" si="1"/>
        <v>0</v>
      </c>
      <c r="H66" s="351">
        <f>'Oct midyear LA Virtual Admy'!H66</f>
        <v>3984.4869401858409</v>
      </c>
      <c r="I66" s="350">
        <f>'[1]Table 4 Level 3'!P68*90%</f>
        <v>681.11099999999999</v>
      </c>
      <c r="J66" s="350">
        <f t="shared" si="6"/>
        <v>2332.7989700929206</v>
      </c>
      <c r="K66" s="350">
        <f t="shared" si="2"/>
        <v>0</v>
      </c>
      <c r="L66" s="350">
        <f t="shared" si="3"/>
        <v>0</v>
      </c>
      <c r="M66" s="350">
        <f t="shared" si="4"/>
        <v>0</v>
      </c>
    </row>
    <row r="67" spans="1:13" s="349" customFormat="1" ht="17.25" customHeight="1">
      <c r="A67" s="354">
        <v>64</v>
      </c>
      <c r="B67" s="353" t="s">
        <v>229</v>
      </c>
      <c r="C67" s="352">
        <f>'10.1.12 MFP Funded'!R69</f>
        <v>1</v>
      </c>
      <c r="D67" s="352">
        <f>'[11]ALL-Reformatted'!R69</f>
        <v>1</v>
      </c>
      <c r="E67" s="352">
        <f t="shared" si="5"/>
        <v>0</v>
      </c>
      <c r="F67" s="352">
        <f t="shared" si="0"/>
        <v>0</v>
      </c>
      <c r="G67" s="352">
        <f t="shared" si="1"/>
        <v>0</v>
      </c>
      <c r="H67" s="351">
        <f>'Oct midyear LA Virtual Admy'!H67</f>
        <v>5299.6253265163632</v>
      </c>
      <c r="I67" s="350">
        <f>'[1]Table 4 Level 3'!P69*90%</f>
        <v>533.39400000000001</v>
      </c>
      <c r="J67" s="350">
        <f t="shared" si="6"/>
        <v>2916.5096632581817</v>
      </c>
      <c r="K67" s="350">
        <f t="shared" si="2"/>
        <v>0</v>
      </c>
      <c r="L67" s="350">
        <f t="shared" si="3"/>
        <v>0</v>
      </c>
      <c r="M67" s="350">
        <f t="shared" si="4"/>
        <v>0</v>
      </c>
    </row>
    <row r="68" spans="1:13" s="349" customFormat="1" ht="17.25" customHeight="1">
      <c r="A68" s="362">
        <v>65</v>
      </c>
      <c r="B68" s="361" t="s">
        <v>228</v>
      </c>
      <c r="C68" s="360">
        <f>'10.1.12 MFP Funded'!R70</f>
        <v>0</v>
      </c>
      <c r="D68" s="360">
        <f>'[11]ALL-Reformatted'!R70</f>
        <v>0</v>
      </c>
      <c r="E68" s="360">
        <f t="shared" si="5"/>
        <v>0</v>
      </c>
      <c r="F68" s="360">
        <f t="shared" ref="F68:F72" si="7">IF(E68&gt;0,E68,0)</f>
        <v>0</v>
      </c>
      <c r="G68" s="360">
        <f t="shared" ref="G68:G72" si="8">IF(E68&lt;0,E68,0)</f>
        <v>0</v>
      </c>
      <c r="H68" s="359">
        <f>'Oct midyear LA Virtual Admy'!H68</f>
        <v>4125.5648109696658</v>
      </c>
      <c r="I68" s="358">
        <f>'[1]Table 4 Level 3'!P70*90%</f>
        <v>746.20799999999997</v>
      </c>
      <c r="J68" s="358">
        <f t="shared" si="6"/>
        <v>2435.8864054848327</v>
      </c>
      <c r="K68" s="358">
        <f t="shared" ref="K68:K72" si="9">E68*J68</f>
        <v>0</v>
      </c>
      <c r="L68" s="358">
        <f t="shared" ref="L68:L72" si="10">IF(K68&gt;0,K68,0)</f>
        <v>0</v>
      </c>
      <c r="M68" s="358">
        <f t="shared" ref="M68:M72" si="11">IF(K68&lt;0,K68,0)</f>
        <v>0</v>
      </c>
    </row>
    <row r="69" spans="1:13" s="349" customFormat="1" ht="17.25" customHeight="1">
      <c r="A69" s="354">
        <v>66</v>
      </c>
      <c r="B69" s="353" t="s">
        <v>227</v>
      </c>
      <c r="C69" s="357">
        <f>'10.1.12 MFP Funded'!R71</f>
        <v>1</v>
      </c>
      <c r="D69" s="357">
        <f>'[11]ALL-Reformatted'!R71</f>
        <v>3</v>
      </c>
      <c r="E69" s="357">
        <f t="shared" ref="E69:E72" si="12">D69-C69</f>
        <v>2</v>
      </c>
      <c r="F69" s="357">
        <f t="shared" si="7"/>
        <v>2</v>
      </c>
      <c r="G69" s="357">
        <f t="shared" si="8"/>
        <v>0</v>
      </c>
      <c r="H69" s="356">
        <f>'Oct midyear LA Virtual Admy'!H69</f>
        <v>5636.2306373483716</v>
      </c>
      <c r="I69" s="355">
        <f>'[1]Table 4 Level 3'!P71*90%</f>
        <v>657.05399999999997</v>
      </c>
      <c r="J69" s="355">
        <f t="shared" ref="J69:J72" si="13">(H69+I69)*0.5</f>
        <v>3146.6423186741858</v>
      </c>
      <c r="K69" s="355">
        <f t="shared" si="9"/>
        <v>6293.2846373483717</v>
      </c>
      <c r="L69" s="355">
        <f t="shared" si="10"/>
        <v>6293.2846373483717</v>
      </c>
      <c r="M69" s="355">
        <f t="shared" si="11"/>
        <v>0</v>
      </c>
    </row>
    <row r="70" spans="1:13" s="349" customFormat="1" ht="17.25" customHeight="1">
      <c r="A70" s="354">
        <v>67</v>
      </c>
      <c r="B70" s="353" t="s">
        <v>226</v>
      </c>
      <c r="C70" s="352">
        <f>'10.1.12 MFP Funded'!R72</f>
        <v>2</v>
      </c>
      <c r="D70" s="352">
        <f>'[11]ALL-Reformatted'!R72</f>
        <v>1</v>
      </c>
      <c r="E70" s="352">
        <f t="shared" si="12"/>
        <v>-1</v>
      </c>
      <c r="F70" s="352">
        <f t="shared" si="7"/>
        <v>0</v>
      </c>
      <c r="G70" s="352">
        <f t="shared" si="8"/>
        <v>-1</v>
      </c>
      <c r="H70" s="351">
        <f>'Oct midyear LA Virtual Admy'!H70</f>
        <v>4553.4175826239371</v>
      </c>
      <c r="I70" s="350">
        <f>'[1]Table 4 Level 3'!P72*90%</f>
        <v>644.04899999999998</v>
      </c>
      <c r="J70" s="350">
        <f t="shared" si="13"/>
        <v>2598.7332913119685</v>
      </c>
      <c r="K70" s="350">
        <f t="shared" si="9"/>
        <v>-2598.7332913119685</v>
      </c>
      <c r="L70" s="350">
        <f t="shared" si="10"/>
        <v>0</v>
      </c>
      <c r="M70" s="350">
        <f t="shared" si="11"/>
        <v>-2598.7332913119685</v>
      </c>
    </row>
    <row r="71" spans="1:13" s="349" customFormat="1" ht="17.25" customHeight="1">
      <c r="A71" s="354">
        <v>68</v>
      </c>
      <c r="B71" s="353" t="s">
        <v>225</v>
      </c>
      <c r="C71" s="352">
        <f>'10.1.12 MFP Funded'!R73</f>
        <v>4</v>
      </c>
      <c r="D71" s="352">
        <f>'[11]ALL-Reformatted'!R73</f>
        <v>3</v>
      </c>
      <c r="E71" s="352">
        <f t="shared" si="12"/>
        <v>-1</v>
      </c>
      <c r="F71" s="352">
        <f t="shared" si="7"/>
        <v>0</v>
      </c>
      <c r="G71" s="352">
        <f t="shared" si="8"/>
        <v>-1</v>
      </c>
      <c r="H71" s="351">
        <f>'Oct midyear LA Virtual Admy'!H71</f>
        <v>5276.9534302186757</v>
      </c>
      <c r="I71" s="350">
        <f>'[1]Table 4 Level 3'!P73*90%</f>
        <v>718.83</v>
      </c>
      <c r="J71" s="350">
        <f t="shared" si="13"/>
        <v>2997.8917151093378</v>
      </c>
      <c r="K71" s="350">
        <f t="shared" si="9"/>
        <v>-2997.8917151093378</v>
      </c>
      <c r="L71" s="350">
        <f t="shared" si="10"/>
        <v>0</v>
      </c>
      <c r="M71" s="350">
        <f t="shared" si="11"/>
        <v>-2997.8917151093378</v>
      </c>
    </row>
    <row r="72" spans="1:13" s="349" customFormat="1" ht="17.25" customHeight="1">
      <c r="A72" s="354">
        <v>69</v>
      </c>
      <c r="B72" s="353" t="s">
        <v>224</v>
      </c>
      <c r="C72" s="352">
        <f>'10.1.12 MFP Funded'!R74</f>
        <v>6</v>
      </c>
      <c r="D72" s="352">
        <f>'[11]ALL-Reformatted'!R74</f>
        <v>7</v>
      </c>
      <c r="E72" s="352">
        <f t="shared" si="12"/>
        <v>1</v>
      </c>
      <c r="F72" s="352">
        <f t="shared" si="7"/>
        <v>1</v>
      </c>
      <c r="G72" s="352">
        <f t="shared" si="8"/>
        <v>0</v>
      </c>
      <c r="H72" s="351">
        <f>'Oct midyear LA Virtual Admy'!H72</f>
        <v>4968.7146656811774</v>
      </c>
      <c r="I72" s="350">
        <f>'[1]Table 4 Level 3'!P74*90%</f>
        <v>635.10299999999995</v>
      </c>
      <c r="J72" s="350">
        <f t="shared" si="13"/>
        <v>2801.9088328405887</v>
      </c>
      <c r="K72" s="350">
        <f t="shared" si="9"/>
        <v>2801.9088328405887</v>
      </c>
      <c r="L72" s="350">
        <f t="shared" si="10"/>
        <v>2801.9088328405887</v>
      </c>
      <c r="M72" s="350">
        <f t="shared" si="11"/>
        <v>0</v>
      </c>
    </row>
    <row r="73" spans="1:13" s="343" customFormat="1" ht="24" customHeight="1">
      <c r="A73" s="348"/>
      <c r="B73" s="347" t="s">
        <v>303</v>
      </c>
      <c r="C73" s="346">
        <f>SUM(C4:C72)</f>
        <v>1362</v>
      </c>
      <c r="D73" s="346">
        <f>SUM(D4:D72)</f>
        <v>1130</v>
      </c>
      <c r="E73" s="346">
        <f>SUM(E4:E72)</f>
        <v>-232</v>
      </c>
      <c r="F73" s="346">
        <f>SUM(F4:F72)</f>
        <v>3</v>
      </c>
      <c r="G73" s="346">
        <f>SUM(G4:G72)</f>
        <v>-235</v>
      </c>
      <c r="H73" s="345"/>
      <c r="I73" s="344"/>
      <c r="J73" s="344"/>
      <c r="K73" s="344">
        <f>SUM(K4:K72)</f>
        <v>-525236.44751479453</v>
      </c>
      <c r="L73" s="344">
        <f>SUM(L4:L72)</f>
        <v>9095.1934701889604</v>
      </c>
      <c r="M73" s="344">
        <f>SUM(M4:M72)</f>
        <v>-534331.64098498353</v>
      </c>
    </row>
    <row r="74" spans="1:13" ht="12.75" customHeight="1">
      <c r="B74" s="342"/>
      <c r="C74" s="340"/>
      <c r="D74" s="340"/>
      <c r="E74" s="340"/>
      <c r="F74" s="340"/>
      <c r="G74" s="340"/>
      <c r="H74" s="341"/>
      <c r="I74" s="340"/>
    </row>
    <row r="75" spans="1:13" ht="25.5" customHeight="1">
      <c r="C75" s="813"/>
      <c r="D75" s="813"/>
      <c r="E75" s="813"/>
      <c r="F75" s="813"/>
      <c r="G75" s="813"/>
      <c r="H75" s="813"/>
      <c r="I75" s="813"/>
    </row>
    <row r="76" spans="1:13" s="337" customFormat="1" ht="33.75" customHeight="1">
      <c r="C76" s="339"/>
      <c r="D76" s="339"/>
      <c r="E76" s="339"/>
      <c r="F76" s="339"/>
      <c r="G76" s="339"/>
      <c r="H76" s="338"/>
      <c r="I76" s="338"/>
    </row>
    <row r="77" spans="1:13" s="337" customFormat="1" ht="62.25" customHeight="1">
      <c r="C77" s="814"/>
      <c r="D77" s="814"/>
      <c r="E77" s="814"/>
      <c r="F77" s="814"/>
      <c r="G77" s="814"/>
      <c r="H77" s="814"/>
      <c r="I77" s="814"/>
    </row>
    <row r="78" spans="1:13" ht="28.5" customHeight="1">
      <c r="C78" s="336"/>
      <c r="D78" s="336"/>
      <c r="E78" s="336"/>
      <c r="F78" s="336"/>
      <c r="G78" s="336"/>
    </row>
    <row r="79" spans="1:13" ht="28.5" customHeight="1">
      <c r="B79" s="335"/>
    </row>
  </sheetData>
  <mergeCells count="15">
    <mergeCell ref="M1:M2"/>
    <mergeCell ref="C75:I75"/>
    <mergeCell ref="C77:I77"/>
    <mergeCell ref="D1:D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E1:E2"/>
    <mergeCell ref="F1:F2"/>
  </mergeCells>
  <printOptions horizontalCentered="1"/>
  <pageMargins left="0.2" right="0.32" top="0.86" bottom="0.25" header="0.24" footer="0.25"/>
  <pageSetup paperSize="5" scale="42" firstPageNumber="66" orientation="portrait" useFirstPageNumber="1" r:id="rId1"/>
  <headerFooter alignWithMargins="0">
    <oddHeader>&amp;L&amp;"Arial,Bold"&amp;20Revised FY2012-13 Budget Letter: February 1 Mid-year Adjustment for Students</oddHeader>
    <oddFooter>&amp;R&amp;P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9"/>
  <sheetViews>
    <sheetView view="pageBreakPreview" zoomScale="90" zoomScaleNormal="85" zoomScaleSheetLayoutView="90" workbookViewId="0">
      <pane xSplit="2" ySplit="2" topLeftCell="C3" activePane="bottomRight" state="frozen"/>
      <selection activeCell="A2" sqref="A2:B4"/>
      <selection pane="topRight" activeCell="A2" sqref="A2:B4"/>
      <selection pane="bottomLeft" activeCell="A2" sqref="A2:B4"/>
      <selection pane="bottomRight" activeCell="B1" sqref="B1:B2"/>
    </sheetView>
  </sheetViews>
  <sheetFormatPr defaultRowHeight="60.75" customHeight="1"/>
  <cols>
    <col min="1" max="1" width="3.42578125" style="333" bestFit="1" customWidth="1"/>
    <col min="2" max="2" width="40.5703125" style="333" customWidth="1"/>
    <col min="3" max="3" width="13.5703125" style="333" customWidth="1"/>
    <col min="4" max="4" width="12.7109375" style="333" bestFit="1" customWidth="1"/>
    <col min="5" max="5" width="14.7109375" style="333" customWidth="1"/>
    <col min="6" max="6" width="11.7109375" style="333" bestFit="1" customWidth="1"/>
    <col min="7" max="7" width="12.85546875" style="333" bestFit="1" customWidth="1"/>
    <col min="8" max="8" width="14" style="333" bestFit="1" customWidth="1"/>
    <col min="9" max="9" width="16.28515625" style="334" customWidth="1"/>
    <col min="10" max="10" width="14.85546875" style="333" customWidth="1"/>
    <col min="11" max="11" width="15.85546875" style="333" bestFit="1" customWidth="1"/>
    <col min="12" max="12" width="15.42578125" style="333" bestFit="1" customWidth="1"/>
    <col min="13" max="13" width="16.28515625" style="333" bestFit="1" customWidth="1"/>
    <col min="14" max="16384" width="9.140625" style="333"/>
  </cols>
  <sheetData>
    <row r="1" spans="1:13" ht="60.75" customHeight="1">
      <c r="A1" s="815" t="s">
        <v>306</v>
      </c>
      <c r="B1" s="815" t="s">
        <v>309</v>
      </c>
      <c r="C1" s="782" t="s">
        <v>219</v>
      </c>
      <c r="D1" s="782" t="s">
        <v>585</v>
      </c>
      <c r="E1" s="793" t="s">
        <v>587</v>
      </c>
      <c r="F1" s="793" t="s">
        <v>217</v>
      </c>
      <c r="G1" s="793" t="s">
        <v>216</v>
      </c>
      <c r="H1" s="817" t="s">
        <v>686</v>
      </c>
      <c r="I1" s="819" t="s">
        <v>308</v>
      </c>
      <c r="J1" s="780" t="s">
        <v>586</v>
      </c>
      <c r="K1" s="771" t="s">
        <v>212</v>
      </c>
      <c r="L1" s="771" t="s">
        <v>211</v>
      </c>
      <c r="M1" s="771" t="s">
        <v>210</v>
      </c>
    </row>
    <row r="2" spans="1:13" ht="111" customHeight="1">
      <c r="A2" s="816"/>
      <c r="B2" s="816"/>
      <c r="C2" s="796"/>
      <c r="D2" s="796"/>
      <c r="E2" s="794"/>
      <c r="F2" s="794"/>
      <c r="G2" s="794"/>
      <c r="H2" s="818"/>
      <c r="I2" s="819"/>
      <c r="J2" s="792"/>
      <c r="K2" s="784"/>
      <c r="L2" s="784"/>
      <c r="M2" s="784"/>
    </row>
    <row r="3" spans="1:13" s="363" customFormat="1" ht="16.5" customHeight="1">
      <c r="A3" s="369"/>
      <c r="B3" s="369"/>
      <c r="C3" s="368"/>
      <c r="D3" s="368"/>
      <c r="E3" s="367"/>
      <c r="F3" s="367"/>
      <c r="G3" s="367"/>
      <c r="H3" s="366"/>
      <c r="I3" s="366"/>
      <c r="J3" s="365"/>
      <c r="K3" s="364"/>
      <c r="L3" s="364"/>
      <c r="M3" s="364"/>
    </row>
    <row r="4" spans="1:13" s="349" customFormat="1" ht="16.5" customHeight="1">
      <c r="A4" s="354">
        <v>1</v>
      </c>
      <c r="B4" s="353" t="s">
        <v>292</v>
      </c>
      <c r="C4" s="357">
        <f>'10.1.12 MFP Funded'!T6</f>
        <v>34</v>
      </c>
      <c r="D4" s="357">
        <f>'[11]ALL-Reformatted'!T6</f>
        <v>18</v>
      </c>
      <c r="E4" s="357">
        <f>D4-C4</f>
        <v>-16</v>
      </c>
      <c r="F4" s="357">
        <f t="shared" ref="F4:F67" si="0">IF(E4&gt;0,E4,0)</f>
        <v>0</v>
      </c>
      <c r="G4" s="357">
        <f t="shared" ref="G4:G67" si="1">IF(E4&lt;0,E4,0)</f>
        <v>-16</v>
      </c>
      <c r="H4" s="356">
        <f>'Oct midyear LA Connections'!H4</f>
        <v>4174.127736063685</v>
      </c>
      <c r="I4" s="355">
        <f>'[1]Table 4 Level 3'!P6*90%</f>
        <v>699.73200000000008</v>
      </c>
      <c r="J4" s="355">
        <f>(H4+I4)*0.5</f>
        <v>2436.9298680318425</v>
      </c>
      <c r="K4" s="355">
        <f t="shared" ref="K4:K67" si="2">E4*J4</f>
        <v>-38990.87788850948</v>
      </c>
      <c r="L4" s="355">
        <f t="shared" ref="L4:L67" si="3">IF(K4&gt;0,K4,0)</f>
        <v>0</v>
      </c>
      <c r="M4" s="355">
        <f t="shared" ref="M4:M67" si="4">IF(K4&lt;0,K4,0)</f>
        <v>-38990.87788850948</v>
      </c>
    </row>
    <row r="5" spans="1:13" s="349" customFormat="1" ht="16.5" customHeight="1">
      <c r="A5" s="354">
        <v>2</v>
      </c>
      <c r="B5" s="353" t="s">
        <v>291</v>
      </c>
      <c r="C5" s="352">
        <f>'10.1.12 MFP Funded'!T7</f>
        <v>7</v>
      </c>
      <c r="D5" s="352">
        <f>'[11]ALL-Reformatted'!T7</f>
        <v>2</v>
      </c>
      <c r="E5" s="352">
        <f t="shared" ref="E5:E68" si="5">D5-C5</f>
        <v>-5</v>
      </c>
      <c r="F5" s="352">
        <f t="shared" si="0"/>
        <v>0</v>
      </c>
      <c r="G5" s="352">
        <f t="shared" si="1"/>
        <v>-5</v>
      </c>
      <c r="H5" s="351">
        <f>'Oct midyear LA Connections'!H5</f>
        <v>5534.5913337839593</v>
      </c>
      <c r="I5" s="350">
        <f>'[1]Table 4 Level 3'!P7*90%</f>
        <v>758.08800000000008</v>
      </c>
      <c r="J5" s="350">
        <f t="shared" ref="J5:J68" si="6">(H5+I5)*0.5</f>
        <v>3146.3396668919795</v>
      </c>
      <c r="K5" s="350">
        <f t="shared" si="2"/>
        <v>-15731.698334459898</v>
      </c>
      <c r="L5" s="350">
        <f t="shared" si="3"/>
        <v>0</v>
      </c>
      <c r="M5" s="350">
        <f t="shared" si="4"/>
        <v>-15731.698334459898</v>
      </c>
    </row>
    <row r="6" spans="1:13" s="349" customFormat="1" ht="16.5" customHeight="1">
      <c r="A6" s="354">
        <v>3</v>
      </c>
      <c r="B6" s="353" t="s">
        <v>290</v>
      </c>
      <c r="C6" s="352">
        <f>'10.1.12 MFP Funded'!T8</f>
        <v>26</v>
      </c>
      <c r="D6" s="352">
        <f>'[11]ALL-Reformatted'!T8</f>
        <v>27</v>
      </c>
      <c r="E6" s="352">
        <f t="shared" si="5"/>
        <v>1</v>
      </c>
      <c r="F6" s="352">
        <f t="shared" si="0"/>
        <v>1</v>
      </c>
      <c r="G6" s="352">
        <f t="shared" si="1"/>
        <v>0</v>
      </c>
      <c r="H6" s="351">
        <f>'Oct midyear LA Connections'!H6</f>
        <v>3906.8460970882102</v>
      </c>
      <c r="I6" s="350">
        <f>'[1]Table 4 Level 3'!P8*90%</f>
        <v>537.15600000000006</v>
      </c>
      <c r="J6" s="350">
        <f t="shared" si="6"/>
        <v>2222.0010485441053</v>
      </c>
      <c r="K6" s="350">
        <f t="shared" si="2"/>
        <v>2222.0010485441053</v>
      </c>
      <c r="L6" s="350">
        <f t="shared" si="3"/>
        <v>2222.0010485441053</v>
      </c>
      <c r="M6" s="350">
        <f t="shared" si="4"/>
        <v>0</v>
      </c>
    </row>
    <row r="7" spans="1:13" s="349" customFormat="1" ht="16.5" customHeight="1">
      <c r="A7" s="354">
        <v>4</v>
      </c>
      <c r="B7" s="353" t="s">
        <v>289</v>
      </c>
      <c r="C7" s="352">
        <f>'10.1.12 MFP Funded'!T9</f>
        <v>10</v>
      </c>
      <c r="D7" s="352">
        <f>'[11]ALL-Reformatted'!T9</f>
        <v>3</v>
      </c>
      <c r="E7" s="352">
        <f t="shared" si="5"/>
        <v>-7</v>
      </c>
      <c r="F7" s="352">
        <f t="shared" si="0"/>
        <v>0</v>
      </c>
      <c r="G7" s="352">
        <f t="shared" si="1"/>
        <v>-7</v>
      </c>
      <c r="H7" s="351">
        <f>'Oct midyear LA Connections'!H7</f>
        <v>5469.6337648363824</v>
      </c>
      <c r="I7" s="350">
        <f>'[1]Table 4 Level 3'!P9*90%</f>
        <v>527.18399999999997</v>
      </c>
      <c r="J7" s="350">
        <f t="shared" si="6"/>
        <v>2998.4088824181913</v>
      </c>
      <c r="K7" s="350">
        <f t="shared" si="2"/>
        <v>-20988.862176927338</v>
      </c>
      <c r="L7" s="350">
        <f t="shared" si="3"/>
        <v>0</v>
      </c>
      <c r="M7" s="350">
        <f t="shared" si="4"/>
        <v>-20988.862176927338</v>
      </c>
    </row>
    <row r="8" spans="1:13" s="349" customFormat="1" ht="16.5" customHeight="1">
      <c r="A8" s="362">
        <v>5</v>
      </c>
      <c r="B8" s="361" t="s">
        <v>288</v>
      </c>
      <c r="C8" s="360">
        <f>'10.1.12 MFP Funded'!T10</f>
        <v>24</v>
      </c>
      <c r="D8" s="360">
        <f>'[11]ALL-Reformatted'!T10</f>
        <v>14</v>
      </c>
      <c r="E8" s="360">
        <f t="shared" si="5"/>
        <v>-10</v>
      </c>
      <c r="F8" s="360">
        <f t="shared" si="0"/>
        <v>0</v>
      </c>
      <c r="G8" s="360">
        <f t="shared" si="1"/>
        <v>-10</v>
      </c>
      <c r="H8" s="359">
        <f>'Oct midyear LA Connections'!H8</f>
        <v>4390.2985530323031</v>
      </c>
      <c r="I8" s="358">
        <f>'[1]Table 4 Level 3'!P10*90%</f>
        <v>500.31899999999996</v>
      </c>
      <c r="J8" s="358">
        <f t="shared" si="6"/>
        <v>2445.3087765161517</v>
      </c>
      <c r="K8" s="358">
        <f t="shared" si="2"/>
        <v>-24453.087765161516</v>
      </c>
      <c r="L8" s="358">
        <f t="shared" si="3"/>
        <v>0</v>
      </c>
      <c r="M8" s="358">
        <f t="shared" si="4"/>
        <v>-24453.087765161516</v>
      </c>
    </row>
    <row r="9" spans="1:13" s="349" customFormat="1" ht="16.5" customHeight="1">
      <c r="A9" s="354">
        <v>6</v>
      </c>
      <c r="B9" s="353" t="s">
        <v>287</v>
      </c>
      <c r="C9" s="357">
        <f>'10.1.12 MFP Funded'!T11</f>
        <v>8</v>
      </c>
      <c r="D9" s="357">
        <f>'[11]ALL-Reformatted'!T11</f>
        <v>22</v>
      </c>
      <c r="E9" s="357">
        <f t="shared" si="5"/>
        <v>14</v>
      </c>
      <c r="F9" s="357">
        <f t="shared" si="0"/>
        <v>14</v>
      </c>
      <c r="G9" s="357">
        <f t="shared" si="1"/>
        <v>0</v>
      </c>
      <c r="H9" s="356">
        <f>'Oct midyear LA Connections'!H9</f>
        <v>4995.1711115445605</v>
      </c>
      <c r="I9" s="355">
        <f>'[1]Table 4 Level 3'!P11*90%</f>
        <v>490.9319999999999</v>
      </c>
      <c r="J9" s="355">
        <f t="shared" si="6"/>
        <v>2743.0515557722802</v>
      </c>
      <c r="K9" s="355">
        <f t="shared" si="2"/>
        <v>38402.721780811924</v>
      </c>
      <c r="L9" s="355">
        <f t="shared" si="3"/>
        <v>38402.721780811924</v>
      </c>
      <c r="M9" s="355">
        <f t="shared" si="4"/>
        <v>0</v>
      </c>
    </row>
    <row r="10" spans="1:13" s="349" customFormat="1" ht="16.5" customHeight="1">
      <c r="A10" s="354">
        <v>7</v>
      </c>
      <c r="B10" s="353" t="s">
        <v>286</v>
      </c>
      <c r="C10" s="352">
        <f>'10.1.12 MFP Funded'!T12</f>
        <v>20</v>
      </c>
      <c r="D10" s="352">
        <f>'[11]ALL-Reformatted'!T12</f>
        <v>8</v>
      </c>
      <c r="E10" s="352">
        <f t="shared" si="5"/>
        <v>-12</v>
      </c>
      <c r="F10" s="352">
        <f t="shared" si="0"/>
        <v>0</v>
      </c>
      <c r="G10" s="352">
        <f t="shared" si="1"/>
        <v>-12</v>
      </c>
      <c r="H10" s="351">
        <f>'Oct midyear LA Connections'!H10</f>
        <v>1395.481244364292</v>
      </c>
      <c r="I10" s="350">
        <f>'[1]Table 4 Level 3'!P12*90%</f>
        <v>681.22799999999984</v>
      </c>
      <c r="J10" s="350">
        <f t="shared" si="6"/>
        <v>1038.3546221821459</v>
      </c>
      <c r="K10" s="350">
        <f t="shared" si="2"/>
        <v>-12460.25546618575</v>
      </c>
      <c r="L10" s="350">
        <f t="shared" si="3"/>
        <v>0</v>
      </c>
      <c r="M10" s="350">
        <f t="shared" si="4"/>
        <v>-12460.25546618575</v>
      </c>
    </row>
    <row r="11" spans="1:13" s="349" customFormat="1" ht="16.5" customHeight="1">
      <c r="A11" s="354">
        <v>8</v>
      </c>
      <c r="B11" s="353" t="s">
        <v>285</v>
      </c>
      <c r="C11" s="352">
        <f>'10.1.12 MFP Funded'!T13</f>
        <v>71</v>
      </c>
      <c r="D11" s="352">
        <f>'[11]ALL-Reformatted'!T13</f>
        <v>45</v>
      </c>
      <c r="E11" s="352">
        <f t="shared" si="5"/>
        <v>-26</v>
      </c>
      <c r="F11" s="352">
        <f t="shared" si="0"/>
        <v>0</v>
      </c>
      <c r="G11" s="352">
        <f t="shared" si="1"/>
        <v>-26</v>
      </c>
      <c r="H11" s="351">
        <f>'Oct midyear LA Connections'!H11</f>
        <v>3649.271352782549</v>
      </c>
      <c r="I11" s="350">
        <f>'[1]Table 4 Level 3'!P13*90%</f>
        <v>653.18399999999997</v>
      </c>
      <c r="J11" s="350">
        <f t="shared" si="6"/>
        <v>2151.2276763912746</v>
      </c>
      <c r="K11" s="350">
        <f t="shared" si="2"/>
        <v>-55931.919586173142</v>
      </c>
      <c r="L11" s="350">
        <f t="shared" si="3"/>
        <v>0</v>
      </c>
      <c r="M11" s="350">
        <f t="shared" si="4"/>
        <v>-55931.919586173142</v>
      </c>
    </row>
    <row r="12" spans="1:13" s="349" customFormat="1" ht="16.5" customHeight="1">
      <c r="A12" s="354">
        <v>9</v>
      </c>
      <c r="B12" s="353" t="s">
        <v>284</v>
      </c>
      <c r="C12" s="352">
        <f>'10.1.12 MFP Funded'!T14</f>
        <v>52</v>
      </c>
      <c r="D12" s="352">
        <f>'[11]ALL-Reformatted'!T14</f>
        <v>65</v>
      </c>
      <c r="E12" s="352">
        <f t="shared" si="5"/>
        <v>13</v>
      </c>
      <c r="F12" s="352">
        <f t="shared" si="0"/>
        <v>13</v>
      </c>
      <c r="G12" s="352">
        <f t="shared" si="1"/>
        <v>0</v>
      </c>
      <c r="H12" s="351">
        <f>'Oct midyear LA Connections'!H12</f>
        <v>3858.4089252133217</v>
      </c>
      <c r="I12" s="350">
        <f>'[1]Table 4 Level 3'!P14*90%</f>
        <v>670.28399999999999</v>
      </c>
      <c r="J12" s="350">
        <f t="shared" si="6"/>
        <v>2264.3464626066607</v>
      </c>
      <c r="K12" s="350">
        <f t="shared" si="2"/>
        <v>29436.504013886588</v>
      </c>
      <c r="L12" s="350">
        <f t="shared" si="3"/>
        <v>29436.504013886588</v>
      </c>
      <c r="M12" s="350">
        <f t="shared" si="4"/>
        <v>0</v>
      </c>
    </row>
    <row r="13" spans="1:13" s="349" customFormat="1" ht="16.5" customHeight="1">
      <c r="A13" s="362">
        <v>10</v>
      </c>
      <c r="B13" s="361" t="s">
        <v>283</v>
      </c>
      <c r="C13" s="360">
        <f>'10.1.12 MFP Funded'!T15</f>
        <v>53</v>
      </c>
      <c r="D13" s="360">
        <f>'[11]ALL-Reformatted'!T15</f>
        <v>53</v>
      </c>
      <c r="E13" s="360">
        <f t="shared" si="5"/>
        <v>0</v>
      </c>
      <c r="F13" s="360">
        <f t="shared" si="0"/>
        <v>0</v>
      </c>
      <c r="G13" s="360">
        <f t="shared" si="1"/>
        <v>0</v>
      </c>
      <c r="H13" s="359">
        <f>'Oct midyear LA Connections'!H13</f>
        <v>3888.1604468632572</v>
      </c>
      <c r="I13" s="358">
        <f>'[1]Table 4 Level 3'!P15*90%</f>
        <v>547.2360000000001</v>
      </c>
      <c r="J13" s="358">
        <f t="shared" si="6"/>
        <v>2217.6982234316288</v>
      </c>
      <c r="K13" s="358">
        <f t="shared" si="2"/>
        <v>0</v>
      </c>
      <c r="L13" s="358">
        <f t="shared" si="3"/>
        <v>0</v>
      </c>
      <c r="M13" s="358">
        <f t="shared" si="4"/>
        <v>0</v>
      </c>
    </row>
    <row r="14" spans="1:13" s="349" customFormat="1" ht="16.5" customHeight="1">
      <c r="A14" s="354">
        <v>11</v>
      </c>
      <c r="B14" s="353" t="s">
        <v>282</v>
      </c>
      <c r="C14" s="357">
        <f>'10.1.12 MFP Funded'!T16</f>
        <v>1</v>
      </c>
      <c r="D14" s="357">
        <f>'[11]ALL-Reformatted'!T16</f>
        <v>2</v>
      </c>
      <c r="E14" s="357">
        <f t="shared" si="5"/>
        <v>1</v>
      </c>
      <c r="F14" s="357">
        <f t="shared" si="0"/>
        <v>1</v>
      </c>
      <c r="G14" s="357">
        <f t="shared" si="1"/>
        <v>0</v>
      </c>
      <c r="H14" s="356">
        <f>'Oct midyear LA Connections'!H14</f>
        <v>6079.4053058377149</v>
      </c>
      <c r="I14" s="355">
        <f>'[1]Table 4 Level 3'!P16*90%</f>
        <v>635.89499999999998</v>
      </c>
      <c r="J14" s="355">
        <f t="shared" si="6"/>
        <v>3357.6501529188572</v>
      </c>
      <c r="K14" s="355">
        <f t="shared" si="2"/>
        <v>3357.6501529188572</v>
      </c>
      <c r="L14" s="355">
        <f t="shared" si="3"/>
        <v>3357.6501529188572</v>
      </c>
      <c r="M14" s="355">
        <f t="shared" si="4"/>
        <v>0</v>
      </c>
    </row>
    <row r="15" spans="1:13" s="349" customFormat="1" ht="16.5" customHeight="1">
      <c r="A15" s="354">
        <v>12</v>
      </c>
      <c r="B15" s="353" t="s">
        <v>281</v>
      </c>
      <c r="C15" s="352">
        <f>'10.1.12 MFP Funded'!T17</f>
        <v>0</v>
      </c>
      <c r="D15" s="352">
        <f>'[11]ALL-Reformatted'!T17</f>
        <v>1</v>
      </c>
      <c r="E15" s="352">
        <f t="shared" si="5"/>
        <v>1</v>
      </c>
      <c r="F15" s="352">
        <f t="shared" si="0"/>
        <v>1</v>
      </c>
      <c r="G15" s="352">
        <f t="shared" si="1"/>
        <v>0</v>
      </c>
      <c r="H15" s="351">
        <f>'Oct midyear LA Connections'!H15</f>
        <v>1627.188612244898</v>
      </c>
      <c r="I15" s="350">
        <f>'[1]Table 4 Level 3'!P17*90%</f>
        <v>956.97899999999993</v>
      </c>
      <c r="J15" s="350">
        <f t="shared" si="6"/>
        <v>1292.083806122449</v>
      </c>
      <c r="K15" s="350">
        <f t="shared" si="2"/>
        <v>1292.083806122449</v>
      </c>
      <c r="L15" s="350">
        <f t="shared" si="3"/>
        <v>1292.083806122449</v>
      </c>
      <c r="M15" s="350">
        <f t="shared" si="4"/>
        <v>0</v>
      </c>
    </row>
    <row r="16" spans="1:13" s="349" customFormat="1" ht="16.5" customHeight="1">
      <c r="A16" s="354">
        <v>13</v>
      </c>
      <c r="B16" s="353" t="s">
        <v>280</v>
      </c>
      <c r="C16" s="352">
        <f>'10.1.12 MFP Funded'!T18</f>
        <v>4</v>
      </c>
      <c r="D16" s="352">
        <f>'[11]ALL-Reformatted'!T18</f>
        <v>3</v>
      </c>
      <c r="E16" s="352">
        <f t="shared" si="5"/>
        <v>-1</v>
      </c>
      <c r="F16" s="352">
        <f t="shared" si="0"/>
        <v>0</v>
      </c>
      <c r="G16" s="352">
        <f t="shared" si="1"/>
        <v>-1</v>
      </c>
      <c r="H16" s="351">
        <f>'Oct midyear LA Connections'!H16</f>
        <v>5529.1600185701118</v>
      </c>
      <c r="I16" s="350">
        <f>'[1]Table 4 Level 3'!P18*90%</f>
        <v>674.48700000000008</v>
      </c>
      <c r="J16" s="350">
        <f t="shared" si="6"/>
        <v>3101.8235092850559</v>
      </c>
      <c r="K16" s="350">
        <f t="shared" si="2"/>
        <v>-3101.8235092850559</v>
      </c>
      <c r="L16" s="350">
        <f t="shared" si="3"/>
        <v>0</v>
      </c>
      <c r="M16" s="350">
        <f t="shared" si="4"/>
        <v>-3101.8235092850559</v>
      </c>
    </row>
    <row r="17" spans="1:13" s="349" customFormat="1" ht="16.5" customHeight="1">
      <c r="A17" s="354">
        <v>14</v>
      </c>
      <c r="B17" s="353" t="s">
        <v>279</v>
      </c>
      <c r="C17" s="352">
        <f>'10.1.12 MFP Funded'!T19</f>
        <v>13</v>
      </c>
      <c r="D17" s="352">
        <f>'[11]ALL-Reformatted'!T19</f>
        <v>11</v>
      </c>
      <c r="E17" s="352">
        <f t="shared" si="5"/>
        <v>-2</v>
      </c>
      <c r="F17" s="352">
        <f t="shared" si="0"/>
        <v>0</v>
      </c>
      <c r="G17" s="352">
        <f t="shared" si="1"/>
        <v>-2</v>
      </c>
      <c r="H17" s="351">
        <f>'Oct midyear LA Connections'!H17</f>
        <v>4774.1048259775289</v>
      </c>
      <c r="I17" s="350">
        <f>'[1]Table 4 Level 3'!P19*90%</f>
        <v>728.98199999999997</v>
      </c>
      <c r="J17" s="350">
        <f t="shared" si="6"/>
        <v>2751.5434129887644</v>
      </c>
      <c r="K17" s="350">
        <f t="shared" si="2"/>
        <v>-5503.0868259775289</v>
      </c>
      <c r="L17" s="350">
        <f t="shared" si="3"/>
        <v>0</v>
      </c>
      <c r="M17" s="350">
        <f t="shared" si="4"/>
        <v>-5503.0868259775289</v>
      </c>
    </row>
    <row r="18" spans="1:13" s="349" customFormat="1" ht="16.5" customHeight="1">
      <c r="A18" s="362">
        <v>15</v>
      </c>
      <c r="B18" s="361" t="s">
        <v>278</v>
      </c>
      <c r="C18" s="360">
        <f>'10.1.12 MFP Funded'!T20</f>
        <v>1</v>
      </c>
      <c r="D18" s="360">
        <f>'[11]ALL-Reformatted'!T20</f>
        <v>3</v>
      </c>
      <c r="E18" s="360">
        <f t="shared" si="5"/>
        <v>2</v>
      </c>
      <c r="F18" s="360">
        <f t="shared" si="0"/>
        <v>2</v>
      </c>
      <c r="G18" s="360">
        <f t="shared" si="1"/>
        <v>0</v>
      </c>
      <c r="H18" s="359">
        <f>'Oct midyear LA Connections'!H18</f>
        <v>4896.5930033627801</v>
      </c>
      <c r="I18" s="358">
        <f>'[1]Table 4 Level 3'!P20*90%</f>
        <v>498.41999999999996</v>
      </c>
      <c r="J18" s="358">
        <f t="shared" si="6"/>
        <v>2697.5065016813901</v>
      </c>
      <c r="K18" s="358">
        <f t="shared" si="2"/>
        <v>5395.0130033627802</v>
      </c>
      <c r="L18" s="358">
        <f t="shared" si="3"/>
        <v>5395.0130033627802</v>
      </c>
      <c r="M18" s="358">
        <f t="shared" si="4"/>
        <v>0</v>
      </c>
    </row>
    <row r="19" spans="1:13" s="349" customFormat="1" ht="16.5" customHeight="1">
      <c r="A19" s="354">
        <v>16</v>
      </c>
      <c r="B19" s="353" t="s">
        <v>277</v>
      </c>
      <c r="C19" s="357">
        <f>'10.1.12 MFP Funded'!T21</f>
        <v>6</v>
      </c>
      <c r="D19" s="357">
        <f>'[11]ALL-Reformatted'!T21</f>
        <v>6</v>
      </c>
      <c r="E19" s="357">
        <f t="shared" si="5"/>
        <v>0</v>
      </c>
      <c r="F19" s="357">
        <f t="shared" si="0"/>
        <v>0</v>
      </c>
      <c r="G19" s="357">
        <f t="shared" si="1"/>
        <v>0</v>
      </c>
      <c r="H19" s="356">
        <f>'Oct midyear LA Connections'!H19</f>
        <v>1357.3892782536036</v>
      </c>
      <c r="I19" s="355">
        <f>'[1]Table 4 Level 3'!P21*90%</f>
        <v>618.05700000000002</v>
      </c>
      <c r="J19" s="355">
        <f t="shared" si="6"/>
        <v>987.72313912680181</v>
      </c>
      <c r="K19" s="355">
        <f t="shared" si="2"/>
        <v>0</v>
      </c>
      <c r="L19" s="355">
        <f t="shared" si="3"/>
        <v>0</v>
      </c>
      <c r="M19" s="355">
        <f t="shared" si="4"/>
        <v>0</v>
      </c>
    </row>
    <row r="20" spans="1:13" s="349" customFormat="1" ht="16.5" customHeight="1">
      <c r="A20" s="354">
        <v>17</v>
      </c>
      <c r="B20" s="353" t="s">
        <v>276</v>
      </c>
      <c r="C20" s="352">
        <f>'10.1.12 MFP Funded'!T22</f>
        <v>104</v>
      </c>
      <c r="D20" s="352">
        <f>'[11]ALL-Reformatted'!T22</f>
        <v>76</v>
      </c>
      <c r="E20" s="352">
        <f t="shared" si="5"/>
        <v>-28</v>
      </c>
      <c r="F20" s="352">
        <f t="shared" si="0"/>
        <v>0</v>
      </c>
      <c r="G20" s="352">
        <f t="shared" si="1"/>
        <v>-28</v>
      </c>
      <c r="H20" s="351">
        <f>'Oct midyear LA Connections'!H20</f>
        <v>3056.1520356966321</v>
      </c>
      <c r="I20" s="350">
        <f>'[1]Table 5B2_RSD_LA'!F7*90%</f>
        <v>721.32986175126121</v>
      </c>
      <c r="J20" s="350">
        <f t="shared" si="6"/>
        <v>1888.7409487239465</v>
      </c>
      <c r="K20" s="350">
        <f t="shared" si="2"/>
        <v>-52884.746564270506</v>
      </c>
      <c r="L20" s="350">
        <f t="shared" si="3"/>
        <v>0</v>
      </c>
      <c r="M20" s="350">
        <f t="shared" si="4"/>
        <v>-52884.746564270506</v>
      </c>
    </row>
    <row r="21" spans="1:13" s="349" customFormat="1" ht="16.5" customHeight="1">
      <c r="A21" s="354">
        <v>18</v>
      </c>
      <c r="B21" s="353" t="s">
        <v>275</v>
      </c>
      <c r="C21" s="352">
        <f>'10.1.12 MFP Funded'!T23</f>
        <v>0</v>
      </c>
      <c r="D21" s="352">
        <f>'[11]ALL-Reformatted'!T23</f>
        <v>0</v>
      </c>
      <c r="E21" s="352">
        <f t="shared" si="5"/>
        <v>0</v>
      </c>
      <c r="F21" s="352">
        <f t="shared" si="0"/>
        <v>0</v>
      </c>
      <c r="G21" s="352">
        <f t="shared" si="1"/>
        <v>0</v>
      </c>
      <c r="H21" s="351">
        <f>'Oct midyear LA Connections'!H21</f>
        <v>5230.7258932102213</v>
      </c>
      <c r="I21" s="350">
        <f>'[1]Table 4 Level 3'!P23*90%</f>
        <v>761.3549999999999</v>
      </c>
      <c r="J21" s="350">
        <f t="shared" si="6"/>
        <v>2996.0404466051104</v>
      </c>
      <c r="K21" s="350">
        <f t="shared" si="2"/>
        <v>0</v>
      </c>
      <c r="L21" s="350">
        <f t="shared" si="3"/>
        <v>0</v>
      </c>
      <c r="M21" s="350">
        <f t="shared" si="4"/>
        <v>0</v>
      </c>
    </row>
    <row r="22" spans="1:13" s="349" customFormat="1" ht="16.5" customHeight="1">
      <c r="A22" s="354">
        <v>19</v>
      </c>
      <c r="B22" s="353" t="s">
        <v>274</v>
      </c>
      <c r="C22" s="352">
        <f>'10.1.12 MFP Funded'!T24</f>
        <v>1</v>
      </c>
      <c r="D22" s="352">
        <f>'[11]ALL-Reformatted'!T24</f>
        <v>6</v>
      </c>
      <c r="E22" s="352">
        <f t="shared" si="5"/>
        <v>5</v>
      </c>
      <c r="F22" s="352">
        <f t="shared" si="0"/>
        <v>5</v>
      </c>
      <c r="G22" s="352">
        <f t="shared" si="1"/>
        <v>0</v>
      </c>
      <c r="H22" s="351">
        <f>'Oct midyear LA Connections'!H22</f>
        <v>4681.59188879257</v>
      </c>
      <c r="I22" s="350">
        <f>'[1]Table 4 Level 3'!P24*90%</f>
        <v>814.88699999999994</v>
      </c>
      <c r="J22" s="350">
        <f t="shared" si="6"/>
        <v>2748.2394443962849</v>
      </c>
      <c r="K22" s="350">
        <f t="shared" si="2"/>
        <v>13741.197221981423</v>
      </c>
      <c r="L22" s="350">
        <f t="shared" si="3"/>
        <v>13741.197221981423</v>
      </c>
      <c r="M22" s="350">
        <f t="shared" si="4"/>
        <v>0</v>
      </c>
    </row>
    <row r="23" spans="1:13" s="349" customFormat="1" ht="16.5" customHeight="1">
      <c r="A23" s="362">
        <v>20</v>
      </c>
      <c r="B23" s="361" t="s">
        <v>273</v>
      </c>
      <c r="C23" s="360">
        <f>'10.1.12 MFP Funded'!T25</f>
        <v>10</v>
      </c>
      <c r="D23" s="360">
        <f>'[11]ALL-Reformatted'!T25</f>
        <v>4</v>
      </c>
      <c r="E23" s="360">
        <f t="shared" si="5"/>
        <v>-6</v>
      </c>
      <c r="F23" s="360">
        <f t="shared" si="0"/>
        <v>0</v>
      </c>
      <c r="G23" s="360">
        <f t="shared" si="1"/>
        <v>-6</v>
      </c>
      <c r="H23" s="359">
        <f>'Oct midyear LA Connections'!H23</f>
        <v>4901.9459468598861</v>
      </c>
      <c r="I23" s="358">
        <f>'[1]Table 4 Level 3'!P25*90%</f>
        <v>527.553</v>
      </c>
      <c r="J23" s="358">
        <f t="shared" si="6"/>
        <v>2714.749473429943</v>
      </c>
      <c r="K23" s="358">
        <f t="shared" si="2"/>
        <v>-16288.496840579657</v>
      </c>
      <c r="L23" s="358">
        <f t="shared" si="3"/>
        <v>0</v>
      </c>
      <c r="M23" s="358">
        <f t="shared" si="4"/>
        <v>-16288.496840579657</v>
      </c>
    </row>
    <row r="24" spans="1:13" s="349" customFormat="1" ht="16.5" customHeight="1">
      <c r="A24" s="354">
        <v>21</v>
      </c>
      <c r="B24" s="353" t="s">
        <v>272</v>
      </c>
      <c r="C24" s="357">
        <f>'10.1.12 MFP Funded'!T26</f>
        <v>10</v>
      </c>
      <c r="D24" s="357">
        <f>'[11]ALL-Reformatted'!T26</f>
        <v>10</v>
      </c>
      <c r="E24" s="357">
        <f t="shared" si="5"/>
        <v>0</v>
      </c>
      <c r="F24" s="357">
        <f t="shared" si="0"/>
        <v>0</v>
      </c>
      <c r="G24" s="357">
        <f t="shared" si="1"/>
        <v>0</v>
      </c>
      <c r="H24" s="356">
        <f>'Oct midyear LA Connections'!H24</f>
        <v>5185.7818678665762</v>
      </c>
      <c r="I24" s="355">
        <f>'[1]Table 4 Level 3'!P26*90%</f>
        <v>549.31500000000005</v>
      </c>
      <c r="J24" s="355">
        <f t="shared" si="6"/>
        <v>2867.5484339332879</v>
      </c>
      <c r="K24" s="355">
        <f t="shared" si="2"/>
        <v>0</v>
      </c>
      <c r="L24" s="355">
        <f t="shared" si="3"/>
        <v>0</v>
      </c>
      <c r="M24" s="355">
        <f t="shared" si="4"/>
        <v>0</v>
      </c>
    </row>
    <row r="25" spans="1:13" s="349" customFormat="1" ht="16.5" customHeight="1">
      <c r="A25" s="354">
        <v>22</v>
      </c>
      <c r="B25" s="353" t="s">
        <v>271</v>
      </c>
      <c r="C25" s="352">
        <f>'10.1.12 MFP Funded'!T27</f>
        <v>9</v>
      </c>
      <c r="D25" s="352">
        <f>'[11]ALL-Reformatted'!T27</f>
        <v>5</v>
      </c>
      <c r="E25" s="352">
        <f t="shared" si="5"/>
        <v>-4</v>
      </c>
      <c r="F25" s="352">
        <f t="shared" si="0"/>
        <v>0</v>
      </c>
      <c r="G25" s="352">
        <f t="shared" si="1"/>
        <v>-4</v>
      </c>
      <c r="H25" s="351">
        <f>'Oct midyear LA Connections'!H25</f>
        <v>5591.3339263484895</v>
      </c>
      <c r="I25" s="350">
        <f>'[1]Table 4 Level 3'!P27*90%</f>
        <v>446.72400000000005</v>
      </c>
      <c r="J25" s="350">
        <f t="shared" si="6"/>
        <v>3019.0289631742448</v>
      </c>
      <c r="K25" s="350">
        <f t="shared" si="2"/>
        <v>-12076.115852696979</v>
      </c>
      <c r="L25" s="350">
        <f t="shared" si="3"/>
        <v>0</v>
      </c>
      <c r="M25" s="350">
        <f t="shared" si="4"/>
        <v>-12076.115852696979</v>
      </c>
    </row>
    <row r="26" spans="1:13" s="349" customFormat="1" ht="16.5" customHeight="1">
      <c r="A26" s="354">
        <v>23</v>
      </c>
      <c r="B26" s="353" t="s">
        <v>270</v>
      </c>
      <c r="C26" s="352">
        <f>'10.1.12 MFP Funded'!T28</f>
        <v>31</v>
      </c>
      <c r="D26" s="352">
        <f>'[11]ALL-Reformatted'!T28</f>
        <v>18</v>
      </c>
      <c r="E26" s="352">
        <f t="shared" si="5"/>
        <v>-13</v>
      </c>
      <c r="F26" s="352">
        <f t="shared" si="0"/>
        <v>0</v>
      </c>
      <c r="G26" s="352">
        <f t="shared" si="1"/>
        <v>-13</v>
      </c>
      <c r="H26" s="351">
        <f>'Oct midyear LA Connections'!H26</f>
        <v>4342.0567352432536</v>
      </c>
      <c r="I26" s="350">
        <f>'[1]Table 4 Level 3'!P28*90%</f>
        <v>619.72200000000009</v>
      </c>
      <c r="J26" s="350">
        <f t="shared" si="6"/>
        <v>2480.8893676216267</v>
      </c>
      <c r="K26" s="350">
        <f t="shared" si="2"/>
        <v>-32251.561779081145</v>
      </c>
      <c r="L26" s="350">
        <f t="shared" si="3"/>
        <v>0</v>
      </c>
      <c r="M26" s="350">
        <f t="shared" si="4"/>
        <v>-32251.561779081145</v>
      </c>
    </row>
    <row r="27" spans="1:13" s="349" customFormat="1" ht="16.5" customHeight="1">
      <c r="A27" s="354">
        <v>24</v>
      </c>
      <c r="B27" s="353" t="s">
        <v>269</v>
      </c>
      <c r="C27" s="352">
        <f>'10.1.12 MFP Funded'!T29</f>
        <v>4</v>
      </c>
      <c r="D27" s="352">
        <f>'[11]ALL-Reformatted'!T29</f>
        <v>1</v>
      </c>
      <c r="E27" s="352">
        <f t="shared" si="5"/>
        <v>-3</v>
      </c>
      <c r="F27" s="352">
        <f t="shared" si="0"/>
        <v>0</v>
      </c>
      <c r="G27" s="352">
        <f t="shared" si="1"/>
        <v>-3</v>
      </c>
      <c r="H27" s="351">
        <f>'Oct midyear LA Connections'!H27</f>
        <v>2389.0593603220755</v>
      </c>
      <c r="I27" s="350">
        <f>'[1]Table 4 Level 3'!P29*90%</f>
        <v>768.82499999999993</v>
      </c>
      <c r="J27" s="350">
        <f t="shared" si="6"/>
        <v>1578.9421801610376</v>
      </c>
      <c r="K27" s="350">
        <f t="shared" si="2"/>
        <v>-4736.8265404831127</v>
      </c>
      <c r="L27" s="350">
        <f t="shared" si="3"/>
        <v>0</v>
      </c>
      <c r="M27" s="350">
        <f t="shared" si="4"/>
        <v>-4736.8265404831127</v>
      </c>
    </row>
    <row r="28" spans="1:13" s="349" customFormat="1" ht="16.5" customHeight="1">
      <c r="A28" s="362">
        <v>25</v>
      </c>
      <c r="B28" s="361" t="s">
        <v>268</v>
      </c>
      <c r="C28" s="360">
        <f>'10.1.12 MFP Funded'!T30</f>
        <v>7</v>
      </c>
      <c r="D28" s="360">
        <f>'[11]ALL-Reformatted'!T30</f>
        <v>1</v>
      </c>
      <c r="E28" s="360">
        <f t="shared" si="5"/>
        <v>-6</v>
      </c>
      <c r="F28" s="360">
        <f t="shared" si="0"/>
        <v>0</v>
      </c>
      <c r="G28" s="360">
        <f t="shared" si="1"/>
        <v>-6</v>
      </c>
      <c r="H28" s="359">
        <f>'Oct midyear LA Connections'!H28</f>
        <v>3488.9946391541243</v>
      </c>
      <c r="I28" s="358">
        <f>'[1]Table 4 Level 3'!P30*90%</f>
        <v>588.35700000000008</v>
      </c>
      <c r="J28" s="358">
        <f t="shared" si="6"/>
        <v>2038.6758195770622</v>
      </c>
      <c r="K28" s="358">
        <f t="shared" si="2"/>
        <v>-12232.054917462374</v>
      </c>
      <c r="L28" s="358">
        <f t="shared" si="3"/>
        <v>0</v>
      </c>
      <c r="M28" s="358">
        <f t="shared" si="4"/>
        <v>-12232.054917462374</v>
      </c>
    </row>
    <row r="29" spans="1:13" s="349" customFormat="1" ht="16.5" customHeight="1">
      <c r="A29" s="354">
        <v>26</v>
      </c>
      <c r="B29" s="353" t="s">
        <v>267</v>
      </c>
      <c r="C29" s="357">
        <f>'10.1.12 MFP Funded'!T31</f>
        <v>106</v>
      </c>
      <c r="D29" s="357">
        <f>'[11]ALL-Reformatted'!T31</f>
        <v>98</v>
      </c>
      <c r="E29" s="357">
        <f t="shared" si="5"/>
        <v>-8</v>
      </c>
      <c r="F29" s="357">
        <f t="shared" si="0"/>
        <v>0</v>
      </c>
      <c r="G29" s="357">
        <f t="shared" si="1"/>
        <v>-8</v>
      </c>
      <c r="H29" s="356">
        <f>'Oct midyear LA Connections'!H29</f>
        <v>2817.8178319924173</v>
      </c>
      <c r="I29" s="355">
        <f>'[1]Table 4 Level 3'!P31*90%</f>
        <v>753.14700000000005</v>
      </c>
      <c r="J29" s="355">
        <f t="shared" si="6"/>
        <v>1785.4824159962086</v>
      </c>
      <c r="K29" s="355">
        <f t="shared" si="2"/>
        <v>-14283.859327969669</v>
      </c>
      <c r="L29" s="355">
        <f t="shared" si="3"/>
        <v>0</v>
      </c>
      <c r="M29" s="355">
        <f t="shared" si="4"/>
        <v>-14283.859327969669</v>
      </c>
    </row>
    <row r="30" spans="1:13" s="349" customFormat="1" ht="16.5" customHeight="1">
      <c r="A30" s="354">
        <v>27</v>
      </c>
      <c r="B30" s="353" t="s">
        <v>266</v>
      </c>
      <c r="C30" s="352">
        <f>'10.1.12 MFP Funded'!T32</f>
        <v>4</v>
      </c>
      <c r="D30" s="352">
        <f>'[11]ALL-Reformatted'!T32</f>
        <v>7</v>
      </c>
      <c r="E30" s="352">
        <f t="shared" si="5"/>
        <v>3</v>
      </c>
      <c r="F30" s="352">
        <f t="shared" si="0"/>
        <v>3</v>
      </c>
      <c r="G30" s="352">
        <f t="shared" si="1"/>
        <v>0</v>
      </c>
      <c r="H30" s="351">
        <f>'Oct midyear LA Connections'!H30</f>
        <v>5105.9788139123302</v>
      </c>
      <c r="I30" s="350">
        <f>'[1]Table 4 Level 3'!P32*90%</f>
        <v>623.75400000000002</v>
      </c>
      <c r="J30" s="350">
        <f t="shared" si="6"/>
        <v>2864.8664069561651</v>
      </c>
      <c r="K30" s="350">
        <f t="shared" si="2"/>
        <v>8594.5992208684947</v>
      </c>
      <c r="L30" s="350">
        <f t="shared" si="3"/>
        <v>8594.5992208684947</v>
      </c>
      <c r="M30" s="350">
        <f t="shared" si="4"/>
        <v>0</v>
      </c>
    </row>
    <row r="31" spans="1:13" s="349" customFormat="1" ht="16.5" customHeight="1">
      <c r="A31" s="354">
        <v>28</v>
      </c>
      <c r="B31" s="353" t="s">
        <v>265</v>
      </c>
      <c r="C31" s="352">
        <f>'10.1.12 MFP Funded'!T33</f>
        <v>37</v>
      </c>
      <c r="D31" s="352">
        <f>'[11]ALL-Reformatted'!T33</f>
        <v>46</v>
      </c>
      <c r="E31" s="352">
        <f t="shared" si="5"/>
        <v>9</v>
      </c>
      <c r="F31" s="352">
        <f t="shared" si="0"/>
        <v>9</v>
      </c>
      <c r="G31" s="352">
        <f t="shared" si="1"/>
        <v>0</v>
      </c>
      <c r="H31" s="351">
        <f>'Oct midyear LA Connections'!H31</f>
        <v>2903.1265428383563</v>
      </c>
      <c r="I31" s="350">
        <f>'[1]Table 4 Level 3'!P33*90%</f>
        <v>624.96</v>
      </c>
      <c r="J31" s="350">
        <f t="shared" si="6"/>
        <v>1764.0432714191782</v>
      </c>
      <c r="K31" s="350">
        <f t="shared" si="2"/>
        <v>15876.389442772603</v>
      </c>
      <c r="L31" s="350">
        <f t="shared" si="3"/>
        <v>15876.389442772603</v>
      </c>
      <c r="M31" s="350">
        <f t="shared" si="4"/>
        <v>0</v>
      </c>
    </row>
    <row r="32" spans="1:13" s="349" customFormat="1" ht="16.5" customHeight="1">
      <c r="A32" s="354">
        <v>29</v>
      </c>
      <c r="B32" s="353" t="s">
        <v>264</v>
      </c>
      <c r="C32" s="352">
        <f>'10.1.12 MFP Funded'!T34</f>
        <v>23</v>
      </c>
      <c r="D32" s="352">
        <f>'[11]ALL-Reformatted'!T34</f>
        <v>8</v>
      </c>
      <c r="E32" s="352">
        <f t="shared" si="5"/>
        <v>-15</v>
      </c>
      <c r="F32" s="352">
        <f t="shared" si="0"/>
        <v>0</v>
      </c>
      <c r="G32" s="352">
        <f t="shared" si="1"/>
        <v>-15</v>
      </c>
      <c r="H32" s="351">
        <f>'Oct midyear LA Connections'!H32</f>
        <v>3560.2066933546671</v>
      </c>
      <c r="I32" s="350">
        <f>'[1]Table 4 Level 3'!P34*90%</f>
        <v>679.45499999999993</v>
      </c>
      <c r="J32" s="350">
        <f t="shared" si="6"/>
        <v>2119.8308466773333</v>
      </c>
      <c r="K32" s="350">
        <f t="shared" si="2"/>
        <v>-31797.462700159998</v>
      </c>
      <c r="L32" s="350">
        <f t="shared" si="3"/>
        <v>0</v>
      </c>
      <c r="M32" s="350">
        <f t="shared" si="4"/>
        <v>-31797.462700159998</v>
      </c>
    </row>
    <row r="33" spans="1:13" s="349" customFormat="1" ht="16.5" customHeight="1">
      <c r="A33" s="362">
        <v>30</v>
      </c>
      <c r="B33" s="361" t="s">
        <v>263</v>
      </c>
      <c r="C33" s="360">
        <f>'10.1.12 MFP Funded'!T35</f>
        <v>1</v>
      </c>
      <c r="D33" s="360">
        <f>'[11]ALL-Reformatted'!T35</f>
        <v>2</v>
      </c>
      <c r="E33" s="360">
        <f t="shared" si="5"/>
        <v>1</v>
      </c>
      <c r="F33" s="360">
        <f t="shared" si="0"/>
        <v>1</v>
      </c>
      <c r="G33" s="360">
        <f t="shared" si="1"/>
        <v>0</v>
      </c>
      <c r="H33" s="359">
        <f>'Oct midyear LA Connections'!H33</f>
        <v>5048.672531981766</v>
      </c>
      <c r="I33" s="358">
        <f>'[1]Table 4 Level 3'!P35*90%</f>
        <v>654.45299999999997</v>
      </c>
      <c r="J33" s="358">
        <f t="shared" si="6"/>
        <v>2851.5627659908832</v>
      </c>
      <c r="K33" s="358">
        <f t="shared" si="2"/>
        <v>2851.5627659908832</v>
      </c>
      <c r="L33" s="358">
        <f t="shared" si="3"/>
        <v>2851.5627659908832</v>
      </c>
      <c r="M33" s="358">
        <f t="shared" si="4"/>
        <v>0</v>
      </c>
    </row>
    <row r="34" spans="1:13" s="349" customFormat="1" ht="16.5" customHeight="1">
      <c r="A34" s="354">
        <v>31</v>
      </c>
      <c r="B34" s="353" t="s">
        <v>262</v>
      </c>
      <c r="C34" s="357">
        <f>'10.1.12 MFP Funded'!T36</f>
        <v>5</v>
      </c>
      <c r="D34" s="357">
        <f>'[11]ALL-Reformatted'!T36</f>
        <v>4</v>
      </c>
      <c r="E34" s="357">
        <f t="shared" si="5"/>
        <v>-1</v>
      </c>
      <c r="F34" s="357">
        <f t="shared" si="0"/>
        <v>0</v>
      </c>
      <c r="G34" s="357">
        <f t="shared" si="1"/>
        <v>-1</v>
      </c>
      <c r="H34" s="356">
        <f>'Oct midyear LA Connections'!H34</f>
        <v>3756.6843660201857</v>
      </c>
      <c r="I34" s="355">
        <f>'[1]Table 4 Level 3'!P36*90%</f>
        <v>558.74700000000007</v>
      </c>
      <c r="J34" s="355">
        <f t="shared" si="6"/>
        <v>2157.715683010093</v>
      </c>
      <c r="K34" s="355">
        <f t="shared" si="2"/>
        <v>-2157.715683010093</v>
      </c>
      <c r="L34" s="355">
        <f t="shared" si="3"/>
        <v>0</v>
      </c>
      <c r="M34" s="355">
        <f t="shared" si="4"/>
        <v>-2157.715683010093</v>
      </c>
    </row>
    <row r="35" spans="1:13" s="349" customFormat="1" ht="16.5" customHeight="1">
      <c r="A35" s="354">
        <v>32</v>
      </c>
      <c r="B35" s="353" t="s">
        <v>261</v>
      </c>
      <c r="C35" s="352">
        <f>'10.1.12 MFP Funded'!T37</f>
        <v>88</v>
      </c>
      <c r="D35" s="352">
        <f>'[11]ALL-Reformatted'!T37</f>
        <v>76</v>
      </c>
      <c r="E35" s="352">
        <f t="shared" si="5"/>
        <v>-12</v>
      </c>
      <c r="F35" s="352">
        <f t="shared" si="0"/>
        <v>0</v>
      </c>
      <c r="G35" s="352">
        <f t="shared" si="1"/>
        <v>-12</v>
      </c>
      <c r="H35" s="351">
        <f>'Oct midyear LA Connections'!H35</f>
        <v>4937.54266495303</v>
      </c>
      <c r="I35" s="350">
        <f>'[1]Table 4 Level 3'!P37*90%</f>
        <v>503.79300000000001</v>
      </c>
      <c r="J35" s="350">
        <f t="shared" si="6"/>
        <v>2720.6678324765148</v>
      </c>
      <c r="K35" s="350">
        <f t="shared" si="2"/>
        <v>-32648.01398971818</v>
      </c>
      <c r="L35" s="350">
        <f t="shared" si="3"/>
        <v>0</v>
      </c>
      <c r="M35" s="350">
        <f t="shared" si="4"/>
        <v>-32648.01398971818</v>
      </c>
    </row>
    <row r="36" spans="1:13" s="349" customFormat="1" ht="16.5" customHeight="1">
      <c r="A36" s="354">
        <v>33</v>
      </c>
      <c r="B36" s="353" t="s">
        <v>260</v>
      </c>
      <c r="C36" s="352">
        <f>'10.1.12 MFP Funded'!T38</f>
        <v>3</v>
      </c>
      <c r="D36" s="352">
        <f>'[11]ALL-Reformatted'!T38</f>
        <v>4</v>
      </c>
      <c r="E36" s="352">
        <f t="shared" si="5"/>
        <v>1</v>
      </c>
      <c r="F36" s="352">
        <f t="shared" si="0"/>
        <v>1</v>
      </c>
      <c r="G36" s="352">
        <f t="shared" si="1"/>
        <v>0</v>
      </c>
      <c r="H36" s="351">
        <f>'Oct midyear LA Connections'!H36</f>
        <v>4854.4624747794223</v>
      </c>
      <c r="I36" s="350">
        <f>'[1]Table 4 Level 3'!P38*90%</f>
        <v>589.77900000000011</v>
      </c>
      <c r="J36" s="350">
        <f t="shared" si="6"/>
        <v>2722.1207373897114</v>
      </c>
      <c r="K36" s="350">
        <f t="shared" si="2"/>
        <v>2722.1207373897114</v>
      </c>
      <c r="L36" s="350">
        <f t="shared" si="3"/>
        <v>2722.1207373897114</v>
      </c>
      <c r="M36" s="350">
        <f t="shared" si="4"/>
        <v>0</v>
      </c>
    </row>
    <row r="37" spans="1:13" s="349" customFormat="1" ht="16.5" customHeight="1">
      <c r="A37" s="354">
        <v>34</v>
      </c>
      <c r="B37" s="353" t="s">
        <v>259</v>
      </c>
      <c r="C37" s="352">
        <f>'10.1.12 MFP Funded'!T39</f>
        <v>10</v>
      </c>
      <c r="D37" s="352">
        <f>'[11]ALL-Reformatted'!T39</f>
        <v>7</v>
      </c>
      <c r="E37" s="352">
        <f t="shared" si="5"/>
        <v>-3</v>
      </c>
      <c r="F37" s="352">
        <f t="shared" si="0"/>
        <v>0</v>
      </c>
      <c r="G37" s="352">
        <f t="shared" si="1"/>
        <v>-3</v>
      </c>
      <c r="H37" s="351">
        <f>'Oct midyear LA Connections'!H37</f>
        <v>5277.9194526024967</v>
      </c>
      <c r="I37" s="350">
        <f>'[1]Table 4 Level 3'!P39*90%</f>
        <v>579.69900000000018</v>
      </c>
      <c r="J37" s="350">
        <f t="shared" si="6"/>
        <v>2928.8092263012486</v>
      </c>
      <c r="K37" s="350">
        <f t="shared" si="2"/>
        <v>-8786.4276789037467</v>
      </c>
      <c r="L37" s="350">
        <f t="shared" si="3"/>
        <v>0</v>
      </c>
      <c r="M37" s="350">
        <f t="shared" si="4"/>
        <v>-8786.4276789037467</v>
      </c>
    </row>
    <row r="38" spans="1:13" s="349" customFormat="1" ht="16.5" customHeight="1">
      <c r="A38" s="362">
        <v>35</v>
      </c>
      <c r="B38" s="361" t="s">
        <v>258</v>
      </c>
      <c r="C38" s="360">
        <f>'10.1.12 MFP Funded'!T40</f>
        <v>25</v>
      </c>
      <c r="D38" s="360">
        <f>'[11]ALL-Reformatted'!T40</f>
        <v>16</v>
      </c>
      <c r="E38" s="360">
        <f t="shared" si="5"/>
        <v>-9</v>
      </c>
      <c r="F38" s="360">
        <f t="shared" si="0"/>
        <v>0</v>
      </c>
      <c r="G38" s="360">
        <f t="shared" si="1"/>
        <v>-9</v>
      </c>
      <c r="H38" s="359">
        <f>'Oct midyear LA Connections'!H38</f>
        <v>4363.9812104131306</v>
      </c>
      <c r="I38" s="358">
        <f>'[1]Table 4 Level 3'!P40*90%</f>
        <v>484.16400000000004</v>
      </c>
      <c r="J38" s="358">
        <f t="shared" si="6"/>
        <v>2424.0726052065652</v>
      </c>
      <c r="K38" s="358">
        <f t="shared" si="2"/>
        <v>-21816.653446859087</v>
      </c>
      <c r="L38" s="358">
        <f t="shared" si="3"/>
        <v>0</v>
      </c>
      <c r="M38" s="358">
        <f t="shared" si="4"/>
        <v>-21816.653446859087</v>
      </c>
    </row>
    <row r="39" spans="1:13" s="349" customFormat="1" ht="16.5" customHeight="1">
      <c r="A39" s="354">
        <v>36</v>
      </c>
      <c r="B39" s="353" t="s">
        <v>257</v>
      </c>
      <c r="C39" s="357">
        <f>'10.1.12 MFP Funded'!T41</f>
        <v>42</v>
      </c>
      <c r="D39" s="357">
        <f>'[11]ALL-Reformatted'!T41</f>
        <v>43</v>
      </c>
      <c r="E39" s="357">
        <f t="shared" si="5"/>
        <v>1</v>
      </c>
      <c r="F39" s="357">
        <f t="shared" si="0"/>
        <v>1</v>
      </c>
      <c r="G39" s="357">
        <f t="shared" si="1"/>
        <v>0</v>
      </c>
      <c r="H39" s="356">
        <f>'Oct midyear LA Connections'!H39</f>
        <v>3098.4792146014224</v>
      </c>
      <c r="I39" s="355">
        <f>'[1]Table 5B1_RSD_Orleans'!F78*90%</f>
        <v>671.43020547945218</v>
      </c>
      <c r="J39" s="355">
        <f t="shared" si="6"/>
        <v>1884.9547100404372</v>
      </c>
      <c r="K39" s="355">
        <f t="shared" si="2"/>
        <v>1884.9547100404372</v>
      </c>
      <c r="L39" s="355">
        <f t="shared" si="3"/>
        <v>1884.9547100404372</v>
      </c>
      <c r="M39" s="355">
        <f t="shared" si="4"/>
        <v>0</v>
      </c>
    </row>
    <row r="40" spans="1:13" s="349" customFormat="1" ht="16.5" customHeight="1">
      <c r="A40" s="354">
        <v>37</v>
      </c>
      <c r="B40" s="353" t="s">
        <v>256</v>
      </c>
      <c r="C40" s="352">
        <f>'10.1.12 MFP Funded'!T42</f>
        <v>23</v>
      </c>
      <c r="D40" s="352">
        <f>'[11]ALL-Reformatted'!T42</f>
        <v>17</v>
      </c>
      <c r="E40" s="352">
        <f t="shared" si="5"/>
        <v>-6</v>
      </c>
      <c r="F40" s="352">
        <f t="shared" si="0"/>
        <v>0</v>
      </c>
      <c r="G40" s="352">
        <f t="shared" si="1"/>
        <v>-6</v>
      </c>
      <c r="H40" s="351">
        <f>'Oct midyear LA Connections'!H40</f>
        <v>4942.8578908866539</v>
      </c>
      <c r="I40" s="350">
        <f>'[1]Table 4 Level 3'!P42*90%</f>
        <v>588.24900000000002</v>
      </c>
      <c r="J40" s="350">
        <f t="shared" si="6"/>
        <v>2765.5534454433268</v>
      </c>
      <c r="K40" s="350">
        <f t="shared" si="2"/>
        <v>-16593.32067265996</v>
      </c>
      <c r="L40" s="350">
        <f t="shared" si="3"/>
        <v>0</v>
      </c>
      <c r="M40" s="350">
        <f t="shared" si="4"/>
        <v>-16593.32067265996</v>
      </c>
    </row>
    <row r="41" spans="1:13" s="349" customFormat="1" ht="16.5" customHeight="1">
      <c r="A41" s="354">
        <v>38</v>
      </c>
      <c r="B41" s="353" t="s">
        <v>255</v>
      </c>
      <c r="C41" s="352">
        <f>'10.1.12 MFP Funded'!T43</f>
        <v>4</v>
      </c>
      <c r="D41" s="352">
        <f>'[11]ALL-Reformatted'!T43</f>
        <v>6</v>
      </c>
      <c r="E41" s="352">
        <f t="shared" si="5"/>
        <v>2</v>
      </c>
      <c r="F41" s="352">
        <f t="shared" si="0"/>
        <v>2</v>
      </c>
      <c r="G41" s="352">
        <f t="shared" si="1"/>
        <v>0</v>
      </c>
      <c r="H41" s="351">
        <f>'Oct midyear LA Connections'!H41</f>
        <v>2067.229848363927</v>
      </c>
      <c r="I41" s="350">
        <f>'[1]Table 4 Level 3'!P43*90%</f>
        <v>746.92800000000011</v>
      </c>
      <c r="J41" s="350">
        <f t="shared" si="6"/>
        <v>1407.0789241819634</v>
      </c>
      <c r="K41" s="350">
        <f t="shared" si="2"/>
        <v>2814.1578483639269</v>
      </c>
      <c r="L41" s="350">
        <f t="shared" si="3"/>
        <v>2814.1578483639269</v>
      </c>
      <c r="M41" s="350">
        <f t="shared" si="4"/>
        <v>0</v>
      </c>
    </row>
    <row r="42" spans="1:13" s="349" customFormat="1" ht="16.5" customHeight="1">
      <c r="A42" s="354">
        <v>39</v>
      </c>
      <c r="B42" s="353" t="s">
        <v>254</v>
      </c>
      <c r="C42" s="352">
        <f>'10.1.12 MFP Funded'!T44</f>
        <v>5</v>
      </c>
      <c r="D42" s="352">
        <f>'[11]ALL-Reformatted'!T44</f>
        <v>5</v>
      </c>
      <c r="E42" s="352">
        <f t="shared" si="5"/>
        <v>0</v>
      </c>
      <c r="F42" s="352">
        <f t="shared" si="0"/>
        <v>0</v>
      </c>
      <c r="G42" s="352">
        <f t="shared" si="1"/>
        <v>0</v>
      </c>
      <c r="H42" s="351">
        <f>'Oct midyear LA Connections'!H42</f>
        <v>3323.3329378454041</v>
      </c>
      <c r="I42" s="350">
        <f>'[1]Table 5B2_RSD_LA'!F21*90%</f>
        <v>701.69015738498797</v>
      </c>
      <c r="J42" s="350">
        <f t="shared" si="6"/>
        <v>2012.5115476151959</v>
      </c>
      <c r="K42" s="350">
        <f t="shared" si="2"/>
        <v>0</v>
      </c>
      <c r="L42" s="350">
        <f t="shared" si="3"/>
        <v>0</v>
      </c>
      <c r="M42" s="350">
        <f t="shared" si="4"/>
        <v>0</v>
      </c>
    </row>
    <row r="43" spans="1:13" s="349" customFormat="1" ht="16.5" customHeight="1">
      <c r="A43" s="362">
        <v>40</v>
      </c>
      <c r="B43" s="361" t="s">
        <v>253</v>
      </c>
      <c r="C43" s="360">
        <f>'10.1.12 MFP Funded'!T45</f>
        <v>12</v>
      </c>
      <c r="D43" s="360">
        <f>'[11]ALL-Reformatted'!T45</f>
        <v>27</v>
      </c>
      <c r="E43" s="360">
        <f t="shared" si="5"/>
        <v>15</v>
      </c>
      <c r="F43" s="360">
        <f t="shared" si="0"/>
        <v>15</v>
      </c>
      <c r="G43" s="360">
        <f t="shared" si="1"/>
        <v>0</v>
      </c>
      <c r="H43" s="359">
        <f>'Oct midyear LA Connections'!H43</f>
        <v>4407.5779034317629</v>
      </c>
      <c r="I43" s="358">
        <f>'[1]Table 4 Level 3'!P45*90%</f>
        <v>630.24300000000005</v>
      </c>
      <c r="J43" s="358">
        <f t="shared" si="6"/>
        <v>2518.9104517158817</v>
      </c>
      <c r="K43" s="358">
        <f t="shared" si="2"/>
        <v>37783.656775738222</v>
      </c>
      <c r="L43" s="358">
        <f t="shared" si="3"/>
        <v>37783.656775738222</v>
      </c>
      <c r="M43" s="358">
        <f t="shared" si="4"/>
        <v>0</v>
      </c>
    </row>
    <row r="44" spans="1:13" s="349" customFormat="1" ht="16.5" customHeight="1">
      <c r="A44" s="354">
        <v>41</v>
      </c>
      <c r="B44" s="353" t="s">
        <v>252</v>
      </c>
      <c r="C44" s="357">
        <f>'10.1.12 MFP Funded'!T46</f>
        <v>0</v>
      </c>
      <c r="D44" s="357">
        <f>'[11]ALL-Reformatted'!T46</f>
        <v>1</v>
      </c>
      <c r="E44" s="357">
        <f t="shared" si="5"/>
        <v>1</v>
      </c>
      <c r="F44" s="357">
        <f t="shared" si="0"/>
        <v>1</v>
      </c>
      <c r="G44" s="357">
        <f t="shared" si="1"/>
        <v>0</v>
      </c>
      <c r="H44" s="356">
        <f>'Oct midyear LA Connections'!H44</f>
        <v>1451.7439102564103</v>
      </c>
      <c r="I44" s="355">
        <f>'[1]Table 4 Level 3'!P46*90%</f>
        <v>797.59800000000007</v>
      </c>
      <c r="J44" s="355">
        <f t="shared" si="6"/>
        <v>1124.6709551282052</v>
      </c>
      <c r="K44" s="355">
        <f t="shared" si="2"/>
        <v>1124.6709551282052</v>
      </c>
      <c r="L44" s="355">
        <f t="shared" si="3"/>
        <v>1124.6709551282052</v>
      </c>
      <c r="M44" s="355">
        <f t="shared" si="4"/>
        <v>0</v>
      </c>
    </row>
    <row r="45" spans="1:13" s="349" customFormat="1" ht="16.5" customHeight="1">
      <c r="A45" s="354">
        <v>42</v>
      </c>
      <c r="B45" s="353" t="s">
        <v>251</v>
      </c>
      <c r="C45" s="352">
        <f>'10.1.12 MFP Funded'!T47</f>
        <v>0</v>
      </c>
      <c r="D45" s="352">
        <f>'[11]ALL-Reformatted'!T47</f>
        <v>5</v>
      </c>
      <c r="E45" s="352">
        <f t="shared" si="5"/>
        <v>5</v>
      </c>
      <c r="F45" s="352">
        <f t="shared" si="0"/>
        <v>5</v>
      </c>
      <c r="G45" s="352">
        <f t="shared" si="1"/>
        <v>0</v>
      </c>
      <c r="H45" s="351">
        <f>'Oct midyear LA Connections'!H45</f>
        <v>4733.4453842483845</v>
      </c>
      <c r="I45" s="350">
        <f>'[1]Table 4 Level 3'!P47*90%</f>
        <v>480.85199999999998</v>
      </c>
      <c r="J45" s="350">
        <f t="shared" si="6"/>
        <v>2607.1486921241922</v>
      </c>
      <c r="K45" s="350">
        <f t="shared" si="2"/>
        <v>13035.743460620961</v>
      </c>
      <c r="L45" s="350">
        <f t="shared" si="3"/>
        <v>13035.743460620961</v>
      </c>
      <c r="M45" s="350">
        <f t="shared" si="4"/>
        <v>0</v>
      </c>
    </row>
    <row r="46" spans="1:13" s="349" customFormat="1" ht="16.5" customHeight="1">
      <c r="A46" s="354">
        <v>43</v>
      </c>
      <c r="B46" s="353" t="s">
        <v>250</v>
      </c>
      <c r="C46" s="352">
        <f>'10.1.12 MFP Funded'!T48</f>
        <v>9</v>
      </c>
      <c r="D46" s="352">
        <f>'[11]ALL-Reformatted'!T48</f>
        <v>6</v>
      </c>
      <c r="E46" s="352">
        <f t="shared" si="5"/>
        <v>-3</v>
      </c>
      <c r="F46" s="352">
        <f t="shared" si="0"/>
        <v>0</v>
      </c>
      <c r="G46" s="352">
        <f t="shared" si="1"/>
        <v>-3</v>
      </c>
      <c r="H46" s="351">
        <f>'Oct midyear LA Connections'!H46</f>
        <v>5042.4502871029408</v>
      </c>
      <c r="I46" s="350">
        <f>'[1]Table 4 Level 3'!P48*90%</f>
        <v>517.14899999999989</v>
      </c>
      <c r="J46" s="350">
        <f t="shared" si="6"/>
        <v>2779.7996435514706</v>
      </c>
      <c r="K46" s="350">
        <f t="shared" si="2"/>
        <v>-8339.3989306544117</v>
      </c>
      <c r="L46" s="350">
        <f t="shared" si="3"/>
        <v>0</v>
      </c>
      <c r="M46" s="350">
        <f t="shared" si="4"/>
        <v>-8339.3989306544117</v>
      </c>
    </row>
    <row r="47" spans="1:13" s="349" customFormat="1" ht="16.5" customHeight="1">
      <c r="A47" s="354">
        <v>44</v>
      </c>
      <c r="B47" s="353" t="s">
        <v>249</v>
      </c>
      <c r="C47" s="352">
        <f>'10.1.12 MFP Funded'!T49</f>
        <v>10</v>
      </c>
      <c r="D47" s="352">
        <f>'[11]ALL-Reformatted'!T49</f>
        <v>9</v>
      </c>
      <c r="E47" s="352">
        <f t="shared" si="5"/>
        <v>-1</v>
      </c>
      <c r="F47" s="352">
        <f t="shared" si="0"/>
        <v>0</v>
      </c>
      <c r="G47" s="352">
        <f t="shared" si="1"/>
        <v>-1</v>
      </c>
      <c r="H47" s="351">
        <f>'Oct midyear LA Connections'!H47</f>
        <v>3710.7279832530739</v>
      </c>
      <c r="I47" s="350">
        <f>'[1]Table 4 Level 3'!P49*90%</f>
        <v>596.84400000000005</v>
      </c>
      <c r="J47" s="350">
        <f t="shared" si="6"/>
        <v>2153.785991626537</v>
      </c>
      <c r="K47" s="350">
        <f t="shared" si="2"/>
        <v>-2153.785991626537</v>
      </c>
      <c r="L47" s="350">
        <f t="shared" si="3"/>
        <v>0</v>
      </c>
      <c r="M47" s="350">
        <f t="shared" si="4"/>
        <v>-2153.785991626537</v>
      </c>
    </row>
    <row r="48" spans="1:13" s="349" customFormat="1" ht="16.5" customHeight="1">
      <c r="A48" s="362">
        <v>45</v>
      </c>
      <c r="B48" s="361" t="s">
        <v>248</v>
      </c>
      <c r="C48" s="360">
        <f>'10.1.12 MFP Funded'!T50</f>
        <v>30</v>
      </c>
      <c r="D48" s="360">
        <f>'[11]ALL-Reformatted'!T50</f>
        <v>19</v>
      </c>
      <c r="E48" s="360">
        <f t="shared" si="5"/>
        <v>-11</v>
      </c>
      <c r="F48" s="360">
        <f t="shared" si="0"/>
        <v>0</v>
      </c>
      <c r="G48" s="360">
        <f t="shared" si="1"/>
        <v>-11</v>
      </c>
      <c r="H48" s="359">
        <f>'Oct midyear LA Connections'!H48</f>
        <v>2185.8081907999576</v>
      </c>
      <c r="I48" s="358">
        <f>'[1]Table 4 Level 3'!P50*90%</f>
        <v>678.56400000000019</v>
      </c>
      <c r="J48" s="358">
        <f t="shared" si="6"/>
        <v>1432.186095399979</v>
      </c>
      <c r="K48" s="358">
        <f t="shared" si="2"/>
        <v>-15754.047049399769</v>
      </c>
      <c r="L48" s="358">
        <f t="shared" si="3"/>
        <v>0</v>
      </c>
      <c r="M48" s="358">
        <f t="shared" si="4"/>
        <v>-15754.047049399769</v>
      </c>
    </row>
    <row r="49" spans="1:13" s="349" customFormat="1" ht="16.5" customHeight="1">
      <c r="A49" s="354">
        <v>46</v>
      </c>
      <c r="B49" s="353" t="s">
        <v>247</v>
      </c>
      <c r="C49" s="357">
        <f>'10.1.12 MFP Funded'!T51</f>
        <v>14</v>
      </c>
      <c r="D49" s="357">
        <f>'[11]ALL-Reformatted'!T51</f>
        <v>5</v>
      </c>
      <c r="E49" s="357">
        <f t="shared" si="5"/>
        <v>-9</v>
      </c>
      <c r="F49" s="357">
        <f t="shared" si="0"/>
        <v>0</v>
      </c>
      <c r="G49" s="357">
        <f t="shared" si="1"/>
        <v>-9</v>
      </c>
      <c r="H49" s="356">
        <f>'Oct midyear LA Connections'!H49</f>
        <v>5205.2515612025381</v>
      </c>
      <c r="I49" s="355">
        <f>'[1]Table 4 Level 3'!P51*90%</f>
        <v>655.25400000000002</v>
      </c>
      <c r="J49" s="355">
        <f t="shared" si="6"/>
        <v>2930.252780601269</v>
      </c>
      <c r="K49" s="355">
        <f t="shared" si="2"/>
        <v>-26372.275025411422</v>
      </c>
      <c r="L49" s="355">
        <f t="shared" si="3"/>
        <v>0</v>
      </c>
      <c r="M49" s="355">
        <f t="shared" si="4"/>
        <v>-26372.275025411422</v>
      </c>
    </row>
    <row r="50" spans="1:13" s="349" customFormat="1" ht="16.5" customHeight="1">
      <c r="A50" s="354">
        <v>47</v>
      </c>
      <c r="B50" s="353" t="s">
        <v>246</v>
      </c>
      <c r="C50" s="352">
        <f>'10.1.12 MFP Funded'!T52</f>
        <v>1</v>
      </c>
      <c r="D50" s="352">
        <f>'[11]ALL-Reformatted'!T52</f>
        <v>1</v>
      </c>
      <c r="E50" s="352">
        <f t="shared" si="5"/>
        <v>0</v>
      </c>
      <c r="F50" s="352">
        <f t="shared" si="0"/>
        <v>0</v>
      </c>
      <c r="G50" s="352">
        <f t="shared" si="1"/>
        <v>0</v>
      </c>
      <c r="H50" s="351">
        <f>'Oct midyear LA Connections'!H50</f>
        <v>2888.8324220827371</v>
      </c>
      <c r="I50" s="350">
        <f>'[1]Table 4 Level 3'!P52*90%</f>
        <v>819.68399999999997</v>
      </c>
      <c r="J50" s="350">
        <f t="shared" si="6"/>
        <v>1854.2582110413687</v>
      </c>
      <c r="K50" s="350">
        <f t="shared" si="2"/>
        <v>0</v>
      </c>
      <c r="L50" s="350">
        <f t="shared" si="3"/>
        <v>0</v>
      </c>
      <c r="M50" s="350">
        <f t="shared" si="4"/>
        <v>0</v>
      </c>
    </row>
    <row r="51" spans="1:13" s="349" customFormat="1" ht="16.5" customHeight="1">
      <c r="A51" s="354">
        <v>48</v>
      </c>
      <c r="B51" s="353" t="s">
        <v>245</v>
      </c>
      <c r="C51" s="352">
        <f>'10.1.12 MFP Funded'!T53</f>
        <v>2</v>
      </c>
      <c r="D51" s="352">
        <f>'[11]ALL-Reformatted'!T53</f>
        <v>18</v>
      </c>
      <c r="E51" s="352">
        <f t="shared" si="5"/>
        <v>16</v>
      </c>
      <c r="F51" s="352">
        <f t="shared" si="0"/>
        <v>16</v>
      </c>
      <c r="G51" s="352">
        <f t="shared" si="1"/>
        <v>0</v>
      </c>
      <c r="H51" s="351">
        <f>'Oct midyear LA Connections'!H51</f>
        <v>3850.3761095458653</v>
      </c>
      <c r="I51" s="350">
        <f>'[1]Table 4 Level 3'!P53*90%</f>
        <v>783.96300000000008</v>
      </c>
      <c r="J51" s="350">
        <f t="shared" si="6"/>
        <v>2317.1695547729328</v>
      </c>
      <c r="K51" s="350">
        <f t="shared" si="2"/>
        <v>37074.712876366924</v>
      </c>
      <c r="L51" s="350">
        <f t="shared" si="3"/>
        <v>37074.712876366924</v>
      </c>
      <c r="M51" s="350">
        <f t="shared" si="4"/>
        <v>0</v>
      </c>
    </row>
    <row r="52" spans="1:13" s="349" customFormat="1" ht="16.5" customHeight="1">
      <c r="A52" s="354">
        <v>49</v>
      </c>
      <c r="B52" s="353" t="s">
        <v>244</v>
      </c>
      <c r="C52" s="352">
        <f>'10.1.12 MFP Funded'!T54</f>
        <v>16</v>
      </c>
      <c r="D52" s="352">
        <f>'[11]ALL-Reformatted'!T54</f>
        <v>32</v>
      </c>
      <c r="E52" s="352">
        <f t="shared" si="5"/>
        <v>16</v>
      </c>
      <c r="F52" s="352">
        <f t="shared" si="0"/>
        <v>16</v>
      </c>
      <c r="G52" s="352">
        <f t="shared" si="1"/>
        <v>0</v>
      </c>
      <c r="H52" s="351">
        <f>'Oct midyear LA Connections'!H52</f>
        <v>4337.2549677574598</v>
      </c>
      <c r="I52" s="350">
        <f>'[1]Table 4 Level 3'!P54*90%</f>
        <v>516.99599999999998</v>
      </c>
      <c r="J52" s="350">
        <f t="shared" si="6"/>
        <v>2427.1254838787299</v>
      </c>
      <c r="K52" s="350">
        <f t="shared" si="2"/>
        <v>38834.007742059679</v>
      </c>
      <c r="L52" s="350">
        <f t="shared" si="3"/>
        <v>38834.007742059679</v>
      </c>
      <c r="M52" s="350">
        <f t="shared" si="4"/>
        <v>0</v>
      </c>
    </row>
    <row r="53" spans="1:13" s="349" customFormat="1" ht="16.5" customHeight="1">
      <c r="A53" s="362">
        <v>50</v>
      </c>
      <c r="B53" s="361" t="s">
        <v>243</v>
      </c>
      <c r="C53" s="360">
        <f>'10.1.12 MFP Funded'!T55</f>
        <v>0</v>
      </c>
      <c r="D53" s="360">
        <f>'[11]ALL-Reformatted'!T55</f>
        <v>11</v>
      </c>
      <c r="E53" s="360">
        <f t="shared" si="5"/>
        <v>11</v>
      </c>
      <c r="F53" s="360">
        <f t="shared" si="0"/>
        <v>11</v>
      </c>
      <c r="G53" s="360">
        <f t="shared" si="1"/>
        <v>0</v>
      </c>
      <c r="H53" s="359">
        <f>'Oct midyear LA Connections'!H53</f>
        <v>4570.5043344931864</v>
      </c>
      <c r="I53" s="358">
        <f>'[1]Table 4 Level 3'!P55*90%</f>
        <v>571.01400000000001</v>
      </c>
      <c r="J53" s="358">
        <f t="shared" si="6"/>
        <v>2570.7591672465933</v>
      </c>
      <c r="K53" s="358">
        <f t="shared" si="2"/>
        <v>28278.350839712526</v>
      </c>
      <c r="L53" s="358">
        <f t="shared" si="3"/>
        <v>28278.350839712526</v>
      </c>
      <c r="M53" s="358">
        <f t="shared" si="4"/>
        <v>0</v>
      </c>
    </row>
    <row r="54" spans="1:13" s="349" customFormat="1" ht="16.5" customHeight="1">
      <c r="A54" s="354">
        <v>51</v>
      </c>
      <c r="B54" s="353" t="s">
        <v>242</v>
      </c>
      <c r="C54" s="357">
        <f>'10.1.12 MFP Funded'!T56</f>
        <v>3</v>
      </c>
      <c r="D54" s="357">
        <f>'[11]ALL-Reformatted'!T56</f>
        <v>1</v>
      </c>
      <c r="E54" s="357">
        <f t="shared" si="5"/>
        <v>-2</v>
      </c>
      <c r="F54" s="357">
        <f t="shared" si="0"/>
        <v>0</v>
      </c>
      <c r="G54" s="357">
        <f t="shared" si="1"/>
        <v>-2</v>
      </c>
      <c r="H54" s="356">
        <f>'Oct midyear LA Connections'!H54</f>
        <v>3895.0873518314788</v>
      </c>
      <c r="I54" s="355">
        <f>'[1]Table 4 Level 3'!P56*90%</f>
        <v>635.99400000000003</v>
      </c>
      <c r="J54" s="355">
        <f t="shared" si="6"/>
        <v>2265.5406759157395</v>
      </c>
      <c r="K54" s="355">
        <f t="shared" si="2"/>
        <v>-4531.081351831479</v>
      </c>
      <c r="L54" s="355">
        <f t="shared" si="3"/>
        <v>0</v>
      </c>
      <c r="M54" s="355">
        <f t="shared" si="4"/>
        <v>-4531.081351831479</v>
      </c>
    </row>
    <row r="55" spans="1:13" s="349" customFormat="1" ht="16.5" customHeight="1">
      <c r="A55" s="354">
        <v>52</v>
      </c>
      <c r="B55" s="353" t="s">
        <v>241</v>
      </c>
      <c r="C55" s="352">
        <f>'10.1.12 MFP Funded'!T57</f>
        <v>120</v>
      </c>
      <c r="D55" s="352">
        <f>'[11]ALL-Reformatted'!T57</f>
        <v>107</v>
      </c>
      <c r="E55" s="352">
        <f t="shared" si="5"/>
        <v>-13</v>
      </c>
      <c r="F55" s="352">
        <f t="shared" si="0"/>
        <v>0</v>
      </c>
      <c r="G55" s="352">
        <f t="shared" si="1"/>
        <v>-13</v>
      </c>
      <c r="H55" s="351">
        <f>'Oct midyear LA Connections'!H55</f>
        <v>4442.9815583870259</v>
      </c>
      <c r="I55" s="350">
        <f>'[1]Table 4 Level 3'!P57*90%</f>
        <v>592.53300000000002</v>
      </c>
      <c r="J55" s="350">
        <f t="shared" si="6"/>
        <v>2517.7572791935131</v>
      </c>
      <c r="K55" s="350">
        <f t="shared" si="2"/>
        <v>-32730.844629515672</v>
      </c>
      <c r="L55" s="350">
        <f t="shared" si="3"/>
        <v>0</v>
      </c>
      <c r="M55" s="350">
        <f t="shared" si="4"/>
        <v>-32730.844629515672</v>
      </c>
    </row>
    <row r="56" spans="1:13" s="349" customFormat="1" ht="16.5" customHeight="1">
      <c r="A56" s="354">
        <v>53</v>
      </c>
      <c r="B56" s="353" t="s">
        <v>240</v>
      </c>
      <c r="C56" s="352">
        <f>'10.1.12 MFP Funded'!T58</f>
        <v>21</v>
      </c>
      <c r="D56" s="352">
        <f>'[11]ALL-Reformatted'!T58</f>
        <v>55</v>
      </c>
      <c r="E56" s="352">
        <f t="shared" si="5"/>
        <v>34</v>
      </c>
      <c r="F56" s="352">
        <f t="shared" si="0"/>
        <v>34</v>
      </c>
      <c r="G56" s="352">
        <f t="shared" si="1"/>
        <v>0</v>
      </c>
      <c r="H56" s="351">
        <f>'Oct midyear LA Connections'!H56</f>
        <v>4320.288674996591</v>
      </c>
      <c r="I56" s="350">
        <f>'[1]Table 4 Level 3'!P58*90%</f>
        <v>620.76600000000008</v>
      </c>
      <c r="J56" s="350">
        <f t="shared" si="6"/>
        <v>2470.5273374982953</v>
      </c>
      <c r="K56" s="350">
        <f t="shared" si="2"/>
        <v>83997.929474942037</v>
      </c>
      <c r="L56" s="350">
        <f t="shared" si="3"/>
        <v>83997.929474942037</v>
      </c>
      <c r="M56" s="350">
        <f t="shared" si="4"/>
        <v>0</v>
      </c>
    </row>
    <row r="57" spans="1:13" s="349" customFormat="1" ht="16.5" customHeight="1">
      <c r="A57" s="354">
        <v>54</v>
      </c>
      <c r="B57" s="353" t="s">
        <v>239</v>
      </c>
      <c r="C57" s="352">
        <f>'10.1.12 MFP Funded'!T59</f>
        <v>5</v>
      </c>
      <c r="D57" s="352">
        <f>'[11]ALL-Reformatted'!T59</f>
        <v>5</v>
      </c>
      <c r="E57" s="352">
        <f t="shared" si="5"/>
        <v>0</v>
      </c>
      <c r="F57" s="352">
        <f t="shared" si="0"/>
        <v>0</v>
      </c>
      <c r="G57" s="352">
        <f t="shared" si="1"/>
        <v>0</v>
      </c>
      <c r="H57" s="351">
        <f>'Oct midyear LA Connections'!H57</f>
        <v>5409.6978024463524</v>
      </c>
      <c r="I57" s="350">
        <f>'[1]Table 4 Level 3'!P59*90%</f>
        <v>856.30500000000006</v>
      </c>
      <c r="J57" s="350">
        <f t="shared" si="6"/>
        <v>3133.0014012231763</v>
      </c>
      <c r="K57" s="350">
        <f t="shared" si="2"/>
        <v>0</v>
      </c>
      <c r="L57" s="350">
        <f t="shared" si="3"/>
        <v>0</v>
      </c>
      <c r="M57" s="350">
        <f t="shared" si="4"/>
        <v>0</v>
      </c>
    </row>
    <row r="58" spans="1:13" s="349" customFormat="1" ht="16.5" customHeight="1">
      <c r="A58" s="362">
        <v>55</v>
      </c>
      <c r="B58" s="361" t="s">
        <v>238</v>
      </c>
      <c r="C58" s="360">
        <f>'10.1.12 MFP Funded'!T60</f>
        <v>18</v>
      </c>
      <c r="D58" s="360">
        <f>'[11]ALL-Reformatted'!T60</f>
        <v>39</v>
      </c>
      <c r="E58" s="360">
        <f t="shared" si="5"/>
        <v>21</v>
      </c>
      <c r="F58" s="360">
        <f t="shared" si="0"/>
        <v>21</v>
      </c>
      <c r="G58" s="360">
        <f t="shared" si="1"/>
        <v>0</v>
      </c>
      <c r="H58" s="359">
        <f>'Oct midyear LA Connections'!H58</f>
        <v>3693.3708466172898</v>
      </c>
      <c r="I58" s="358">
        <f>'[1]Table 4 Level 3'!P60*90%</f>
        <v>715.62599999999998</v>
      </c>
      <c r="J58" s="358">
        <f t="shared" si="6"/>
        <v>2204.4984233086448</v>
      </c>
      <c r="K58" s="358">
        <f t="shared" si="2"/>
        <v>46294.46688948154</v>
      </c>
      <c r="L58" s="358">
        <f t="shared" si="3"/>
        <v>46294.46688948154</v>
      </c>
      <c r="M58" s="358">
        <f t="shared" si="4"/>
        <v>0</v>
      </c>
    </row>
    <row r="59" spans="1:13" s="349" customFormat="1" ht="16.5" customHeight="1">
      <c r="A59" s="354">
        <v>56</v>
      </c>
      <c r="B59" s="353" t="s">
        <v>237</v>
      </c>
      <c r="C59" s="357">
        <f>'10.1.12 MFP Funded'!T61</f>
        <v>1</v>
      </c>
      <c r="D59" s="357">
        <f>'[11]ALL-Reformatted'!T61</f>
        <v>5</v>
      </c>
      <c r="E59" s="357">
        <f t="shared" si="5"/>
        <v>4</v>
      </c>
      <c r="F59" s="357">
        <f t="shared" si="0"/>
        <v>4</v>
      </c>
      <c r="G59" s="357">
        <f t="shared" si="1"/>
        <v>0</v>
      </c>
      <c r="H59" s="356">
        <f>'Oct midyear LA Connections'!H59</f>
        <v>4568.6166302376278</v>
      </c>
      <c r="I59" s="355">
        <f>'[1]Table 4 Level 3'!P61*90%</f>
        <v>553.19400000000007</v>
      </c>
      <c r="J59" s="355">
        <f t="shared" si="6"/>
        <v>2560.9053151188141</v>
      </c>
      <c r="K59" s="355">
        <f t="shared" si="2"/>
        <v>10243.621260475256</v>
      </c>
      <c r="L59" s="355">
        <f t="shared" si="3"/>
        <v>10243.621260475256</v>
      </c>
      <c r="M59" s="355">
        <f t="shared" si="4"/>
        <v>0</v>
      </c>
    </row>
    <row r="60" spans="1:13" s="349" customFormat="1" ht="16.5" customHeight="1">
      <c r="A60" s="354">
        <v>57</v>
      </c>
      <c r="B60" s="353" t="s">
        <v>236</v>
      </c>
      <c r="C60" s="352">
        <f>'10.1.12 MFP Funded'!T62</f>
        <v>6</v>
      </c>
      <c r="D60" s="352">
        <f>'[11]ALL-Reformatted'!T62</f>
        <v>6</v>
      </c>
      <c r="E60" s="352">
        <f t="shared" si="5"/>
        <v>0</v>
      </c>
      <c r="F60" s="352">
        <f t="shared" si="0"/>
        <v>0</v>
      </c>
      <c r="G60" s="352">
        <f t="shared" si="1"/>
        <v>0</v>
      </c>
      <c r="H60" s="351">
        <f>'Oct midyear LA Connections'!H60</f>
        <v>3968.1637389559141</v>
      </c>
      <c r="I60" s="350">
        <f>'[1]Table 4 Level 3'!P62*90%</f>
        <v>688.05899999999997</v>
      </c>
      <c r="J60" s="350">
        <f t="shared" si="6"/>
        <v>2328.1113694779569</v>
      </c>
      <c r="K60" s="350">
        <f t="shared" si="2"/>
        <v>0</v>
      </c>
      <c r="L60" s="350">
        <f t="shared" si="3"/>
        <v>0</v>
      </c>
      <c r="M60" s="350">
        <f t="shared" si="4"/>
        <v>0</v>
      </c>
    </row>
    <row r="61" spans="1:13" s="349" customFormat="1" ht="16.5" customHeight="1">
      <c r="A61" s="354">
        <v>58</v>
      </c>
      <c r="B61" s="353" t="s">
        <v>235</v>
      </c>
      <c r="C61" s="352">
        <f>'10.1.12 MFP Funded'!T63</f>
        <v>25</v>
      </c>
      <c r="D61" s="352">
        <f>'[11]ALL-Reformatted'!T63</f>
        <v>28</v>
      </c>
      <c r="E61" s="352">
        <f t="shared" si="5"/>
        <v>3</v>
      </c>
      <c r="F61" s="352">
        <f t="shared" si="0"/>
        <v>3</v>
      </c>
      <c r="G61" s="352">
        <f t="shared" si="1"/>
        <v>0</v>
      </c>
      <c r="H61" s="351">
        <f>'Oct midyear LA Connections'!H61</f>
        <v>4807.3061399477938</v>
      </c>
      <c r="I61" s="350">
        <f>'[1]Table 4 Level 3'!P63*90%</f>
        <v>627.33600000000001</v>
      </c>
      <c r="J61" s="350">
        <f t="shared" si="6"/>
        <v>2717.321069973897</v>
      </c>
      <c r="K61" s="350">
        <f t="shared" si="2"/>
        <v>8151.9632099216906</v>
      </c>
      <c r="L61" s="350">
        <f t="shared" si="3"/>
        <v>8151.9632099216906</v>
      </c>
      <c r="M61" s="350">
        <f t="shared" si="4"/>
        <v>0</v>
      </c>
    </row>
    <row r="62" spans="1:13" s="349" customFormat="1" ht="16.5" customHeight="1">
      <c r="A62" s="354">
        <v>59</v>
      </c>
      <c r="B62" s="353" t="s">
        <v>234</v>
      </c>
      <c r="C62" s="352">
        <f>'10.1.12 MFP Funded'!T64</f>
        <v>7</v>
      </c>
      <c r="D62" s="352">
        <f>'[11]ALL-Reformatted'!T64</f>
        <v>14</v>
      </c>
      <c r="E62" s="352">
        <f t="shared" si="5"/>
        <v>7</v>
      </c>
      <c r="F62" s="352">
        <f t="shared" si="0"/>
        <v>7</v>
      </c>
      <c r="G62" s="352">
        <f t="shared" si="1"/>
        <v>0</v>
      </c>
      <c r="H62" s="351">
        <f>'Oct midyear LA Connections'!H62</f>
        <v>5707.9525614877339</v>
      </c>
      <c r="I62" s="350">
        <f>'[1]Table 4 Level 3'!P64*90%</f>
        <v>620.56799999999998</v>
      </c>
      <c r="J62" s="350">
        <f t="shared" si="6"/>
        <v>3164.260280743867</v>
      </c>
      <c r="K62" s="350">
        <f t="shared" si="2"/>
        <v>22149.821965207069</v>
      </c>
      <c r="L62" s="350">
        <f t="shared" si="3"/>
        <v>22149.821965207069</v>
      </c>
      <c r="M62" s="350">
        <f t="shared" si="4"/>
        <v>0</v>
      </c>
    </row>
    <row r="63" spans="1:13" s="349" customFormat="1" ht="16.5" customHeight="1">
      <c r="A63" s="362">
        <v>60</v>
      </c>
      <c r="B63" s="361" t="s">
        <v>233</v>
      </c>
      <c r="C63" s="360">
        <f>'10.1.12 MFP Funded'!T65</f>
        <v>2</v>
      </c>
      <c r="D63" s="360">
        <f>'[11]ALL-Reformatted'!T65</f>
        <v>26</v>
      </c>
      <c r="E63" s="360">
        <f t="shared" si="5"/>
        <v>24</v>
      </c>
      <c r="F63" s="360">
        <f t="shared" si="0"/>
        <v>24</v>
      </c>
      <c r="G63" s="360">
        <f t="shared" si="1"/>
        <v>0</v>
      </c>
      <c r="H63" s="359">
        <f>'Oct midyear LA Connections'!H63</f>
        <v>4353.1047236135073</v>
      </c>
      <c r="I63" s="358">
        <f>'[1]Table 4 Level 3'!P65*90%</f>
        <v>534.63599999999997</v>
      </c>
      <c r="J63" s="358">
        <f t="shared" si="6"/>
        <v>2443.8703618067539</v>
      </c>
      <c r="K63" s="358">
        <f t="shared" si="2"/>
        <v>58652.888683362093</v>
      </c>
      <c r="L63" s="358">
        <f t="shared" si="3"/>
        <v>58652.888683362093</v>
      </c>
      <c r="M63" s="358">
        <f t="shared" si="4"/>
        <v>0</v>
      </c>
    </row>
    <row r="64" spans="1:13" s="349" customFormat="1" ht="16.5" customHeight="1">
      <c r="A64" s="354">
        <v>61</v>
      </c>
      <c r="B64" s="353" t="s">
        <v>232</v>
      </c>
      <c r="C64" s="357">
        <f>'10.1.12 MFP Funded'!T66</f>
        <v>12</v>
      </c>
      <c r="D64" s="357">
        <f>'[11]ALL-Reformatted'!T66</f>
        <v>9</v>
      </c>
      <c r="E64" s="357">
        <f t="shared" si="5"/>
        <v>-3</v>
      </c>
      <c r="F64" s="357">
        <f t="shared" si="0"/>
        <v>0</v>
      </c>
      <c r="G64" s="357">
        <f t="shared" si="1"/>
        <v>-3</v>
      </c>
      <c r="H64" s="356">
        <f>'Oct midyear LA Connections'!H64</f>
        <v>2761.672879240713</v>
      </c>
      <c r="I64" s="355">
        <f>'[1]Table 4 Level 3'!P66*90%</f>
        <v>750.33899999999994</v>
      </c>
      <c r="J64" s="355">
        <f t="shared" si="6"/>
        <v>1756.0059396203565</v>
      </c>
      <c r="K64" s="355">
        <f t="shared" si="2"/>
        <v>-5268.0178188610698</v>
      </c>
      <c r="L64" s="355">
        <f t="shared" si="3"/>
        <v>0</v>
      </c>
      <c r="M64" s="355">
        <f t="shared" si="4"/>
        <v>-5268.0178188610698</v>
      </c>
    </row>
    <row r="65" spans="1:13" s="349" customFormat="1" ht="16.5" customHeight="1">
      <c r="A65" s="354">
        <v>62</v>
      </c>
      <c r="B65" s="353" t="s">
        <v>231</v>
      </c>
      <c r="C65" s="352">
        <f>'10.1.12 MFP Funded'!T67</f>
        <v>1</v>
      </c>
      <c r="D65" s="352">
        <f>'[11]ALL-Reformatted'!T67</f>
        <v>1</v>
      </c>
      <c r="E65" s="352">
        <f t="shared" si="5"/>
        <v>0</v>
      </c>
      <c r="F65" s="352">
        <f t="shared" si="0"/>
        <v>0</v>
      </c>
      <c r="G65" s="352">
        <f t="shared" si="1"/>
        <v>0</v>
      </c>
      <c r="H65" s="351">
        <f>'Oct midyear LA Connections'!H65</f>
        <v>5019.3253912491427</v>
      </c>
      <c r="I65" s="350">
        <f>'[1]Table 4 Level 3'!P67*90%</f>
        <v>464.47200000000004</v>
      </c>
      <c r="J65" s="350">
        <f t="shared" si="6"/>
        <v>2741.8986956245712</v>
      </c>
      <c r="K65" s="350">
        <f t="shared" si="2"/>
        <v>0</v>
      </c>
      <c r="L65" s="350">
        <f t="shared" si="3"/>
        <v>0</v>
      </c>
      <c r="M65" s="350">
        <f t="shared" si="4"/>
        <v>0</v>
      </c>
    </row>
    <row r="66" spans="1:13" s="349" customFormat="1" ht="16.5" customHeight="1">
      <c r="A66" s="354">
        <v>63</v>
      </c>
      <c r="B66" s="353" t="s">
        <v>230</v>
      </c>
      <c r="C66" s="352">
        <f>'10.1.12 MFP Funded'!T68</f>
        <v>0</v>
      </c>
      <c r="D66" s="352">
        <f>'[11]ALL-Reformatted'!T68</f>
        <v>1</v>
      </c>
      <c r="E66" s="352">
        <f t="shared" si="5"/>
        <v>1</v>
      </c>
      <c r="F66" s="352">
        <f t="shared" si="0"/>
        <v>1</v>
      </c>
      <c r="G66" s="352">
        <f t="shared" si="1"/>
        <v>0</v>
      </c>
      <c r="H66" s="351">
        <f>'Oct midyear LA Connections'!H66</f>
        <v>3984.4869401858409</v>
      </c>
      <c r="I66" s="350">
        <f>'[1]Table 4 Level 3'!P68*90%</f>
        <v>681.11099999999999</v>
      </c>
      <c r="J66" s="350">
        <f t="shared" si="6"/>
        <v>2332.7989700929206</v>
      </c>
      <c r="K66" s="350">
        <f t="shared" si="2"/>
        <v>2332.7989700929206</v>
      </c>
      <c r="L66" s="350">
        <f t="shared" si="3"/>
        <v>2332.7989700929206</v>
      </c>
      <c r="M66" s="350">
        <f t="shared" si="4"/>
        <v>0</v>
      </c>
    </row>
    <row r="67" spans="1:13" s="349" customFormat="1" ht="16.5" customHeight="1">
      <c r="A67" s="354">
        <v>64</v>
      </c>
      <c r="B67" s="353" t="s">
        <v>229</v>
      </c>
      <c r="C67" s="352">
        <f>'10.1.12 MFP Funded'!T69</f>
        <v>3</v>
      </c>
      <c r="D67" s="352">
        <f>'[11]ALL-Reformatted'!T69</f>
        <v>4</v>
      </c>
      <c r="E67" s="352">
        <f t="shared" si="5"/>
        <v>1</v>
      </c>
      <c r="F67" s="352">
        <f t="shared" si="0"/>
        <v>1</v>
      </c>
      <c r="G67" s="352">
        <f t="shared" si="1"/>
        <v>0</v>
      </c>
      <c r="H67" s="351">
        <f>'Oct midyear LA Connections'!H67</f>
        <v>5299.6253265163632</v>
      </c>
      <c r="I67" s="350">
        <f>'[1]Table 4 Level 3'!P69*90%</f>
        <v>533.39400000000001</v>
      </c>
      <c r="J67" s="350">
        <f t="shared" si="6"/>
        <v>2916.5096632581817</v>
      </c>
      <c r="K67" s="350">
        <f t="shared" si="2"/>
        <v>2916.5096632581817</v>
      </c>
      <c r="L67" s="350">
        <f t="shared" si="3"/>
        <v>2916.5096632581817</v>
      </c>
      <c r="M67" s="350">
        <f t="shared" si="4"/>
        <v>0</v>
      </c>
    </row>
    <row r="68" spans="1:13" s="349" customFormat="1" ht="16.5" customHeight="1">
      <c r="A68" s="362">
        <v>65</v>
      </c>
      <c r="B68" s="361" t="s">
        <v>228</v>
      </c>
      <c r="C68" s="360">
        <f>'10.1.12 MFP Funded'!T70</f>
        <v>0</v>
      </c>
      <c r="D68" s="360">
        <f>'[11]ALL-Reformatted'!T70</f>
        <v>4</v>
      </c>
      <c r="E68" s="360">
        <f t="shared" si="5"/>
        <v>4</v>
      </c>
      <c r="F68" s="360">
        <f t="shared" ref="F68:F72" si="7">IF(E68&gt;0,E68,0)</f>
        <v>4</v>
      </c>
      <c r="G68" s="360">
        <f t="shared" ref="G68:G72" si="8">IF(E68&lt;0,E68,0)</f>
        <v>0</v>
      </c>
      <c r="H68" s="359">
        <f>'Oct midyear LA Connections'!H68</f>
        <v>4125.5648109696658</v>
      </c>
      <c r="I68" s="358">
        <f>'[1]Table 4 Level 3'!P70*90%</f>
        <v>746.20799999999997</v>
      </c>
      <c r="J68" s="358">
        <f t="shared" si="6"/>
        <v>2435.8864054848327</v>
      </c>
      <c r="K68" s="358">
        <f t="shared" ref="K68:K72" si="9">E68*J68</f>
        <v>9743.5456219393309</v>
      </c>
      <c r="L68" s="358">
        <f t="shared" ref="L68:L72" si="10">IF(K68&gt;0,K68,0)</f>
        <v>9743.5456219393309</v>
      </c>
      <c r="M68" s="358">
        <f t="shared" ref="M68:M72" si="11">IF(K68&lt;0,K68,0)</f>
        <v>0</v>
      </c>
    </row>
    <row r="69" spans="1:13" s="349" customFormat="1" ht="16.5" customHeight="1">
      <c r="A69" s="354">
        <v>66</v>
      </c>
      <c r="B69" s="353" t="s">
        <v>227</v>
      </c>
      <c r="C69" s="357">
        <f>'10.1.12 MFP Funded'!T71</f>
        <v>0</v>
      </c>
      <c r="D69" s="357">
        <f>'[11]ALL-Reformatted'!T71</f>
        <v>2</v>
      </c>
      <c r="E69" s="357">
        <f t="shared" ref="E69:E72" si="12">D69-C69</f>
        <v>2</v>
      </c>
      <c r="F69" s="357">
        <f t="shared" si="7"/>
        <v>2</v>
      </c>
      <c r="G69" s="357">
        <f t="shared" si="8"/>
        <v>0</v>
      </c>
      <c r="H69" s="356">
        <f>'Oct midyear LA Connections'!H69</f>
        <v>5636.2306373483716</v>
      </c>
      <c r="I69" s="355">
        <f>'[1]Table 4 Level 3'!P71*90%</f>
        <v>657.05399999999997</v>
      </c>
      <c r="J69" s="355">
        <f t="shared" ref="J69:J72" si="13">(H69+I69)*0.5</f>
        <v>3146.6423186741858</v>
      </c>
      <c r="K69" s="355">
        <f t="shared" si="9"/>
        <v>6293.2846373483717</v>
      </c>
      <c r="L69" s="355">
        <f t="shared" si="10"/>
        <v>6293.2846373483717</v>
      </c>
      <c r="M69" s="355">
        <f t="shared" si="11"/>
        <v>0</v>
      </c>
    </row>
    <row r="70" spans="1:13" s="349" customFormat="1" ht="16.5" customHeight="1">
      <c r="A70" s="354">
        <v>67</v>
      </c>
      <c r="B70" s="353" t="s">
        <v>226</v>
      </c>
      <c r="C70" s="352">
        <f>'10.1.12 MFP Funded'!T72</f>
        <v>0</v>
      </c>
      <c r="D70" s="352">
        <f>'[11]ALL-Reformatted'!T72</f>
        <v>3</v>
      </c>
      <c r="E70" s="352">
        <f t="shared" si="12"/>
        <v>3</v>
      </c>
      <c r="F70" s="352">
        <f t="shared" si="7"/>
        <v>3</v>
      </c>
      <c r="G70" s="352">
        <f t="shared" si="8"/>
        <v>0</v>
      </c>
      <c r="H70" s="351">
        <f>'Oct midyear LA Connections'!H70</f>
        <v>4553.4175826239371</v>
      </c>
      <c r="I70" s="350">
        <f>'[1]Table 4 Level 3'!P72*90%</f>
        <v>644.04899999999998</v>
      </c>
      <c r="J70" s="350">
        <f t="shared" si="13"/>
        <v>2598.7332913119685</v>
      </c>
      <c r="K70" s="350">
        <f t="shared" si="9"/>
        <v>7796.199873935906</v>
      </c>
      <c r="L70" s="350">
        <f t="shared" si="10"/>
        <v>7796.199873935906</v>
      </c>
      <c r="M70" s="350">
        <f t="shared" si="11"/>
        <v>0</v>
      </c>
    </row>
    <row r="71" spans="1:13" s="349" customFormat="1" ht="16.5" customHeight="1">
      <c r="A71" s="354">
        <v>68</v>
      </c>
      <c r="B71" s="353" t="s">
        <v>225</v>
      </c>
      <c r="C71" s="352">
        <f>'10.1.12 MFP Funded'!T73</f>
        <v>0</v>
      </c>
      <c r="D71" s="352">
        <f>'[11]ALL-Reformatted'!T73</f>
        <v>11</v>
      </c>
      <c r="E71" s="352">
        <f t="shared" si="12"/>
        <v>11</v>
      </c>
      <c r="F71" s="352">
        <f t="shared" si="7"/>
        <v>11</v>
      </c>
      <c r="G71" s="352">
        <f t="shared" si="8"/>
        <v>0</v>
      </c>
      <c r="H71" s="351">
        <f>'Oct midyear LA Connections'!H71</f>
        <v>5276.9534302186757</v>
      </c>
      <c r="I71" s="350">
        <f>'[1]Table 4 Level 3'!P73*90%</f>
        <v>718.83</v>
      </c>
      <c r="J71" s="350">
        <f t="shared" si="13"/>
        <v>2997.8917151093378</v>
      </c>
      <c r="K71" s="350">
        <f t="shared" si="9"/>
        <v>32976.808866202715</v>
      </c>
      <c r="L71" s="350">
        <f t="shared" si="10"/>
        <v>32976.808866202715</v>
      </c>
      <c r="M71" s="350">
        <f t="shared" si="11"/>
        <v>0</v>
      </c>
    </row>
    <row r="72" spans="1:13" s="349" customFormat="1" ht="16.5" customHeight="1">
      <c r="A72" s="354">
        <v>69</v>
      </c>
      <c r="B72" s="353" t="s">
        <v>224</v>
      </c>
      <c r="C72" s="352">
        <f>'10.1.12 MFP Funded'!T74</f>
        <v>0</v>
      </c>
      <c r="D72" s="352">
        <f>'[11]ALL-Reformatted'!T74</f>
        <v>2</v>
      </c>
      <c r="E72" s="352">
        <f t="shared" si="12"/>
        <v>2</v>
      </c>
      <c r="F72" s="352">
        <f t="shared" si="7"/>
        <v>2</v>
      </c>
      <c r="G72" s="352">
        <f t="shared" si="8"/>
        <v>0</v>
      </c>
      <c r="H72" s="351">
        <f>'Oct midyear LA Connections'!H72</f>
        <v>4968.7146656811774</v>
      </c>
      <c r="I72" s="350">
        <f>'[1]Table 4 Level 3'!P74*90%</f>
        <v>635.10299999999995</v>
      </c>
      <c r="J72" s="350">
        <f t="shared" si="13"/>
        <v>2801.9088328405887</v>
      </c>
      <c r="K72" s="350">
        <f t="shared" si="9"/>
        <v>5603.8176656811775</v>
      </c>
      <c r="L72" s="350">
        <f t="shared" si="10"/>
        <v>5603.8176656811775</v>
      </c>
      <c r="M72" s="350">
        <f t="shared" si="11"/>
        <v>0</v>
      </c>
    </row>
    <row r="73" spans="1:13" s="343" customFormat="1" ht="16.5" customHeight="1">
      <c r="A73" s="348"/>
      <c r="B73" s="347" t="s">
        <v>307</v>
      </c>
      <c r="C73" s="346">
        <f>SUM(C4:C72)</f>
        <v>1200</v>
      </c>
      <c r="D73" s="346">
        <f>SUM(D4:D72)</f>
        <v>1200</v>
      </c>
      <c r="E73" s="346">
        <f>SUM(E4:E72)</f>
        <v>0</v>
      </c>
      <c r="F73" s="346">
        <f>SUM(F4:F72)</f>
        <v>235</v>
      </c>
      <c r="G73" s="346">
        <f>SUM(G4:G72)</f>
        <v>-235</v>
      </c>
      <c r="H73" s="345"/>
      <c r="I73" s="344"/>
      <c r="J73" s="344"/>
      <c r="K73" s="344">
        <f>SUM(K4:K72)</f>
        <v>51011.436840694347</v>
      </c>
      <c r="L73" s="344">
        <f>SUM(L4:L72)</f>
        <v>581875.75518452877</v>
      </c>
      <c r="M73" s="344">
        <f>SUM(M4:M72)</f>
        <v>-530864.3183438346</v>
      </c>
    </row>
    <row r="74" spans="1:13" ht="13.5" customHeight="1">
      <c r="B74" s="342"/>
      <c r="C74" s="340"/>
      <c r="D74" s="340"/>
      <c r="E74" s="340"/>
      <c r="F74" s="340"/>
      <c r="G74" s="340"/>
      <c r="H74" s="341"/>
      <c r="I74" s="340"/>
    </row>
    <row r="75" spans="1:13" ht="17.25" customHeight="1">
      <c r="C75" s="813"/>
      <c r="D75" s="813"/>
      <c r="E75" s="813"/>
      <c r="F75" s="813"/>
      <c r="G75" s="813"/>
      <c r="H75" s="813"/>
      <c r="I75" s="813"/>
    </row>
    <row r="76" spans="1:13" s="337" customFormat="1" ht="60.75" customHeight="1">
      <c r="C76" s="339"/>
      <c r="D76" s="339"/>
      <c r="E76" s="339"/>
      <c r="F76" s="339"/>
      <c r="G76" s="339"/>
      <c r="H76" s="338"/>
      <c r="I76" s="338"/>
    </row>
    <row r="77" spans="1:13" s="337" customFormat="1" ht="60.75" customHeight="1">
      <c r="C77" s="814"/>
      <c r="D77" s="814"/>
      <c r="E77" s="814"/>
      <c r="F77" s="814"/>
      <c r="G77" s="814"/>
      <c r="H77" s="814"/>
      <c r="I77" s="814"/>
    </row>
    <row r="78" spans="1:13" ht="60.75" customHeight="1">
      <c r="C78" s="336"/>
      <c r="D78" s="336"/>
      <c r="E78" s="336"/>
      <c r="F78" s="336"/>
      <c r="G78" s="336"/>
    </row>
    <row r="79" spans="1:13" ht="60.75" customHeight="1">
      <c r="B79" s="335"/>
    </row>
  </sheetData>
  <mergeCells count="15">
    <mergeCell ref="M1:M2"/>
    <mergeCell ref="C75:I75"/>
    <mergeCell ref="C77:I77"/>
    <mergeCell ref="D1:D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E1:E2"/>
    <mergeCell ref="F1:F2"/>
  </mergeCells>
  <printOptions horizontalCentered="1"/>
  <pageMargins left="0.2" right="0.25" top="0.86" bottom="0.25" header="0.24" footer="0.25"/>
  <pageSetup paperSize="5" scale="46" firstPageNumber="69" orientation="portrait" useFirstPageNumber="1" r:id="rId1"/>
  <headerFooter alignWithMargins="0">
    <oddHeader>&amp;L&amp;"Arial,Bold"&amp;20Revised FY2012-13 MFP Budget Letter: February 1 Mid-year Adjustment for Students</oddHeader>
    <oddFooter>&amp;R&amp;P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100" zoomScaleSheetLayoutView="90" workbookViewId="0">
      <pane xSplit="2" ySplit="6" topLeftCell="C64" activePane="bottomRight" state="frozen"/>
      <selection activeCell="A2" sqref="A2:B4"/>
      <selection pane="topRight" activeCell="A2" sqref="A2:B4"/>
      <selection pane="bottomLeft" activeCell="A2" sqref="A2:B4"/>
      <selection pane="bottomRight" activeCell="J78" sqref="J78"/>
    </sheetView>
  </sheetViews>
  <sheetFormatPr defaultColWidth="12.5703125" defaultRowHeight="12.75"/>
  <cols>
    <col min="1" max="1" width="3" style="370" bestFit="1" customWidth="1"/>
    <col min="2" max="2" width="17.85546875" style="370" bestFit="1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85546875" style="371" customWidth="1"/>
    <col min="8" max="8" width="15.28515625" style="371" customWidth="1"/>
    <col min="9" max="9" width="12.5703125" style="371" bestFit="1" customWidth="1"/>
    <col min="10" max="10" width="14.5703125" style="370" customWidth="1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324</v>
      </c>
      <c r="B2" s="821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02" customFormat="1" ht="47.25" customHeight="1">
      <c r="A6" s="302"/>
      <c r="B6" s="301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 ht="12.75" customHeight="1">
      <c r="A7" s="272">
        <v>1</v>
      </c>
      <c r="B7" s="271" t="s">
        <v>292</v>
      </c>
      <c r="C7" s="614">
        <f>'10.1.12 MFP Funded'!G6</f>
        <v>0</v>
      </c>
      <c r="D7" s="371">
        <f>'[11]ALL-Reformatted'!G6</f>
        <v>0</v>
      </c>
      <c r="E7" s="284">
        <f>D7-C7</f>
        <v>0</v>
      </c>
      <c r="F7" s="284">
        <f t="shared" ref="F7:F70" si="1">IF(E7&gt;0,E7,0)</f>
        <v>0</v>
      </c>
      <c r="G7" s="284">
        <f t="shared" ref="G7:G70" si="2">IF(E7&lt;0,E7,0)</f>
        <v>0</v>
      </c>
      <c r="H7" s="283">
        <f>'[1]Table 3 Levels 1&amp;2'!AL8</f>
        <v>4621.8175818834352</v>
      </c>
      <c r="I7" s="399">
        <v>716.29552188552179</v>
      </c>
      <c r="J7" s="282">
        <f>(H7+I7)*0.5</f>
        <v>2669.0565518844787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15">
        <f>'10.1.12 MFP Funded'!G7</f>
        <v>0</v>
      </c>
      <c r="D8" s="371">
        <f>'[11]ALL-Reformatted'!G7</f>
        <v>0</v>
      </c>
      <c r="E8" s="296">
        <f t="shared" ref="E8:E71" si="6">D8-C8</f>
        <v>0</v>
      </c>
      <c r="F8" s="296">
        <f t="shared" si="1"/>
        <v>0</v>
      </c>
      <c r="G8" s="296">
        <f t="shared" si="2"/>
        <v>0</v>
      </c>
      <c r="H8" s="295">
        <f>'[1]Table 3 Levels 1&amp;2'!AL9</f>
        <v>6131.8351665660375</v>
      </c>
      <c r="I8" s="401">
        <v>716.29552188552179</v>
      </c>
      <c r="J8" s="294">
        <f t="shared" ref="J8:J71" si="7">(H8+I8)*0.5</f>
        <v>3424.0653442257799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 ht="12.75" customHeight="1">
      <c r="A9" s="264">
        <v>3</v>
      </c>
      <c r="B9" s="263" t="s">
        <v>290</v>
      </c>
      <c r="C9" s="615">
        <f>'10.1.12 MFP Funded'!G8</f>
        <v>0</v>
      </c>
      <c r="D9" s="371">
        <f>'[11]ALL-Reformatted'!G8</f>
        <v>0</v>
      </c>
      <c r="E9" s="296">
        <f t="shared" si="6"/>
        <v>0</v>
      </c>
      <c r="F9" s="296">
        <f t="shared" si="1"/>
        <v>0</v>
      </c>
      <c r="G9" s="296">
        <f t="shared" si="2"/>
        <v>0</v>
      </c>
      <c r="H9" s="295">
        <f>'[1]Table 3 Levels 1&amp;2'!AL10</f>
        <v>4326.5384352059973</v>
      </c>
      <c r="I9" s="401">
        <v>716.29552188552179</v>
      </c>
      <c r="J9" s="294">
        <f t="shared" si="7"/>
        <v>2521.4169785457598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 ht="12.75" customHeight="1">
      <c r="A10" s="264">
        <v>4</v>
      </c>
      <c r="B10" s="263" t="s">
        <v>289</v>
      </c>
      <c r="C10" s="615">
        <f>'10.1.12 MFP Funded'!G9</f>
        <v>0</v>
      </c>
      <c r="D10" s="371">
        <f>'[11]ALL-Reformatted'!G9</f>
        <v>0</v>
      </c>
      <c r="E10" s="296">
        <f t="shared" si="6"/>
        <v>0</v>
      </c>
      <c r="F10" s="296">
        <f t="shared" si="1"/>
        <v>0</v>
      </c>
      <c r="G10" s="296">
        <f t="shared" si="2"/>
        <v>0</v>
      </c>
      <c r="H10" s="295">
        <f>'[1]Table 3 Levels 1&amp;2'!AL11</f>
        <v>6066.2659652331004</v>
      </c>
      <c r="I10" s="401">
        <v>716.29552188552179</v>
      </c>
      <c r="J10" s="294">
        <f t="shared" si="7"/>
        <v>3391.2807435593113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 ht="12.75" customHeight="1">
      <c r="A11" s="280">
        <v>5</v>
      </c>
      <c r="B11" s="279" t="s">
        <v>288</v>
      </c>
      <c r="C11" s="616">
        <f>'10.1.12 MFP Funded'!G10</f>
        <v>0</v>
      </c>
      <c r="D11" s="635">
        <f>'[11]ALL-Reformatted'!G10</f>
        <v>0</v>
      </c>
      <c r="E11" s="290">
        <f t="shared" si="6"/>
        <v>0</v>
      </c>
      <c r="F11" s="290">
        <f t="shared" si="1"/>
        <v>0</v>
      </c>
      <c r="G11" s="290">
        <f t="shared" si="2"/>
        <v>0</v>
      </c>
      <c r="H11" s="289">
        <f>'[1]Table 3 Levels 1&amp;2'!AL12</f>
        <v>4806.2126132223084</v>
      </c>
      <c r="I11" s="400">
        <v>716.29552188552179</v>
      </c>
      <c r="J11" s="288">
        <f t="shared" si="7"/>
        <v>2761.2540675539149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 ht="12.75" customHeight="1">
      <c r="A12" s="272">
        <v>6</v>
      </c>
      <c r="B12" s="271" t="s">
        <v>287</v>
      </c>
      <c r="C12" s="617">
        <f>'10.1.12 MFP Funded'!G11</f>
        <v>0</v>
      </c>
      <c r="D12" s="371">
        <f>'[11]ALL-Reformatted'!G11</f>
        <v>0</v>
      </c>
      <c r="E12" s="284">
        <f t="shared" si="6"/>
        <v>0</v>
      </c>
      <c r="F12" s="284">
        <f t="shared" si="1"/>
        <v>0</v>
      </c>
      <c r="G12" s="284">
        <f t="shared" si="2"/>
        <v>0</v>
      </c>
      <c r="H12" s="283">
        <f>'[1]Table 3 Levels 1&amp;2'!AL13</f>
        <v>5538.0879878550813</v>
      </c>
      <c r="I12" s="399">
        <v>716.29552188552179</v>
      </c>
      <c r="J12" s="282">
        <f t="shared" si="7"/>
        <v>3127.1917548703013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 ht="12.75" customHeight="1">
      <c r="A13" s="264">
        <v>7</v>
      </c>
      <c r="B13" s="263" t="s">
        <v>286</v>
      </c>
      <c r="C13" s="615">
        <f>'10.1.12 MFP Funded'!G12</f>
        <v>0</v>
      </c>
      <c r="D13" s="371">
        <f>'[11]ALL-Reformatted'!G12</f>
        <v>0</v>
      </c>
      <c r="E13" s="296">
        <f t="shared" si="6"/>
        <v>0</v>
      </c>
      <c r="F13" s="296">
        <f t="shared" si="1"/>
        <v>0</v>
      </c>
      <c r="G13" s="296">
        <f t="shared" si="2"/>
        <v>0</v>
      </c>
      <c r="H13" s="295">
        <f>'[1]Table 3 Levels 1&amp;2'!AL14</f>
        <v>1543.5712353471597</v>
      </c>
      <c r="I13" s="401">
        <v>716.29552188552179</v>
      </c>
      <c r="J13" s="294">
        <f t="shared" si="7"/>
        <v>1129.9333786163406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15">
        <f>'10.1.12 MFP Funded'!G13</f>
        <v>0</v>
      </c>
      <c r="D14" s="371">
        <f>'[11]ALL-Reformatted'!G13</f>
        <v>0</v>
      </c>
      <c r="E14" s="296">
        <f t="shared" si="6"/>
        <v>0</v>
      </c>
      <c r="F14" s="296">
        <f t="shared" si="1"/>
        <v>0</v>
      </c>
      <c r="G14" s="296">
        <f t="shared" si="2"/>
        <v>0</v>
      </c>
      <c r="H14" s="295">
        <f>'[1]Table 3 Levels 1&amp;2'!AL15</f>
        <v>4033.4866571910334</v>
      </c>
      <c r="I14" s="401">
        <v>716.29552188552179</v>
      </c>
      <c r="J14" s="294">
        <f t="shared" si="7"/>
        <v>2374.8910895382778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 ht="12.75" customHeight="1">
      <c r="A15" s="264">
        <v>9</v>
      </c>
      <c r="B15" s="263" t="s">
        <v>284</v>
      </c>
      <c r="C15" s="615">
        <f>'10.1.12 MFP Funded'!G14</f>
        <v>0</v>
      </c>
      <c r="D15" s="371">
        <f>'[11]ALL-Reformatted'!G14</f>
        <v>0</v>
      </c>
      <c r="E15" s="296">
        <f t="shared" si="6"/>
        <v>0</v>
      </c>
      <c r="F15" s="296">
        <f t="shared" si="1"/>
        <v>0</v>
      </c>
      <c r="G15" s="296">
        <f t="shared" si="2"/>
        <v>0</v>
      </c>
      <c r="H15" s="295">
        <f>'[1]Table 3 Levels 1&amp;2'!AL16</f>
        <v>4268.3217271902904</v>
      </c>
      <c r="I15" s="401">
        <v>716.29552188552179</v>
      </c>
      <c r="J15" s="294">
        <f t="shared" si="7"/>
        <v>2492.3086245379063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16">
        <f>'10.1.12 MFP Funded'!G15</f>
        <v>0</v>
      </c>
      <c r="D16" s="635">
        <f>'[11]ALL-Reformatted'!G15</f>
        <v>0</v>
      </c>
      <c r="E16" s="290">
        <f t="shared" si="6"/>
        <v>0</v>
      </c>
      <c r="F16" s="290">
        <f t="shared" si="1"/>
        <v>0</v>
      </c>
      <c r="G16" s="290">
        <f t="shared" si="2"/>
        <v>0</v>
      </c>
      <c r="H16" s="289">
        <f>'[1]Table 3 Levels 1&amp;2'!AL17</f>
        <v>4300.0681374076885</v>
      </c>
      <c r="I16" s="400">
        <v>716.29552188552179</v>
      </c>
      <c r="J16" s="288">
        <f t="shared" si="7"/>
        <v>2508.1818296466054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 ht="12.75" customHeight="1">
      <c r="A17" s="272">
        <v>11</v>
      </c>
      <c r="B17" s="271" t="s">
        <v>282</v>
      </c>
      <c r="C17" s="617">
        <f>'10.1.12 MFP Funded'!G16</f>
        <v>0</v>
      </c>
      <c r="D17" s="371">
        <f>'[11]ALL-Reformatted'!G16</f>
        <v>0</v>
      </c>
      <c r="E17" s="284">
        <f t="shared" si="6"/>
        <v>0</v>
      </c>
      <c r="F17" s="284">
        <f t="shared" si="1"/>
        <v>0</v>
      </c>
      <c r="G17" s="284">
        <f t="shared" si="2"/>
        <v>0</v>
      </c>
      <c r="H17" s="283">
        <f>'[1]Table 3 Levels 1&amp;2'!AL18</f>
        <v>6740.2393955908683</v>
      </c>
      <c r="I17" s="399">
        <v>716.29552188552179</v>
      </c>
      <c r="J17" s="282">
        <f t="shared" si="7"/>
        <v>3728.2674587381953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15">
        <f>'10.1.12 MFP Funded'!G17</f>
        <v>0</v>
      </c>
      <c r="D18" s="371">
        <f>'[11]ALL-Reformatted'!G17</f>
        <v>0</v>
      </c>
      <c r="E18" s="296">
        <f t="shared" si="6"/>
        <v>0</v>
      </c>
      <c r="F18" s="296">
        <f t="shared" si="1"/>
        <v>0</v>
      </c>
      <c r="G18" s="296">
        <f t="shared" si="2"/>
        <v>0</v>
      </c>
      <c r="H18" s="295">
        <f>'[1]Table 3 Levels 1&amp;2'!AL19</f>
        <v>1781.2877551020408</v>
      </c>
      <c r="I18" s="401">
        <v>716.29552188552179</v>
      </c>
      <c r="J18" s="294">
        <f t="shared" si="7"/>
        <v>1248.7916384937812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 ht="12.75" customHeight="1">
      <c r="A19" s="264">
        <v>13</v>
      </c>
      <c r="B19" s="263" t="s">
        <v>280</v>
      </c>
      <c r="C19" s="615">
        <f>'10.1.12 MFP Funded'!G18</f>
        <v>0</v>
      </c>
      <c r="D19" s="371">
        <f>'[11]ALL-Reformatted'!G18</f>
        <v>0</v>
      </c>
      <c r="E19" s="296">
        <f t="shared" si="6"/>
        <v>0</v>
      </c>
      <c r="F19" s="296">
        <f t="shared" si="1"/>
        <v>0</v>
      </c>
      <c r="G19" s="296">
        <f t="shared" si="2"/>
        <v>0</v>
      </c>
      <c r="H19" s="295">
        <f>'[1]Table 3 Levels 1&amp;2'!AL20</f>
        <v>6125.5331903699798</v>
      </c>
      <c r="I19" s="401">
        <v>716.29552188552179</v>
      </c>
      <c r="J19" s="294">
        <f t="shared" si="7"/>
        <v>3420.9143561277506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 ht="12.75" customHeight="1">
      <c r="A20" s="264">
        <v>14</v>
      </c>
      <c r="B20" s="263" t="s">
        <v>279</v>
      </c>
      <c r="C20" s="615">
        <f>'10.1.12 MFP Funded'!G19</f>
        <v>0</v>
      </c>
      <c r="D20" s="371">
        <f>'[11]ALL-Reformatted'!G19</f>
        <v>0</v>
      </c>
      <c r="E20" s="296">
        <f t="shared" si="6"/>
        <v>0</v>
      </c>
      <c r="F20" s="296">
        <f t="shared" si="1"/>
        <v>0</v>
      </c>
      <c r="G20" s="296">
        <f t="shared" si="2"/>
        <v>0</v>
      </c>
      <c r="H20" s="295">
        <f>'[1]Table 3 Levels 1&amp;2'!AL21</f>
        <v>5278.0936993421856</v>
      </c>
      <c r="I20" s="401">
        <v>716.29552188552179</v>
      </c>
      <c r="J20" s="294">
        <f t="shared" si="7"/>
        <v>2997.1946106138539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 ht="12.75" customHeight="1">
      <c r="A21" s="280">
        <v>15</v>
      </c>
      <c r="B21" s="279" t="s">
        <v>278</v>
      </c>
      <c r="C21" s="616">
        <f>'10.1.12 MFP Funded'!G20</f>
        <v>0</v>
      </c>
      <c r="D21" s="635">
        <f>'[11]ALL-Reformatted'!G20</f>
        <v>0</v>
      </c>
      <c r="E21" s="290">
        <f t="shared" si="6"/>
        <v>0</v>
      </c>
      <c r="F21" s="290">
        <f t="shared" si="1"/>
        <v>0</v>
      </c>
      <c r="G21" s="290">
        <f t="shared" si="2"/>
        <v>0</v>
      </c>
      <c r="H21" s="289">
        <f>'[1]Table 3 Levels 1&amp;2'!AL22</f>
        <v>5428.9842692179664</v>
      </c>
      <c r="I21" s="400">
        <v>716.29552188552179</v>
      </c>
      <c r="J21" s="288">
        <f t="shared" si="7"/>
        <v>3072.6398955517443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17">
        <f>'10.1.12 MFP Funded'!G21</f>
        <v>0</v>
      </c>
      <c r="D22" s="371">
        <f>'[11]ALL-Reformatted'!G21</f>
        <v>0</v>
      </c>
      <c r="E22" s="284">
        <f t="shared" si="6"/>
        <v>0</v>
      </c>
      <c r="F22" s="284">
        <f t="shared" si="1"/>
        <v>0</v>
      </c>
      <c r="G22" s="284">
        <f t="shared" si="2"/>
        <v>0</v>
      </c>
      <c r="H22" s="283">
        <f>'[1]Table 3 Levels 1&amp;2'!AL23</f>
        <v>1501.2470754125757</v>
      </c>
      <c r="I22" s="399">
        <v>716.29552188552179</v>
      </c>
      <c r="J22" s="282">
        <f t="shared" si="7"/>
        <v>1108.7712986490487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 ht="12.75" customHeight="1">
      <c r="A23" s="264">
        <v>17</v>
      </c>
      <c r="B23" s="263" t="s">
        <v>276</v>
      </c>
      <c r="C23" s="615">
        <f>'10.1.12 MFP Funded'!G22</f>
        <v>0</v>
      </c>
      <c r="D23" s="371">
        <f>'[11]ALL-Reformatted'!G22</f>
        <v>0</v>
      </c>
      <c r="E23" s="296">
        <f t="shared" si="6"/>
        <v>0</v>
      </c>
      <c r="F23" s="296">
        <f t="shared" si="1"/>
        <v>0</v>
      </c>
      <c r="G23" s="296">
        <f t="shared" si="2"/>
        <v>0</v>
      </c>
      <c r="H23" s="295">
        <f>'[1]Table 3 Levels 1&amp;2'!AL24</f>
        <v>3386.5716964570697</v>
      </c>
      <c r="I23" s="401">
        <v>716.29552188552179</v>
      </c>
      <c r="J23" s="294">
        <f t="shared" si="7"/>
        <v>2051.4336091712958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15">
        <f>'10.1.12 MFP Funded'!G23</f>
        <v>0</v>
      </c>
      <c r="D24" s="371">
        <f>'[11]ALL-Reformatted'!G23</f>
        <v>0</v>
      </c>
      <c r="E24" s="296">
        <f t="shared" si="6"/>
        <v>0</v>
      </c>
      <c r="F24" s="296">
        <f t="shared" si="1"/>
        <v>0</v>
      </c>
      <c r="G24" s="296">
        <f t="shared" si="2"/>
        <v>0</v>
      </c>
      <c r="H24" s="295">
        <f>'[1]Table 3 Levels 1&amp;2'!AL25</f>
        <v>5798.0598063231446</v>
      </c>
      <c r="I24" s="401">
        <v>716.29552188552179</v>
      </c>
      <c r="J24" s="294">
        <f t="shared" si="7"/>
        <v>3257.1776641043334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 ht="12.75" customHeight="1">
      <c r="A25" s="264">
        <v>19</v>
      </c>
      <c r="B25" s="263" t="s">
        <v>274</v>
      </c>
      <c r="C25" s="615">
        <f>'10.1.12 MFP Funded'!G24</f>
        <v>0</v>
      </c>
      <c r="D25" s="371">
        <f>'[11]ALL-Reformatted'!G24</f>
        <v>0</v>
      </c>
      <c r="E25" s="296">
        <f t="shared" si="6"/>
        <v>0</v>
      </c>
      <c r="F25" s="296">
        <f t="shared" si="1"/>
        <v>0</v>
      </c>
      <c r="G25" s="296">
        <f t="shared" si="2"/>
        <v>0</v>
      </c>
      <c r="H25" s="295">
        <f>'[1]Table 3 Levels 1&amp;2'!AL26</f>
        <v>5219.1012787873206</v>
      </c>
      <c r="I25" s="401">
        <v>716.29552188552179</v>
      </c>
      <c r="J25" s="294">
        <f t="shared" si="7"/>
        <v>2967.6984003364214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16">
        <f>'10.1.12 MFP Funded'!G25</f>
        <v>0</v>
      </c>
      <c r="D26" s="635">
        <f>'[11]ALL-Reformatted'!G25</f>
        <v>0</v>
      </c>
      <c r="E26" s="290">
        <f t="shared" si="6"/>
        <v>0</v>
      </c>
      <c r="F26" s="290">
        <f t="shared" si="1"/>
        <v>0</v>
      </c>
      <c r="G26" s="290">
        <f t="shared" si="2"/>
        <v>0</v>
      </c>
      <c r="H26" s="289">
        <f>'[1]Table 3 Levels 1&amp;2'!AL27</f>
        <v>5441.7799844976798</v>
      </c>
      <c r="I26" s="400">
        <v>716.29552188552179</v>
      </c>
      <c r="J26" s="288">
        <f t="shared" si="7"/>
        <v>3079.037753191601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 ht="12.75" customHeight="1">
      <c r="A27" s="272">
        <v>21</v>
      </c>
      <c r="B27" s="271" t="s">
        <v>272</v>
      </c>
      <c r="C27" s="617">
        <f>'10.1.12 MFP Funded'!G26</f>
        <v>0</v>
      </c>
      <c r="D27" s="371">
        <f>'[11]ALL-Reformatted'!G26</f>
        <v>0</v>
      </c>
      <c r="E27" s="284">
        <f t="shared" si="6"/>
        <v>0</v>
      </c>
      <c r="F27" s="284">
        <f t="shared" si="1"/>
        <v>0</v>
      </c>
      <c r="G27" s="284">
        <f t="shared" si="2"/>
        <v>0</v>
      </c>
      <c r="H27" s="283">
        <f>'[1]Table 3 Levels 1&amp;2'!AL28</f>
        <v>5718.7800910915075</v>
      </c>
      <c r="I27" s="399">
        <v>716.29552188552179</v>
      </c>
      <c r="J27" s="282">
        <f t="shared" si="7"/>
        <v>3217.5378064885144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15">
        <f>'10.1.12 MFP Funded'!G27</f>
        <v>0</v>
      </c>
      <c r="D28" s="371">
        <f>'[11]ALL-Reformatted'!G27</f>
        <v>0</v>
      </c>
      <c r="E28" s="296">
        <f t="shared" si="6"/>
        <v>0</v>
      </c>
      <c r="F28" s="296">
        <f t="shared" si="1"/>
        <v>0</v>
      </c>
      <c r="G28" s="296">
        <f t="shared" si="2"/>
        <v>0</v>
      </c>
      <c r="H28" s="295">
        <f>'[1]Table 3 Levels 1&amp;2'!AL29</f>
        <v>6198.830003500153</v>
      </c>
      <c r="I28" s="401">
        <v>716.29552188552179</v>
      </c>
      <c r="J28" s="294">
        <f t="shared" si="7"/>
        <v>3457.5627626928372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 ht="12.75" customHeight="1">
      <c r="A29" s="264">
        <v>23</v>
      </c>
      <c r="B29" s="263" t="s">
        <v>270</v>
      </c>
      <c r="C29" s="615">
        <f>'10.1.12 MFP Funded'!G28</f>
        <v>0</v>
      </c>
      <c r="D29" s="371">
        <f>'[11]ALL-Reformatted'!G28</f>
        <v>0</v>
      </c>
      <c r="E29" s="296">
        <f t="shared" si="6"/>
        <v>0</v>
      </c>
      <c r="F29" s="296">
        <f t="shared" si="1"/>
        <v>0</v>
      </c>
      <c r="G29" s="296">
        <f t="shared" si="2"/>
        <v>0</v>
      </c>
      <c r="H29" s="295">
        <f>'[1]Table 3 Levels 1&amp;2'!AL30</f>
        <v>4809.0299298140199</v>
      </c>
      <c r="I29" s="401">
        <v>716.29552188552179</v>
      </c>
      <c r="J29" s="294">
        <f t="shared" si="7"/>
        <v>2762.662725849771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15">
        <f>'10.1.12 MFP Funded'!G29</f>
        <v>0</v>
      </c>
      <c r="D30" s="371">
        <f>'[11]ALL-Reformatted'!G29</f>
        <v>0</v>
      </c>
      <c r="E30" s="296">
        <f t="shared" si="6"/>
        <v>0</v>
      </c>
      <c r="F30" s="296">
        <f t="shared" si="1"/>
        <v>0</v>
      </c>
      <c r="G30" s="296">
        <f t="shared" si="2"/>
        <v>0</v>
      </c>
      <c r="H30" s="295">
        <f>'[1]Table 3 Levels 1&amp;2'!AL31</f>
        <v>2649.7787452556372</v>
      </c>
      <c r="I30" s="401">
        <v>716.29552188552179</v>
      </c>
      <c r="J30" s="294">
        <f t="shared" si="7"/>
        <v>1683.0371335705795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 ht="12.75" customHeight="1">
      <c r="A31" s="280">
        <v>25</v>
      </c>
      <c r="B31" s="279" t="s">
        <v>268</v>
      </c>
      <c r="C31" s="616">
        <f>'10.1.12 MFP Funded'!G30</f>
        <v>0</v>
      </c>
      <c r="D31" s="635">
        <f>'[11]ALL-Reformatted'!G30</f>
        <v>0</v>
      </c>
      <c r="E31" s="290">
        <f t="shared" si="6"/>
        <v>0</v>
      </c>
      <c r="F31" s="290">
        <f t="shared" si="1"/>
        <v>0</v>
      </c>
      <c r="G31" s="290">
        <f t="shared" si="2"/>
        <v>0</v>
      </c>
      <c r="H31" s="289">
        <f>'[1]Table 3 Levels 1&amp;2'!AL32</f>
        <v>3848.3923674564248</v>
      </c>
      <c r="I31" s="400">
        <v>716.29552188552179</v>
      </c>
      <c r="J31" s="288">
        <f t="shared" si="7"/>
        <v>2282.3439446709735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17">
        <f>'10.1.12 MFP Funded'!G31</f>
        <v>0</v>
      </c>
      <c r="D32" s="371">
        <f>'[11]ALL-Reformatted'!G31</f>
        <v>0</v>
      </c>
      <c r="E32" s="284">
        <f t="shared" si="6"/>
        <v>0</v>
      </c>
      <c r="F32" s="284">
        <f t="shared" si="1"/>
        <v>0</v>
      </c>
      <c r="G32" s="284">
        <f t="shared" si="2"/>
        <v>0</v>
      </c>
      <c r="H32" s="283">
        <f>'[1]Table 3 Levels 1&amp;2'!AL33</f>
        <v>3145.9192082835102</v>
      </c>
      <c r="I32" s="399">
        <v>716.29552188552179</v>
      </c>
      <c r="J32" s="282">
        <f t="shared" si="7"/>
        <v>1931.107365084516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 ht="12.75" customHeight="1">
      <c r="A33" s="264">
        <v>27</v>
      </c>
      <c r="B33" s="263" t="s">
        <v>266</v>
      </c>
      <c r="C33" s="618">
        <f>'10.1.12 MFP Funded'!G32</f>
        <v>0</v>
      </c>
      <c r="D33" s="371">
        <f>'[11]ALL-Reformatted'!G32</f>
        <v>0</v>
      </c>
      <c r="E33" s="260">
        <f t="shared" si="6"/>
        <v>0</v>
      </c>
      <c r="F33" s="260">
        <f t="shared" si="1"/>
        <v>0</v>
      </c>
      <c r="G33" s="260">
        <f t="shared" si="2"/>
        <v>0</v>
      </c>
      <c r="H33" s="259">
        <f>'[1]Table 3 Levels 1&amp;2'!AL34</f>
        <v>5653.5502977926608</v>
      </c>
      <c r="I33" s="396">
        <v>716.29552188552179</v>
      </c>
      <c r="J33" s="258">
        <f t="shared" si="7"/>
        <v>3184.9229098390915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18">
        <f>'10.1.12 MFP Funded'!G33</f>
        <v>0</v>
      </c>
      <c r="D34" s="371">
        <f>'[11]ALL-Reformatted'!G33</f>
        <v>0</v>
      </c>
      <c r="E34" s="260">
        <f t="shared" si="6"/>
        <v>0</v>
      </c>
      <c r="F34" s="260">
        <f t="shared" si="1"/>
        <v>0</v>
      </c>
      <c r="G34" s="260">
        <f t="shared" si="2"/>
        <v>0</v>
      </c>
      <c r="H34" s="259">
        <f>'[1]Table 3 Levels 1&amp;2'!AL35</f>
        <v>3200.5356505169011</v>
      </c>
      <c r="I34" s="396">
        <v>716.29552188552179</v>
      </c>
      <c r="J34" s="258">
        <f t="shared" si="7"/>
        <v>1958.4155862012115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 ht="12.75" customHeight="1">
      <c r="A35" s="264">
        <v>29</v>
      </c>
      <c r="B35" s="263" t="s">
        <v>264</v>
      </c>
      <c r="C35" s="618">
        <f>'10.1.12 MFP Funded'!G34</f>
        <v>0</v>
      </c>
      <c r="D35" s="371">
        <f>'[11]ALL-Reformatted'!G34</f>
        <v>0</v>
      </c>
      <c r="E35" s="260">
        <f t="shared" si="6"/>
        <v>0</v>
      </c>
      <c r="F35" s="260">
        <f t="shared" si="1"/>
        <v>0</v>
      </c>
      <c r="G35" s="260">
        <f t="shared" si="2"/>
        <v>0</v>
      </c>
      <c r="H35" s="259">
        <f>'[1]Table 3 Levels 1&amp;2'!AL36</f>
        <v>3945.0399545376122</v>
      </c>
      <c r="I35" s="396">
        <v>716.29552188552179</v>
      </c>
      <c r="J35" s="258">
        <f t="shared" si="7"/>
        <v>2330.6677382115668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19">
        <f>'10.1.12 MFP Funded'!G35</f>
        <v>0</v>
      </c>
      <c r="D36" s="635">
        <f>'[11]ALL-Reformatted'!G35</f>
        <v>0</v>
      </c>
      <c r="E36" s="276">
        <f t="shared" si="6"/>
        <v>0</v>
      </c>
      <c r="F36" s="276">
        <f t="shared" si="1"/>
        <v>0</v>
      </c>
      <c r="G36" s="276">
        <f t="shared" si="2"/>
        <v>0</v>
      </c>
      <c r="H36" s="275">
        <f>'[1]Table 3 Levels 1&amp;2'!AL37</f>
        <v>5594.8916667625617</v>
      </c>
      <c r="I36" s="398">
        <v>716.29552188552179</v>
      </c>
      <c r="J36" s="274">
        <f t="shared" si="7"/>
        <v>3155.593594324042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 ht="12.75" customHeight="1">
      <c r="A37" s="272">
        <v>31</v>
      </c>
      <c r="B37" s="271" t="s">
        <v>262</v>
      </c>
      <c r="C37" s="620">
        <f>'10.1.12 MFP Funded'!G36</f>
        <v>0</v>
      </c>
      <c r="D37" s="371">
        <f>'[11]ALL-Reformatted'!G36</f>
        <v>0</v>
      </c>
      <c r="E37" s="268">
        <f t="shared" si="6"/>
        <v>0</v>
      </c>
      <c r="F37" s="268">
        <f t="shared" si="1"/>
        <v>0</v>
      </c>
      <c r="G37" s="268">
        <f t="shared" si="2"/>
        <v>0</v>
      </c>
      <c r="H37" s="267">
        <f>'[1]Table 3 Levels 1&amp;2'!AL38</f>
        <v>4159.5846806435638</v>
      </c>
      <c r="I37" s="397">
        <v>716.29552188552179</v>
      </c>
      <c r="J37" s="266">
        <f t="shared" si="7"/>
        <v>2437.940101264543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18">
        <f>'10.1.12 MFP Funded'!G37</f>
        <v>0</v>
      </c>
      <c r="D38" s="371">
        <f>'[11]ALL-Reformatted'!G37</f>
        <v>0</v>
      </c>
      <c r="E38" s="260">
        <f t="shared" si="6"/>
        <v>0</v>
      </c>
      <c r="F38" s="260">
        <f t="shared" si="1"/>
        <v>0</v>
      </c>
      <c r="G38" s="260">
        <f t="shared" si="2"/>
        <v>0</v>
      </c>
      <c r="H38" s="259">
        <f>'[1]Table 3 Levels 1&amp;2'!AL39</f>
        <v>5475.1436637248598</v>
      </c>
      <c r="I38" s="396">
        <v>716.29552188552179</v>
      </c>
      <c r="J38" s="258">
        <f t="shared" si="7"/>
        <v>3095.7195928051906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 ht="12.75" customHeight="1">
      <c r="A39" s="264">
        <v>33</v>
      </c>
      <c r="B39" s="263" t="s">
        <v>260</v>
      </c>
      <c r="C39" s="618">
        <f>'10.1.12 MFP Funded'!G38</f>
        <v>0</v>
      </c>
      <c r="D39" s="371">
        <f>'[11]ALL-Reformatted'!G38</f>
        <v>0</v>
      </c>
      <c r="E39" s="260">
        <f t="shared" si="6"/>
        <v>0</v>
      </c>
      <c r="F39" s="260">
        <f t="shared" si="1"/>
        <v>0</v>
      </c>
      <c r="G39" s="260">
        <f t="shared" si="2"/>
        <v>0</v>
      </c>
      <c r="H39" s="259">
        <f>'[1]Table 3 Levels 1&amp;2'!AL40</f>
        <v>5397.5678422891451</v>
      </c>
      <c r="I39" s="396">
        <v>716.29552188552179</v>
      </c>
      <c r="J39" s="258">
        <f t="shared" si="7"/>
        <v>3056.9316820873337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18">
        <f>'10.1.12 MFP Funded'!G39</f>
        <v>8</v>
      </c>
      <c r="D40" s="371">
        <f>'[11]ALL-Reformatted'!G39</f>
        <v>8</v>
      </c>
      <c r="E40" s="260">
        <f t="shared" si="6"/>
        <v>0</v>
      </c>
      <c r="F40" s="260">
        <f t="shared" si="1"/>
        <v>0</v>
      </c>
      <c r="G40" s="260">
        <f t="shared" si="2"/>
        <v>0</v>
      </c>
      <c r="H40" s="259">
        <f>'[1]Table 3 Levels 1&amp;2'!AL41</f>
        <v>5843.9642210290731</v>
      </c>
      <c r="I40" s="396">
        <v>716.29552188552179</v>
      </c>
      <c r="J40" s="258">
        <f t="shared" si="7"/>
        <v>3280.1298714572977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 ht="12.75" customHeight="1">
      <c r="A41" s="280">
        <v>35</v>
      </c>
      <c r="B41" s="279" t="s">
        <v>258</v>
      </c>
      <c r="C41" s="619">
        <f>'10.1.12 MFP Funded'!G40</f>
        <v>0</v>
      </c>
      <c r="D41" s="635">
        <f>'[11]ALL-Reformatted'!G40</f>
        <v>0</v>
      </c>
      <c r="E41" s="276">
        <f t="shared" si="6"/>
        <v>0</v>
      </c>
      <c r="F41" s="276">
        <f t="shared" si="1"/>
        <v>0</v>
      </c>
      <c r="G41" s="276">
        <f t="shared" si="2"/>
        <v>0</v>
      </c>
      <c r="H41" s="275">
        <f>'[1]Table 3 Levels 1&amp;2'!AL42</f>
        <v>4830.9633412658623</v>
      </c>
      <c r="I41" s="398">
        <v>716.29552188552179</v>
      </c>
      <c r="J41" s="274">
        <f t="shared" si="7"/>
        <v>2773.6294315756923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20">
        <f>'10.1.12 MFP Funded'!G41</f>
        <v>0</v>
      </c>
      <c r="D42" s="371">
        <f>'[11]ALL-Reformatted'!G41</f>
        <v>0</v>
      </c>
      <c r="E42" s="268">
        <f t="shared" si="6"/>
        <v>0</v>
      </c>
      <c r="F42" s="268">
        <f t="shared" si="1"/>
        <v>0</v>
      </c>
      <c r="G42" s="268">
        <f t="shared" si="2"/>
        <v>0</v>
      </c>
      <c r="H42" s="267">
        <f>'[1]Table 3 Levels 1&amp;2'!AL43</f>
        <v>3493.4615493208294</v>
      </c>
      <c r="I42" s="397">
        <v>716.29552188552179</v>
      </c>
      <c r="J42" s="266">
        <f t="shared" si="7"/>
        <v>2104.8785356031758</v>
      </c>
      <c r="K42" s="265">
        <f t="shared" si="3"/>
        <v>0</v>
      </c>
      <c r="L42" s="265">
        <f t="shared" si="4"/>
        <v>0</v>
      </c>
      <c r="M42" s="265">
        <f t="shared" si="5"/>
        <v>0</v>
      </c>
    </row>
    <row r="43" spans="1:13" ht="12.75" customHeight="1">
      <c r="A43" s="264">
        <v>37</v>
      </c>
      <c r="B43" s="263" t="s">
        <v>256</v>
      </c>
      <c r="C43" s="618">
        <f>'10.1.12 MFP Funded'!G42</f>
        <v>132</v>
      </c>
      <c r="D43" s="371">
        <f>'[11]ALL-Reformatted'!G42</f>
        <v>122</v>
      </c>
      <c r="E43" s="260">
        <f t="shared" si="6"/>
        <v>-10</v>
      </c>
      <c r="F43" s="260">
        <f t="shared" si="1"/>
        <v>0</v>
      </c>
      <c r="G43" s="260">
        <f t="shared" si="2"/>
        <v>-10</v>
      </c>
      <c r="H43" s="259">
        <f>'[1]Table 3 Levels 1&amp;2'!AL44</f>
        <v>5484.3026094077886</v>
      </c>
      <c r="I43" s="396">
        <v>716.29552188552179</v>
      </c>
      <c r="J43" s="258">
        <f t="shared" si="7"/>
        <v>3100.2990656466554</v>
      </c>
      <c r="K43" s="257">
        <f t="shared" si="3"/>
        <v>-31002.990656466554</v>
      </c>
      <c r="L43" s="257">
        <f t="shared" si="4"/>
        <v>0</v>
      </c>
      <c r="M43" s="257">
        <f t="shared" si="5"/>
        <v>-31002.990656466554</v>
      </c>
    </row>
    <row r="44" spans="1:13">
      <c r="A44" s="264">
        <v>38</v>
      </c>
      <c r="B44" s="263" t="s">
        <v>255</v>
      </c>
      <c r="C44" s="618">
        <f>'10.1.12 MFP Funded'!G43</f>
        <v>0</v>
      </c>
      <c r="D44" s="371">
        <f>'[11]ALL-Reformatted'!G43</f>
        <v>0</v>
      </c>
      <c r="E44" s="260">
        <f t="shared" si="6"/>
        <v>0</v>
      </c>
      <c r="F44" s="260">
        <f t="shared" si="1"/>
        <v>0</v>
      </c>
      <c r="G44" s="260">
        <f t="shared" si="2"/>
        <v>0</v>
      </c>
      <c r="H44" s="259">
        <f>'[1]Table 3 Levels 1&amp;2'!AL45</f>
        <v>2191.7415364583335</v>
      </c>
      <c r="I44" s="396">
        <v>716.29552188552179</v>
      </c>
      <c r="J44" s="258">
        <f t="shared" si="7"/>
        <v>1454.0185291719276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 ht="12.75" customHeight="1">
      <c r="A45" s="264">
        <v>39</v>
      </c>
      <c r="B45" s="263" t="s">
        <v>254</v>
      </c>
      <c r="C45" s="618">
        <f>'10.1.12 MFP Funded'!G44</f>
        <v>0</v>
      </c>
      <c r="D45" s="371">
        <f>'[11]ALL-Reformatted'!G44</f>
        <v>0</v>
      </c>
      <c r="E45" s="260">
        <f t="shared" si="6"/>
        <v>0</v>
      </c>
      <c r="F45" s="260">
        <f t="shared" si="1"/>
        <v>0</v>
      </c>
      <c r="G45" s="260">
        <f t="shared" si="2"/>
        <v>0</v>
      </c>
      <c r="H45" s="259">
        <f>'[1]Table 3 Levels 1&amp;2'!AL46</f>
        <v>3686.1886996918806</v>
      </c>
      <c r="I45" s="396">
        <v>716.29552188552179</v>
      </c>
      <c r="J45" s="258">
        <f t="shared" si="7"/>
        <v>2201.2421107887012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19">
        <f>'10.1.12 MFP Funded'!G45</f>
        <v>0</v>
      </c>
      <c r="D46" s="635">
        <f>'[11]ALL-Reformatted'!G45</f>
        <v>0</v>
      </c>
      <c r="E46" s="276">
        <f t="shared" si="6"/>
        <v>0</v>
      </c>
      <c r="F46" s="276">
        <f t="shared" si="1"/>
        <v>0</v>
      </c>
      <c r="G46" s="276">
        <f t="shared" si="2"/>
        <v>0</v>
      </c>
      <c r="H46" s="275">
        <f>'[1]Table 3 Levels 1&amp;2'!AL47</f>
        <v>4879.0185326187402</v>
      </c>
      <c r="I46" s="398">
        <v>716.29552188552179</v>
      </c>
      <c r="J46" s="274">
        <f t="shared" si="7"/>
        <v>2797.6570272521312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 ht="12.75" customHeight="1">
      <c r="A47" s="272">
        <v>41</v>
      </c>
      <c r="B47" s="271" t="s">
        <v>252</v>
      </c>
      <c r="C47" s="620">
        <f>'10.1.12 MFP Funded'!G46</f>
        <v>0</v>
      </c>
      <c r="D47" s="371">
        <f>'[11]ALL-Reformatted'!G46</f>
        <v>0</v>
      </c>
      <c r="E47" s="268">
        <f t="shared" si="6"/>
        <v>0</v>
      </c>
      <c r="F47" s="268">
        <f t="shared" si="1"/>
        <v>0</v>
      </c>
      <c r="G47" s="268">
        <f t="shared" si="2"/>
        <v>0</v>
      </c>
      <c r="H47" s="267">
        <f>'[1]Table 3 Levels 1&amp;2'!AL48</f>
        <v>1608.4303482587065</v>
      </c>
      <c r="I47" s="397">
        <v>716.29552188552179</v>
      </c>
      <c r="J47" s="266">
        <f t="shared" si="7"/>
        <v>1162.3629350721142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18">
        <f>'10.1.12 MFP Funded'!G47</f>
        <v>5</v>
      </c>
      <c r="D48" s="371">
        <f>'[11]ALL-Reformatted'!G47</f>
        <v>5</v>
      </c>
      <c r="E48" s="260">
        <f t="shared" si="6"/>
        <v>0</v>
      </c>
      <c r="F48" s="260">
        <f t="shared" si="1"/>
        <v>0</v>
      </c>
      <c r="G48" s="260">
        <f t="shared" si="2"/>
        <v>0</v>
      </c>
      <c r="H48" s="259">
        <f>'[1]Table 3 Levels 1&amp;2'!AL49</f>
        <v>5260.3047779801664</v>
      </c>
      <c r="I48" s="396">
        <v>716.29552188552179</v>
      </c>
      <c r="J48" s="258">
        <f t="shared" si="7"/>
        <v>2988.3001499328439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 ht="12.75" customHeight="1">
      <c r="A49" s="264">
        <v>43</v>
      </c>
      <c r="B49" s="263" t="s">
        <v>250</v>
      </c>
      <c r="C49" s="618">
        <f>'10.1.12 MFP Funded'!G48</f>
        <v>0</v>
      </c>
      <c r="D49" s="371">
        <f>'[11]ALL-Reformatted'!G48</f>
        <v>0</v>
      </c>
      <c r="E49" s="260">
        <f t="shared" si="6"/>
        <v>0</v>
      </c>
      <c r="F49" s="260">
        <f t="shared" si="1"/>
        <v>0</v>
      </c>
      <c r="G49" s="260">
        <f t="shared" si="2"/>
        <v>0</v>
      </c>
      <c r="H49" s="259">
        <f>'[1]Table 3 Levels 1&amp;2'!AL50</f>
        <v>5587.3492327608728</v>
      </c>
      <c r="I49" s="396">
        <v>716.29552188552179</v>
      </c>
      <c r="J49" s="258">
        <f t="shared" si="7"/>
        <v>3151.8223773231975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18">
        <f>'10.1.12 MFP Funded'!G49</f>
        <v>0</v>
      </c>
      <c r="D50" s="371">
        <f>'[11]ALL-Reformatted'!G49</f>
        <v>0</v>
      </c>
      <c r="E50" s="260">
        <f t="shared" si="6"/>
        <v>0</v>
      </c>
      <c r="F50" s="260">
        <f t="shared" si="1"/>
        <v>0</v>
      </c>
      <c r="G50" s="260">
        <f t="shared" si="2"/>
        <v>0</v>
      </c>
      <c r="H50" s="259">
        <f>'[1]Table 3 Levels 1&amp;2'!AL51</f>
        <v>4113.1787591918992</v>
      </c>
      <c r="I50" s="396">
        <v>716.29552188552179</v>
      </c>
      <c r="J50" s="258">
        <f t="shared" si="7"/>
        <v>2414.7371405387103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 ht="12.75" customHeight="1">
      <c r="A51" s="280">
        <v>45</v>
      </c>
      <c r="B51" s="279" t="s">
        <v>248</v>
      </c>
      <c r="C51" s="619">
        <f>'10.1.12 MFP Funded'!G50</f>
        <v>0</v>
      </c>
      <c r="D51" s="635">
        <f>'[11]ALL-Reformatted'!G50</f>
        <v>0</v>
      </c>
      <c r="E51" s="276">
        <f t="shared" si="6"/>
        <v>0</v>
      </c>
      <c r="F51" s="276">
        <f t="shared" si="1"/>
        <v>0</v>
      </c>
      <c r="G51" s="276">
        <f t="shared" si="2"/>
        <v>0</v>
      </c>
      <c r="H51" s="275">
        <f>'[1]Table 3 Levels 1&amp;2'!AL52</f>
        <v>2414.8479898164846</v>
      </c>
      <c r="I51" s="398">
        <v>716.29552188552179</v>
      </c>
      <c r="J51" s="274">
        <f t="shared" si="7"/>
        <v>1565.5717558510032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20">
        <f>'10.1.12 MFP Funded'!G51</f>
        <v>0</v>
      </c>
      <c r="D52" s="371">
        <f>'[11]ALL-Reformatted'!G51</f>
        <v>0</v>
      </c>
      <c r="E52" s="268">
        <f t="shared" si="6"/>
        <v>0</v>
      </c>
      <c r="F52" s="268">
        <f t="shared" si="1"/>
        <v>0</v>
      </c>
      <c r="G52" s="268">
        <f t="shared" si="2"/>
        <v>0</v>
      </c>
      <c r="H52" s="267">
        <f>'[1]Table 3 Levels 1&amp;2'!AL53</f>
        <v>5765.0314518803261</v>
      </c>
      <c r="I52" s="397">
        <v>716.29552188552179</v>
      </c>
      <c r="J52" s="266">
        <f t="shared" si="7"/>
        <v>3240.6634868829242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 ht="12.75" customHeight="1">
      <c r="A53" s="264">
        <v>47</v>
      </c>
      <c r="B53" s="263" t="s">
        <v>246</v>
      </c>
      <c r="C53" s="618">
        <f>'10.1.12 MFP Funded'!G52</f>
        <v>0</v>
      </c>
      <c r="D53" s="371">
        <f>'[11]ALL-Reformatted'!G52</f>
        <v>0</v>
      </c>
      <c r="E53" s="260">
        <f t="shared" si="6"/>
        <v>0</v>
      </c>
      <c r="F53" s="260">
        <f t="shared" si="1"/>
        <v>0</v>
      </c>
      <c r="G53" s="260">
        <f t="shared" si="2"/>
        <v>0</v>
      </c>
      <c r="H53" s="259">
        <f>'[1]Table 3 Levels 1&amp;2'!AL54</f>
        <v>3186.1712081166847</v>
      </c>
      <c r="I53" s="396">
        <v>716.29552188552179</v>
      </c>
      <c r="J53" s="258">
        <f t="shared" si="7"/>
        <v>1951.2333650011033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18">
        <f>'10.1.12 MFP Funded'!G53</f>
        <v>0</v>
      </c>
      <c r="D54" s="371">
        <f>'[11]ALL-Reformatted'!G53</f>
        <v>0</v>
      </c>
      <c r="E54" s="260">
        <f t="shared" si="6"/>
        <v>0</v>
      </c>
      <c r="F54" s="260">
        <f t="shared" si="1"/>
        <v>0</v>
      </c>
      <c r="G54" s="260">
        <f t="shared" si="2"/>
        <v>0</v>
      </c>
      <c r="H54" s="259">
        <f>'[1]Table 3 Levels 1&amp;2'!AL55</f>
        <v>4260.4872196136057</v>
      </c>
      <c r="I54" s="396">
        <v>716.29552188552179</v>
      </c>
      <c r="J54" s="258">
        <f t="shared" si="7"/>
        <v>2488.391370749564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 ht="12.75" customHeight="1">
      <c r="A55" s="264">
        <v>49</v>
      </c>
      <c r="B55" s="263" t="s">
        <v>244</v>
      </c>
      <c r="C55" s="618">
        <f>'10.1.12 MFP Funded'!G54</f>
        <v>0</v>
      </c>
      <c r="D55" s="371">
        <f>'[11]ALL-Reformatted'!G54</f>
        <v>0</v>
      </c>
      <c r="E55" s="260">
        <f t="shared" si="6"/>
        <v>0</v>
      </c>
      <c r="F55" s="260">
        <f t="shared" si="1"/>
        <v>0</v>
      </c>
      <c r="G55" s="260">
        <f t="shared" si="2"/>
        <v>0</v>
      </c>
      <c r="H55" s="259">
        <f>'[1]Table 3 Levels 1&amp;2'!AL56</f>
        <v>4800.2172145077111</v>
      </c>
      <c r="I55" s="396">
        <v>716.29552188552179</v>
      </c>
      <c r="J55" s="258">
        <f t="shared" si="7"/>
        <v>2758.2563681966167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19">
        <f>'10.1.12 MFP Funded'!G55</f>
        <v>0</v>
      </c>
      <c r="D56" s="635">
        <f>'[11]ALL-Reformatted'!G55</f>
        <v>0</v>
      </c>
      <c r="E56" s="276">
        <f t="shared" si="6"/>
        <v>0</v>
      </c>
      <c r="F56" s="276">
        <f t="shared" si="1"/>
        <v>0</v>
      </c>
      <c r="G56" s="276">
        <f t="shared" si="2"/>
        <v>0</v>
      </c>
      <c r="H56" s="275">
        <f>'[1]Table 3 Levels 1&amp;2'!AL57</f>
        <v>5059.523754419537</v>
      </c>
      <c r="I56" s="398">
        <v>716.29552188552179</v>
      </c>
      <c r="J56" s="274">
        <f t="shared" si="7"/>
        <v>2887.9096381525296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 ht="12.75" customHeight="1">
      <c r="A57" s="272">
        <v>51</v>
      </c>
      <c r="B57" s="271" t="s">
        <v>242</v>
      </c>
      <c r="C57" s="620">
        <f>'10.1.12 MFP Funded'!G56</f>
        <v>0</v>
      </c>
      <c r="D57" s="371">
        <f>'[11]ALL-Reformatted'!G56</f>
        <v>0</v>
      </c>
      <c r="E57" s="268">
        <f t="shared" si="6"/>
        <v>0</v>
      </c>
      <c r="F57" s="268">
        <f t="shared" si="1"/>
        <v>0</v>
      </c>
      <c r="G57" s="268">
        <f t="shared" si="2"/>
        <v>0</v>
      </c>
      <c r="H57" s="267">
        <f>'[1]Table 3 Levels 1&amp;2'!AL58</f>
        <v>4384.0477116019692</v>
      </c>
      <c r="I57" s="397">
        <v>716.29552188552179</v>
      </c>
      <c r="J57" s="266">
        <f t="shared" si="7"/>
        <v>2550.1716167437453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18">
        <f>'10.1.12 MFP Funded'!G57</f>
        <v>0</v>
      </c>
      <c r="D58" s="371">
        <f>'[11]ALL-Reformatted'!G57</f>
        <v>0</v>
      </c>
      <c r="E58" s="260">
        <f t="shared" si="6"/>
        <v>0</v>
      </c>
      <c r="F58" s="260">
        <f t="shared" si="1"/>
        <v>0</v>
      </c>
      <c r="G58" s="260">
        <f t="shared" si="2"/>
        <v>0</v>
      </c>
      <c r="H58" s="259">
        <f>'[1]Table 3 Levels 1&amp;2'!AL59</f>
        <v>4920.0697942988754</v>
      </c>
      <c r="I58" s="396">
        <v>716.29552188552179</v>
      </c>
      <c r="J58" s="258">
        <f t="shared" si="7"/>
        <v>2818.1826580921988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 ht="12.75" customHeight="1">
      <c r="A59" s="264">
        <v>53</v>
      </c>
      <c r="B59" s="263" t="s">
        <v>240</v>
      </c>
      <c r="C59" s="618">
        <f>'10.1.12 MFP Funded'!G58</f>
        <v>0</v>
      </c>
      <c r="D59" s="371">
        <f>'[11]ALL-Reformatted'!G58</f>
        <v>0</v>
      </c>
      <c r="E59" s="260">
        <f t="shared" si="6"/>
        <v>0</v>
      </c>
      <c r="F59" s="260">
        <f t="shared" si="1"/>
        <v>0</v>
      </c>
      <c r="G59" s="260">
        <f t="shared" si="2"/>
        <v>0</v>
      </c>
      <c r="H59" s="259">
        <f>'[1]Table 3 Levels 1&amp;2'!AL60</f>
        <v>4784.2719870767614</v>
      </c>
      <c r="I59" s="396">
        <v>716.29552188552179</v>
      </c>
      <c r="J59" s="258">
        <f t="shared" si="7"/>
        <v>2750.2837544811418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18">
        <f>'10.1.12 MFP Funded'!G59</f>
        <v>0</v>
      </c>
      <c r="D60" s="371">
        <f>'[11]ALL-Reformatted'!G59</f>
        <v>0</v>
      </c>
      <c r="E60" s="260">
        <f t="shared" si="6"/>
        <v>0</v>
      </c>
      <c r="F60" s="260">
        <f t="shared" si="1"/>
        <v>0</v>
      </c>
      <c r="G60" s="260">
        <f t="shared" si="2"/>
        <v>0</v>
      </c>
      <c r="H60" s="259">
        <f>'[1]Table 3 Levels 1&amp;2'!AL61</f>
        <v>5982.5555386476462</v>
      </c>
      <c r="I60" s="396">
        <v>716.29552188552179</v>
      </c>
      <c r="J60" s="258">
        <f t="shared" si="7"/>
        <v>3349.4255302665842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 ht="12.75" customHeight="1">
      <c r="A61" s="280">
        <v>55</v>
      </c>
      <c r="B61" s="279" t="s">
        <v>238</v>
      </c>
      <c r="C61" s="619">
        <f>'10.1.12 MFP Funded'!G60</f>
        <v>0</v>
      </c>
      <c r="D61" s="635">
        <f>'[11]ALL-Reformatted'!G60</f>
        <v>0</v>
      </c>
      <c r="E61" s="276">
        <f t="shared" si="6"/>
        <v>0</v>
      </c>
      <c r="F61" s="276">
        <f t="shared" si="1"/>
        <v>0</v>
      </c>
      <c r="G61" s="276">
        <f t="shared" si="2"/>
        <v>0</v>
      </c>
      <c r="H61" s="275">
        <f>'[1]Table 3 Levels 1&amp;2'!AL62</f>
        <v>4087.4017448818722</v>
      </c>
      <c r="I61" s="398">
        <v>716.29552188552179</v>
      </c>
      <c r="J61" s="274">
        <f t="shared" si="7"/>
        <v>2401.8486333836972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20">
        <f>'10.1.12 MFP Funded'!G61</f>
        <v>0</v>
      </c>
      <c r="D62" s="371">
        <f>'[11]ALL-Reformatted'!G61</f>
        <v>0</v>
      </c>
      <c r="E62" s="268">
        <f t="shared" si="6"/>
        <v>0</v>
      </c>
      <c r="F62" s="268">
        <f t="shared" si="1"/>
        <v>0</v>
      </c>
      <c r="G62" s="268">
        <f t="shared" si="2"/>
        <v>0</v>
      </c>
      <c r="H62" s="267">
        <f>'[1]Table 3 Levels 1&amp;2'!AL63</f>
        <v>5052.2250942802684</v>
      </c>
      <c r="I62" s="397">
        <v>716.29552188552179</v>
      </c>
      <c r="J62" s="266">
        <f t="shared" si="7"/>
        <v>2884.2603080828949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 ht="12.75" customHeight="1">
      <c r="A63" s="264">
        <v>57</v>
      </c>
      <c r="B63" s="263" t="s">
        <v>236</v>
      </c>
      <c r="C63" s="618">
        <f>'10.1.12 MFP Funded'!G62</f>
        <v>0</v>
      </c>
      <c r="D63" s="371">
        <f>'[11]ALL-Reformatted'!G62</f>
        <v>0</v>
      </c>
      <c r="E63" s="260">
        <f t="shared" si="6"/>
        <v>0</v>
      </c>
      <c r="F63" s="260">
        <f t="shared" si="1"/>
        <v>0</v>
      </c>
      <c r="G63" s="260">
        <f t="shared" si="2"/>
        <v>0</v>
      </c>
      <c r="H63" s="259">
        <f>'[1]Table 3 Levels 1&amp;2'!AL64</f>
        <v>4389.3863180380931</v>
      </c>
      <c r="I63" s="396">
        <v>716.29552188552179</v>
      </c>
      <c r="J63" s="258">
        <f t="shared" si="7"/>
        <v>2552.8409199618072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18">
        <f>'10.1.12 MFP Funded'!G63</f>
        <v>0</v>
      </c>
      <c r="D64" s="371">
        <f>'[11]ALL-Reformatted'!G63</f>
        <v>0</v>
      </c>
      <c r="E64" s="260">
        <f t="shared" si="6"/>
        <v>0</v>
      </c>
      <c r="F64" s="260">
        <f t="shared" si="1"/>
        <v>0</v>
      </c>
      <c r="G64" s="260">
        <f t="shared" si="2"/>
        <v>0</v>
      </c>
      <c r="H64" s="259">
        <f>'[1]Table 3 Levels 1&amp;2'!AL65</f>
        <v>5325.8881107130073</v>
      </c>
      <c r="I64" s="396">
        <v>716.29552188552179</v>
      </c>
      <c r="J64" s="258">
        <f t="shared" si="7"/>
        <v>3021.0918162992648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 ht="12.75" customHeight="1">
      <c r="A65" s="264">
        <v>59</v>
      </c>
      <c r="B65" s="263" t="s">
        <v>234</v>
      </c>
      <c r="C65" s="618">
        <f>'10.1.12 MFP Funded'!G64</f>
        <v>0</v>
      </c>
      <c r="D65" s="371">
        <f>'[11]ALL-Reformatted'!G64</f>
        <v>0</v>
      </c>
      <c r="E65" s="260">
        <f t="shared" si="6"/>
        <v>0</v>
      </c>
      <c r="F65" s="260">
        <f t="shared" si="1"/>
        <v>0</v>
      </c>
      <c r="G65" s="260">
        <f t="shared" si="2"/>
        <v>0</v>
      </c>
      <c r="H65" s="259">
        <f>'[1]Table 3 Levels 1&amp;2'!AL66</f>
        <v>6328.4963620482158</v>
      </c>
      <c r="I65" s="396">
        <v>716.29552188552179</v>
      </c>
      <c r="J65" s="258">
        <f t="shared" si="7"/>
        <v>3522.395941966869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19">
        <f>'10.1.12 MFP Funded'!G65</f>
        <v>0</v>
      </c>
      <c r="D66" s="635">
        <f>'[11]ALL-Reformatted'!G65</f>
        <v>0</v>
      </c>
      <c r="E66" s="276">
        <f t="shared" si="6"/>
        <v>0</v>
      </c>
      <c r="F66" s="276">
        <f t="shared" si="1"/>
        <v>0</v>
      </c>
      <c r="G66" s="276">
        <f t="shared" si="2"/>
        <v>0</v>
      </c>
      <c r="H66" s="275">
        <f>'[1]Table 3 Levels 1&amp;2'!AL67</f>
        <v>4825.1723230627122</v>
      </c>
      <c r="I66" s="398">
        <v>716.29552188552179</v>
      </c>
      <c r="J66" s="274">
        <f t="shared" si="7"/>
        <v>2770.7339224741172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 ht="12.75" customHeight="1">
      <c r="A67" s="272">
        <v>61</v>
      </c>
      <c r="B67" s="271" t="s">
        <v>232</v>
      </c>
      <c r="C67" s="620">
        <f>'10.1.12 MFP Funded'!G66</f>
        <v>0</v>
      </c>
      <c r="D67" s="371">
        <f>'[11]ALL-Reformatted'!G66</f>
        <v>0</v>
      </c>
      <c r="E67" s="268">
        <f t="shared" si="6"/>
        <v>0</v>
      </c>
      <c r="F67" s="268">
        <f t="shared" si="1"/>
        <v>0</v>
      </c>
      <c r="G67" s="268">
        <f t="shared" si="2"/>
        <v>0</v>
      </c>
      <c r="H67" s="267">
        <f>'[1]Table 3 Levels 1&amp;2'!AL68</f>
        <v>3063.3110364585282</v>
      </c>
      <c r="I67" s="397">
        <v>716.29552188552179</v>
      </c>
      <c r="J67" s="266">
        <f t="shared" si="7"/>
        <v>1889.803279172025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18">
        <f>'10.1.12 MFP Funded'!G67</f>
        <v>0</v>
      </c>
      <c r="D68" s="371">
        <f>'[11]ALL-Reformatted'!G67</f>
        <v>0</v>
      </c>
      <c r="E68" s="260">
        <f t="shared" si="6"/>
        <v>0</v>
      </c>
      <c r="F68" s="260">
        <f t="shared" si="1"/>
        <v>0</v>
      </c>
      <c r="G68" s="260">
        <f t="shared" si="2"/>
        <v>0</v>
      </c>
      <c r="H68" s="259">
        <f>'[1]Table 3 Levels 1&amp;2'!AL69</f>
        <v>5564.645485869667</v>
      </c>
      <c r="I68" s="396">
        <v>716.29552188552179</v>
      </c>
      <c r="J68" s="258">
        <f t="shared" si="7"/>
        <v>3140.4705038775946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 ht="12.75" customHeight="1">
      <c r="A69" s="264">
        <v>63</v>
      </c>
      <c r="B69" s="263" t="s">
        <v>230</v>
      </c>
      <c r="C69" s="618">
        <f>'10.1.12 MFP Funded'!G68</f>
        <v>0</v>
      </c>
      <c r="D69" s="371">
        <f>'[11]ALL-Reformatted'!G68</f>
        <v>0</v>
      </c>
      <c r="E69" s="260">
        <f t="shared" si="6"/>
        <v>0</v>
      </c>
      <c r="F69" s="260">
        <f t="shared" si="1"/>
        <v>0</v>
      </c>
      <c r="G69" s="260">
        <f t="shared" si="2"/>
        <v>0</v>
      </c>
      <c r="H69" s="259">
        <f>'[1]Table 3 Levels 1&amp;2'!AL70</f>
        <v>4414.1775336636538</v>
      </c>
      <c r="I69" s="396">
        <v>716.29552188552179</v>
      </c>
      <c r="J69" s="258">
        <f t="shared" si="7"/>
        <v>2565.2365277745876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18">
        <f>'10.1.12 MFP Funded'!G69</f>
        <v>0</v>
      </c>
      <c r="D70" s="371">
        <f>'[11]ALL-Reformatted'!G69</f>
        <v>0</v>
      </c>
      <c r="E70" s="260">
        <f t="shared" si="6"/>
        <v>0</v>
      </c>
      <c r="F70" s="260">
        <f t="shared" si="1"/>
        <v>0</v>
      </c>
      <c r="G70" s="260">
        <f t="shared" si="2"/>
        <v>0</v>
      </c>
      <c r="H70" s="259">
        <f>'[1]Table 3 Levels 1&amp;2'!AL71</f>
        <v>5871.0485811924027</v>
      </c>
      <c r="I70" s="396">
        <v>716.29552188552179</v>
      </c>
      <c r="J70" s="258">
        <f t="shared" si="7"/>
        <v>3293.6720515389625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 ht="12.75" customHeight="1">
      <c r="A71" s="280">
        <v>65</v>
      </c>
      <c r="B71" s="279" t="s">
        <v>228</v>
      </c>
      <c r="C71" s="619">
        <f>'10.1.12 MFP Funded'!G70</f>
        <v>188</v>
      </c>
      <c r="D71" s="635">
        <f>'[11]ALL-Reformatted'!G70</f>
        <v>184</v>
      </c>
      <c r="E71" s="276">
        <f t="shared" si="6"/>
        <v>-4</v>
      </c>
      <c r="F71" s="276">
        <f t="shared" ref="F71:F75" si="8">IF(E71&gt;0,E71,0)</f>
        <v>0</v>
      </c>
      <c r="G71" s="276">
        <f t="shared" ref="G71:G75" si="9">IF(E71&lt;0,E71,0)</f>
        <v>-4</v>
      </c>
      <c r="H71" s="275">
        <f>'[1]Table 3 Levels 1&amp;2'!AL72</f>
        <v>4602.2046951319899</v>
      </c>
      <c r="I71" s="398">
        <v>716.29552188552179</v>
      </c>
      <c r="J71" s="274">
        <f t="shared" si="7"/>
        <v>2659.2501085087561</v>
      </c>
      <c r="K71" s="273">
        <f t="shared" ref="K71:K75" si="10">E71*J71</f>
        <v>-10637.000434035024</v>
      </c>
      <c r="L71" s="273">
        <f t="shared" ref="L71:L75" si="11">IF(K71&gt;0,K71,0)</f>
        <v>0</v>
      </c>
      <c r="M71" s="273">
        <f t="shared" ref="M71:M75" si="12">IF(K71&lt;0,K71,0)</f>
        <v>-10637.000434035024</v>
      </c>
    </row>
    <row r="72" spans="1:13">
      <c r="A72" s="272">
        <v>66</v>
      </c>
      <c r="B72" s="271" t="s">
        <v>227</v>
      </c>
      <c r="C72" s="620">
        <f>'10.1.12 MFP Funded'!G71</f>
        <v>0</v>
      </c>
      <c r="D72" s="371">
        <f>'[11]ALL-Reformatted'!G71</f>
        <v>0</v>
      </c>
      <c r="E72" s="268">
        <f t="shared" ref="E72:E75" si="13">D72-C72</f>
        <v>0</v>
      </c>
      <c r="F72" s="268">
        <f t="shared" si="8"/>
        <v>0</v>
      </c>
      <c r="G72" s="268">
        <f t="shared" si="9"/>
        <v>0</v>
      </c>
      <c r="H72" s="267">
        <f>'[1]Table 3 Levels 1&amp;2'!AL73</f>
        <v>6243.8912249150071</v>
      </c>
      <c r="I72" s="397">
        <v>716.29552188552179</v>
      </c>
      <c r="J72" s="266">
        <f t="shared" ref="J72:J75" si="14">(H72+I72)*0.5</f>
        <v>3480.0933734002647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 ht="12.75" customHeight="1">
      <c r="A73" s="264">
        <v>67</v>
      </c>
      <c r="B73" s="263" t="s">
        <v>226</v>
      </c>
      <c r="C73" s="618">
        <f>'10.1.12 MFP Funded'!G72</f>
        <v>0</v>
      </c>
      <c r="D73" s="371">
        <f>'[11]ALL-Reformatted'!G72</f>
        <v>0</v>
      </c>
      <c r="E73" s="260">
        <f t="shared" si="13"/>
        <v>0</v>
      </c>
      <c r="F73" s="260">
        <f t="shared" si="8"/>
        <v>0</v>
      </c>
      <c r="G73" s="260">
        <f t="shared" si="9"/>
        <v>0</v>
      </c>
      <c r="H73" s="259">
        <f>'[1]Table 3 Levels 1&amp;2'!AL74</f>
        <v>5049.6489898847567</v>
      </c>
      <c r="I73" s="396">
        <v>716.29552188552179</v>
      </c>
      <c r="J73" s="258">
        <f t="shared" si="14"/>
        <v>2882.972255885139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18">
        <f>'10.1.12 MFP Funded'!G73</f>
        <v>0</v>
      </c>
      <c r="D74" s="371">
        <f>'[11]ALL-Reformatted'!G73</f>
        <v>0</v>
      </c>
      <c r="E74" s="260">
        <f t="shared" si="13"/>
        <v>0</v>
      </c>
      <c r="F74" s="260">
        <f t="shared" si="8"/>
        <v>0</v>
      </c>
      <c r="G74" s="260">
        <f t="shared" si="9"/>
        <v>0</v>
      </c>
      <c r="H74" s="259">
        <f>'[1]Table 3 Levels 1&amp;2'!AL75</f>
        <v>5861.7500805575619</v>
      </c>
      <c r="I74" s="396">
        <v>716.29552188552179</v>
      </c>
      <c r="J74" s="258">
        <f t="shared" si="14"/>
        <v>3289.0228012215421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 ht="12.75" customHeight="1">
      <c r="A75" s="256">
        <v>69</v>
      </c>
      <c r="B75" s="255" t="s">
        <v>224</v>
      </c>
      <c r="C75" s="619">
        <f>'10.1.12 MFP Funded'!G74</f>
        <v>0</v>
      </c>
      <c r="D75" s="371">
        <f>'[11]ALL-Reformatted'!G74</f>
        <v>0</v>
      </c>
      <c r="E75" s="252">
        <f t="shared" si="13"/>
        <v>0</v>
      </c>
      <c r="F75" s="252">
        <f t="shared" si="8"/>
        <v>0</v>
      </c>
      <c r="G75" s="252">
        <f t="shared" si="9"/>
        <v>0</v>
      </c>
      <c r="H75" s="251">
        <f>'[1]Table 3 Levels 1&amp;2'!AL76</f>
        <v>5508.3397285189958</v>
      </c>
      <c r="I75" s="395">
        <v>716.29552188552179</v>
      </c>
      <c r="J75" s="250">
        <f t="shared" si="14"/>
        <v>3112.3176252022586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s="391" customFormat="1" ht="13.5" thickBot="1">
      <c r="A76" s="248"/>
      <c r="B76" s="247" t="s">
        <v>223</v>
      </c>
      <c r="C76" s="246">
        <f>SUM(C7:C75)</f>
        <v>333</v>
      </c>
      <c r="D76" s="246">
        <f>SUM(D7:D75)</f>
        <v>319</v>
      </c>
      <c r="E76" s="394">
        <f>SUM(E7:E75)</f>
        <v>-14</v>
      </c>
      <c r="F76" s="394">
        <f>SUM(F7:F75)</f>
        <v>0</v>
      </c>
      <c r="G76" s="394">
        <f>SUM(G7:G75)</f>
        <v>-14</v>
      </c>
      <c r="H76" s="244"/>
      <c r="I76" s="243"/>
      <c r="J76" s="243"/>
      <c r="K76" s="242">
        <f>SUM(K7:K75)</f>
        <v>-41639.991090501579</v>
      </c>
      <c r="L76" s="242">
        <f>SUM(L7:L75)</f>
        <v>0</v>
      </c>
      <c r="M76" s="242">
        <f>SUM(M7:M75)</f>
        <v>-41639.991090501579</v>
      </c>
    </row>
    <row r="77" spans="1:13" s="391" customFormat="1" ht="13.5" customHeight="1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B78" s="684" t="s">
        <v>601</v>
      </c>
      <c r="C78" s="685"/>
      <c r="D78" s="685"/>
      <c r="E78" s="686">
        <f>E76</f>
        <v>-14</v>
      </c>
      <c r="F78" s="685"/>
      <c r="G78" s="685"/>
      <c r="H78" s="687">
        <f>'Oct midyear New Vision'!H107</f>
        <v>9519.9609010774075</v>
      </c>
      <c r="I78" s="688">
        <f>'Oct midyear New Vision'!I107</f>
        <v>716.29552188552179</v>
      </c>
      <c r="J78" s="689">
        <f t="shared" ref="J78" si="15">(H78+I78)*0.5</f>
        <v>5118.1282114814649</v>
      </c>
      <c r="K78" s="690">
        <f>J78*E78</f>
        <v>-71653.794960740503</v>
      </c>
    </row>
    <row r="79" spans="1:13" ht="12.75" hidden="1" customHeight="1"/>
    <row r="80" spans="1:13" ht="12.75" hidden="1" customHeight="1"/>
    <row r="81" spans="3:9" ht="12.75" hidden="1" customHeight="1"/>
    <row r="82" spans="3:9" ht="12.75" hidden="1" customHeight="1"/>
    <row r="83" spans="3:9" ht="12.75" hidden="1" customHeight="1">
      <c r="I83" s="388"/>
    </row>
    <row r="84" spans="3:9" ht="10.5" hidden="1" customHeight="1"/>
    <row r="85" spans="3:9" ht="12.75" hidden="1" customHeight="1"/>
    <row r="86" spans="3:9" ht="12.75" hidden="1" customHeight="1">
      <c r="C86" s="386">
        <v>85661</v>
      </c>
      <c r="D86" s="386"/>
      <c r="E86" s="386"/>
      <c r="F86" s="386"/>
      <c r="G86" s="386"/>
      <c r="H86" s="382" t="s">
        <v>323</v>
      </c>
    </row>
    <row r="87" spans="3:9" ht="12.75" hidden="1" customHeight="1">
      <c r="C87" s="386">
        <v>650290</v>
      </c>
      <c r="D87" s="386"/>
      <c r="E87" s="386"/>
      <c r="F87" s="386"/>
      <c r="G87" s="386"/>
      <c r="H87" s="382" t="s">
        <v>322</v>
      </c>
    </row>
    <row r="88" spans="3:9" ht="12.75" hidden="1" customHeight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t="12.75" hidden="1" customHeight="1">
      <c r="C89" s="386"/>
      <c r="D89" s="386"/>
      <c r="E89" s="386"/>
      <c r="F89" s="386"/>
      <c r="G89" s="386"/>
      <c r="H89" s="382"/>
    </row>
    <row r="90" spans="3:9" ht="12.75" hidden="1" customHeight="1">
      <c r="C90" s="386">
        <v>128510</v>
      </c>
      <c r="D90" s="386"/>
      <c r="E90" s="386"/>
      <c r="F90" s="386"/>
      <c r="G90" s="386"/>
      <c r="H90" s="382" t="s">
        <v>320</v>
      </c>
    </row>
    <row r="91" spans="3:9" ht="12.75" hidden="1" customHeight="1">
      <c r="C91" s="386">
        <v>911320</v>
      </c>
      <c r="D91" s="386"/>
      <c r="E91" s="386"/>
      <c r="F91" s="386"/>
      <c r="G91" s="386"/>
      <c r="H91" s="382" t="s">
        <v>319</v>
      </c>
    </row>
    <row r="92" spans="3:9" ht="12.75" hidden="1" customHeight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t="12.75" hidden="1" customHeight="1">
      <c r="C93" s="386"/>
      <c r="D93" s="386"/>
      <c r="E93" s="386"/>
      <c r="F93" s="386"/>
      <c r="G93" s="386"/>
      <c r="H93" s="382"/>
    </row>
    <row r="94" spans="3:9" ht="12.75" hidden="1" customHeight="1">
      <c r="C94" s="385">
        <v>2663489616</v>
      </c>
      <c r="D94" s="385"/>
      <c r="E94" s="385"/>
      <c r="F94" s="385"/>
      <c r="G94" s="385"/>
      <c r="H94" s="372" t="s">
        <v>317</v>
      </c>
    </row>
    <row r="95" spans="3:9" ht="12.75" hidden="1" customHeight="1">
      <c r="C95" s="384">
        <f>C92</f>
        <v>0.14101523065443533</v>
      </c>
      <c r="D95" s="383"/>
      <c r="E95" s="383"/>
      <c r="F95" s="383"/>
      <c r="G95" s="383"/>
      <c r="H95" s="372"/>
    </row>
    <row r="96" spans="3:9" ht="12.75" hidden="1" customHeight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3:8" s="370" customFormat="1" ht="12.75" hidden="1" customHeight="1">
      <c r="C97" s="381">
        <f>50%/C92</f>
        <v>3.5457162866702978</v>
      </c>
      <c r="D97" s="380"/>
      <c r="E97" s="380"/>
      <c r="F97" s="380"/>
      <c r="G97" s="380"/>
      <c r="H97" s="372" t="s">
        <v>315</v>
      </c>
    </row>
    <row r="98" spans="3:8" s="370" customFormat="1" ht="12.75" hidden="1" customHeight="1">
      <c r="C98" s="376">
        <f>C96*C97</f>
        <v>1331744808</v>
      </c>
      <c r="D98" s="376"/>
      <c r="E98" s="376"/>
      <c r="F98" s="376"/>
      <c r="G98" s="376"/>
      <c r="H98" s="379" t="s">
        <v>314</v>
      </c>
    </row>
    <row r="99" spans="3:8" s="370" customFormat="1" ht="12.75" hidden="1" customHeight="1">
      <c r="C99" s="378">
        <f>C87</f>
        <v>650290</v>
      </c>
      <c r="D99" s="377"/>
      <c r="E99" s="377"/>
      <c r="F99" s="377"/>
      <c r="G99" s="377"/>
      <c r="H99" s="372" t="s">
        <v>313</v>
      </c>
    </row>
    <row r="100" spans="3:8" s="370" customFormat="1" ht="12.75" hidden="1" customHeight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</row>
    <row r="101" spans="3:8" s="370" customFormat="1" ht="12.75" hidden="1" customHeight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</row>
    <row r="102" spans="3:8" s="370" customFormat="1" ht="12.75" hidden="1" customHeight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</row>
    <row r="103" spans="3:8" s="370" customFormat="1" ht="12.75" hidden="1" customHeight="1">
      <c r="C103" s="373"/>
      <c r="D103" s="373"/>
      <c r="E103" s="373"/>
      <c r="F103" s="373"/>
      <c r="G103" s="373"/>
      <c r="H103" s="372"/>
    </row>
    <row r="104" spans="3:8" s="370" customFormat="1" ht="12.75" hidden="1" customHeight="1">
      <c r="C104" s="373"/>
      <c r="D104" s="373"/>
      <c r="E104" s="373"/>
      <c r="F104" s="373"/>
      <c r="G104" s="373"/>
      <c r="H104" s="372"/>
    </row>
    <row r="105" spans="3:8" s="370" customFormat="1" ht="12.75" hidden="1" customHeight="1">
      <c r="C105" s="371"/>
      <c r="D105" s="371"/>
      <c r="E105" s="371"/>
      <c r="F105" s="371"/>
      <c r="G105" s="371"/>
      <c r="H105" s="372"/>
    </row>
    <row r="106" spans="3:8" s="370" customFormat="1" ht="12.75" hidden="1" customHeight="1">
      <c r="C106" s="371"/>
      <c r="D106" s="371"/>
      <c r="E106" s="371"/>
      <c r="F106" s="371"/>
      <c r="G106" s="371"/>
      <c r="H106" s="371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5" right="0.25" top="0.87" bottom="0.2" header="0.25" footer="0.2"/>
  <pageSetup paperSize="5" scale="56" firstPageNumber="72" fitToWidth="3" orientation="portrait" useFirstPageNumber="1" r:id="rId1"/>
  <headerFooter alignWithMargins="0">
    <oddHeader xml:space="preserve">&amp;L&amp;"Arial,Bold"&amp;16FY2012-13 MFP February 1 Mid-year Adjustment for Students&amp;R&amp;"Arial,Bold"&amp;12&amp;KFF0000
</oddHeader>
    <oddFooter>&amp;R&amp;P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85" zoomScaleSheetLayoutView="90" workbookViewId="0">
      <pane xSplit="2" ySplit="6" topLeftCell="C61" activePane="bottomRight" state="frozen"/>
      <selection activeCell="A2" sqref="A2:B4"/>
      <selection pane="topRight" activeCell="A2" sqref="A2:B4"/>
      <selection pane="bottomLeft" activeCell="A2" sqref="A2:B4"/>
      <selection pane="bottomRight" activeCell="K78" sqref="K78"/>
    </sheetView>
  </sheetViews>
  <sheetFormatPr defaultColWidth="12.5703125" defaultRowHeight="12.75"/>
  <cols>
    <col min="1" max="1" width="3" style="370" bestFit="1" customWidth="1"/>
    <col min="2" max="2" width="17.28515625" style="370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7109375" style="371" customWidth="1"/>
    <col min="8" max="8" width="15.28515625" style="371" customWidth="1"/>
    <col min="9" max="9" width="12.5703125" style="371" bestFit="1" customWidth="1"/>
    <col min="10" max="10" width="14.5703125" style="370" customWidth="1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325</v>
      </c>
      <c r="B2" s="821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2" customHeight="1">
      <c r="A6" s="421"/>
      <c r="B6" s="420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Funded'!H6</f>
        <v>0</v>
      </c>
      <c r="D7" s="371">
        <f>'[11]ALL-Reformatted'!H6</f>
        <v>0</v>
      </c>
      <c r="E7" s="330">
        <f>D7-C7</f>
        <v>0</v>
      </c>
      <c r="F7" s="330">
        <f t="shared" ref="F7:F70" si="1">IF(E7&gt;0,E7,0)</f>
        <v>0</v>
      </c>
      <c r="G7" s="330">
        <f t="shared" ref="G7:G70" si="2">IF(E7&lt;0,E7,0)</f>
        <v>0</v>
      </c>
      <c r="H7" s="283">
        <f>'[1]Table 3 Levels 1&amp;2'!AL8</f>
        <v>4621.8175818834352</v>
      </c>
      <c r="I7" s="399">
        <v>598.40363440561384</v>
      </c>
      <c r="J7" s="282">
        <f>(H7+I7)*0.5</f>
        <v>2610.1106081445246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29">
        <f>'10.1.12 MFP Funded'!H7</f>
        <v>0</v>
      </c>
      <c r="D8" s="371">
        <f>'[11]ALL-Reformatted'!H7</f>
        <v>0</v>
      </c>
      <c r="E8" s="332">
        <f t="shared" ref="E8:E71" si="6">D8-C8</f>
        <v>0</v>
      </c>
      <c r="F8" s="332">
        <f t="shared" si="1"/>
        <v>0</v>
      </c>
      <c r="G8" s="332">
        <f t="shared" si="2"/>
        <v>0</v>
      </c>
      <c r="H8" s="295">
        <f>'[1]Table 3 Levels 1&amp;2'!AL9</f>
        <v>6131.8351665660375</v>
      </c>
      <c r="I8" s="401">
        <v>598.40363440561384</v>
      </c>
      <c r="J8" s="294">
        <f t="shared" ref="J8:J71" si="7">(H8+I8)*0.5</f>
        <v>3365.1194004858257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 ht="12.75" customHeight="1">
      <c r="A9" s="264">
        <v>3</v>
      </c>
      <c r="B9" s="263" t="s">
        <v>290</v>
      </c>
      <c r="C9" s="629">
        <f>'10.1.12 MFP Funded'!H8</f>
        <v>0</v>
      </c>
      <c r="D9" s="371">
        <f>'[11]ALL-Reformatted'!H8</f>
        <v>0</v>
      </c>
      <c r="E9" s="332">
        <f t="shared" si="6"/>
        <v>0</v>
      </c>
      <c r="F9" s="332">
        <f t="shared" si="1"/>
        <v>0</v>
      </c>
      <c r="G9" s="332">
        <f t="shared" si="2"/>
        <v>0</v>
      </c>
      <c r="H9" s="295">
        <f>'[1]Table 3 Levels 1&amp;2'!AL10</f>
        <v>4326.5384352059973</v>
      </c>
      <c r="I9" s="401">
        <v>598.40363440561384</v>
      </c>
      <c r="J9" s="294">
        <f t="shared" si="7"/>
        <v>2462.4710348058056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 ht="12.75" customHeight="1">
      <c r="A10" s="264">
        <v>4</v>
      </c>
      <c r="B10" s="263" t="s">
        <v>289</v>
      </c>
      <c r="C10" s="629">
        <f>'10.1.12 MFP Funded'!H9</f>
        <v>0</v>
      </c>
      <c r="D10" s="371">
        <f>'[11]ALL-Reformatted'!H9</f>
        <v>0</v>
      </c>
      <c r="E10" s="332">
        <f t="shared" si="6"/>
        <v>0</v>
      </c>
      <c r="F10" s="332">
        <f t="shared" si="1"/>
        <v>0</v>
      </c>
      <c r="G10" s="332">
        <f t="shared" si="2"/>
        <v>0</v>
      </c>
      <c r="H10" s="295">
        <f>'[1]Table 3 Levels 1&amp;2'!AL11</f>
        <v>6066.2659652331004</v>
      </c>
      <c r="I10" s="401">
        <v>598.40363440561384</v>
      </c>
      <c r="J10" s="294">
        <f t="shared" si="7"/>
        <v>3332.3347998193572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30">
        <f>'10.1.12 MFP Funded'!H10</f>
        <v>0</v>
      </c>
      <c r="D11" s="635">
        <f>'[11]ALL-Reformatted'!H10</f>
        <v>0</v>
      </c>
      <c r="E11" s="331">
        <f t="shared" si="6"/>
        <v>0</v>
      </c>
      <c r="F11" s="331">
        <f t="shared" si="1"/>
        <v>0</v>
      </c>
      <c r="G11" s="331">
        <f t="shared" si="2"/>
        <v>0</v>
      </c>
      <c r="H11" s="289">
        <f>'[1]Table 3 Levels 1&amp;2'!AL12</f>
        <v>4806.2126132223084</v>
      </c>
      <c r="I11" s="400">
        <v>598.40363440561384</v>
      </c>
      <c r="J11" s="288">
        <f t="shared" si="7"/>
        <v>2702.3081238139612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 ht="12.75" customHeight="1">
      <c r="A12" s="272">
        <v>6</v>
      </c>
      <c r="B12" s="271" t="s">
        <v>287</v>
      </c>
      <c r="C12" s="631">
        <f>'10.1.12 MFP Funded'!H11</f>
        <v>0</v>
      </c>
      <c r="D12" s="371">
        <f>'[11]ALL-Reformatted'!H11</f>
        <v>0</v>
      </c>
      <c r="E12" s="330">
        <f t="shared" si="6"/>
        <v>0</v>
      </c>
      <c r="F12" s="330">
        <f t="shared" si="1"/>
        <v>0</v>
      </c>
      <c r="G12" s="330">
        <f t="shared" si="2"/>
        <v>0</v>
      </c>
      <c r="H12" s="283">
        <f>'[1]Table 3 Levels 1&amp;2'!AL13</f>
        <v>5538.0879878550813</v>
      </c>
      <c r="I12" s="399">
        <v>598.40363440561384</v>
      </c>
      <c r="J12" s="282">
        <f t="shared" si="7"/>
        <v>3068.2458111303476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29">
        <f>'10.1.12 MFP Funded'!H12</f>
        <v>0</v>
      </c>
      <c r="D13" s="371">
        <f>'[11]ALL-Reformatted'!H12</f>
        <v>0</v>
      </c>
      <c r="E13" s="332">
        <f t="shared" si="6"/>
        <v>0</v>
      </c>
      <c r="F13" s="332">
        <f t="shared" si="1"/>
        <v>0</v>
      </c>
      <c r="G13" s="332">
        <f t="shared" si="2"/>
        <v>0</v>
      </c>
      <c r="H13" s="295">
        <f>'[1]Table 3 Levels 1&amp;2'!AL14</f>
        <v>1543.5712353471597</v>
      </c>
      <c r="I13" s="401">
        <v>598.40363440561384</v>
      </c>
      <c r="J13" s="294">
        <f t="shared" si="7"/>
        <v>1070.9874348763867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29">
        <f>'10.1.12 MFP Funded'!H13</f>
        <v>0</v>
      </c>
      <c r="D14" s="371">
        <f>'[11]ALL-Reformatted'!H13</f>
        <v>0</v>
      </c>
      <c r="E14" s="332">
        <f t="shared" si="6"/>
        <v>0</v>
      </c>
      <c r="F14" s="332">
        <f t="shared" si="1"/>
        <v>0</v>
      </c>
      <c r="G14" s="332">
        <f t="shared" si="2"/>
        <v>0</v>
      </c>
      <c r="H14" s="295">
        <f>'[1]Table 3 Levels 1&amp;2'!AL15</f>
        <v>4033.4866571910334</v>
      </c>
      <c r="I14" s="401">
        <v>598.40363440561384</v>
      </c>
      <c r="J14" s="294">
        <f t="shared" si="7"/>
        <v>2315.9451457983237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29">
        <f>'10.1.12 MFP Funded'!H14</f>
        <v>0</v>
      </c>
      <c r="D15" s="371">
        <f>'[11]ALL-Reformatted'!H14</f>
        <v>0</v>
      </c>
      <c r="E15" s="332">
        <f t="shared" si="6"/>
        <v>0</v>
      </c>
      <c r="F15" s="332">
        <f t="shared" si="1"/>
        <v>0</v>
      </c>
      <c r="G15" s="332">
        <f t="shared" si="2"/>
        <v>0</v>
      </c>
      <c r="H15" s="295">
        <f>'[1]Table 3 Levels 1&amp;2'!AL16</f>
        <v>4268.3217271902904</v>
      </c>
      <c r="I15" s="401">
        <v>598.40363440561384</v>
      </c>
      <c r="J15" s="294">
        <f t="shared" si="7"/>
        <v>2433.3626807979522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30">
        <f>'10.1.12 MFP Funded'!H15</f>
        <v>0</v>
      </c>
      <c r="D16" s="635">
        <f>'[11]ALL-Reformatted'!H15</f>
        <v>0</v>
      </c>
      <c r="E16" s="331">
        <f t="shared" si="6"/>
        <v>0</v>
      </c>
      <c r="F16" s="331">
        <f t="shared" si="1"/>
        <v>0</v>
      </c>
      <c r="G16" s="331">
        <f t="shared" si="2"/>
        <v>0</v>
      </c>
      <c r="H16" s="289">
        <f>'[1]Table 3 Levels 1&amp;2'!AL17</f>
        <v>4300.0681374076885</v>
      </c>
      <c r="I16" s="400">
        <v>598.40363440561384</v>
      </c>
      <c r="J16" s="288">
        <f t="shared" si="7"/>
        <v>2449.2358859066512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31">
        <f>'10.1.12 MFP Funded'!H16</f>
        <v>0</v>
      </c>
      <c r="D17" s="371">
        <f>'[11]ALL-Reformatted'!H16</f>
        <v>0</v>
      </c>
      <c r="E17" s="330">
        <f t="shared" si="6"/>
        <v>0</v>
      </c>
      <c r="F17" s="330">
        <f t="shared" si="1"/>
        <v>0</v>
      </c>
      <c r="G17" s="330">
        <f t="shared" si="2"/>
        <v>0</v>
      </c>
      <c r="H17" s="283">
        <f>'[1]Table 3 Levels 1&amp;2'!AL18</f>
        <v>6740.2393955908683</v>
      </c>
      <c r="I17" s="399">
        <v>598.40363440561384</v>
      </c>
      <c r="J17" s="282">
        <f t="shared" si="7"/>
        <v>3669.3215149982411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29">
        <f>'10.1.12 MFP Funded'!H17</f>
        <v>0</v>
      </c>
      <c r="D18" s="371">
        <f>'[11]ALL-Reformatted'!H17</f>
        <v>0</v>
      </c>
      <c r="E18" s="332">
        <f t="shared" si="6"/>
        <v>0</v>
      </c>
      <c r="F18" s="332">
        <f t="shared" si="1"/>
        <v>0</v>
      </c>
      <c r="G18" s="332">
        <f t="shared" si="2"/>
        <v>0</v>
      </c>
      <c r="H18" s="295">
        <f>'[1]Table 3 Levels 1&amp;2'!AL19</f>
        <v>1781.2877551020408</v>
      </c>
      <c r="I18" s="401">
        <v>598.40363440561384</v>
      </c>
      <c r="J18" s="294">
        <f t="shared" si="7"/>
        <v>1189.8456947538273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29">
        <f>'10.1.12 MFP Funded'!H18</f>
        <v>0</v>
      </c>
      <c r="D19" s="371">
        <f>'[11]ALL-Reformatted'!H18</f>
        <v>0</v>
      </c>
      <c r="E19" s="332">
        <f t="shared" si="6"/>
        <v>0</v>
      </c>
      <c r="F19" s="332">
        <f t="shared" si="1"/>
        <v>0</v>
      </c>
      <c r="G19" s="332">
        <f t="shared" si="2"/>
        <v>0</v>
      </c>
      <c r="H19" s="295">
        <f>'[1]Table 3 Levels 1&amp;2'!AL20</f>
        <v>6125.5331903699798</v>
      </c>
      <c r="I19" s="401">
        <v>598.40363440561384</v>
      </c>
      <c r="J19" s="294">
        <f t="shared" si="7"/>
        <v>3361.9684123877969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 ht="12.75" customHeight="1">
      <c r="A20" s="264">
        <v>14</v>
      </c>
      <c r="B20" s="263" t="s">
        <v>279</v>
      </c>
      <c r="C20" s="629">
        <f>'10.1.12 MFP Funded'!H19</f>
        <v>0</v>
      </c>
      <c r="D20" s="371">
        <f>'[11]ALL-Reformatted'!H19</f>
        <v>0</v>
      </c>
      <c r="E20" s="332">
        <f t="shared" si="6"/>
        <v>0</v>
      </c>
      <c r="F20" s="332">
        <f t="shared" si="1"/>
        <v>0</v>
      </c>
      <c r="G20" s="332">
        <f t="shared" si="2"/>
        <v>0</v>
      </c>
      <c r="H20" s="295">
        <f>'[1]Table 3 Levels 1&amp;2'!AL21</f>
        <v>5278.0936993421856</v>
      </c>
      <c r="I20" s="401">
        <v>598.40363440561384</v>
      </c>
      <c r="J20" s="294">
        <f t="shared" si="7"/>
        <v>2938.2486668738998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30">
        <f>'10.1.12 MFP Funded'!H20</f>
        <v>0</v>
      </c>
      <c r="D21" s="635">
        <f>'[11]ALL-Reformatted'!H20</f>
        <v>0</v>
      </c>
      <c r="E21" s="331">
        <f t="shared" si="6"/>
        <v>0</v>
      </c>
      <c r="F21" s="331">
        <f t="shared" si="1"/>
        <v>0</v>
      </c>
      <c r="G21" s="331">
        <f t="shared" si="2"/>
        <v>0</v>
      </c>
      <c r="H21" s="289">
        <f>'[1]Table 3 Levels 1&amp;2'!AL22</f>
        <v>5428.9842692179664</v>
      </c>
      <c r="I21" s="400">
        <v>598.40363440561384</v>
      </c>
      <c r="J21" s="288">
        <f t="shared" si="7"/>
        <v>3013.6939518117902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31">
        <f>'10.1.12 MFP Funded'!H21</f>
        <v>0</v>
      </c>
      <c r="D22" s="371">
        <f>'[11]ALL-Reformatted'!H21</f>
        <v>0</v>
      </c>
      <c r="E22" s="330">
        <f t="shared" si="6"/>
        <v>0</v>
      </c>
      <c r="F22" s="330">
        <f t="shared" si="1"/>
        <v>0</v>
      </c>
      <c r="G22" s="330">
        <f t="shared" si="2"/>
        <v>0</v>
      </c>
      <c r="H22" s="283">
        <f>'[1]Table 3 Levels 1&amp;2'!AL23</f>
        <v>1501.2470754125757</v>
      </c>
      <c r="I22" s="399">
        <v>598.40363440561384</v>
      </c>
      <c r="J22" s="282">
        <f t="shared" si="7"/>
        <v>1049.8253549090948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29">
        <f>'10.1.12 MFP Funded'!H22</f>
        <v>0</v>
      </c>
      <c r="D23" s="371">
        <f>'[11]ALL-Reformatted'!H22</f>
        <v>0</v>
      </c>
      <c r="E23" s="332">
        <f t="shared" si="6"/>
        <v>0</v>
      </c>
      <c r="F23" s="332">
        <f t="shared" si="1"/>
        <v>0</v>
      </c>
      <c r="G23" s="332">
        <f t="shared" si="2"/>
        <v>0</v>
      </c>
      <c r="H23" s="295">
        <f>'[1]Table 3 Levels 1&amp;2'!AL24</f>
        <v>3386.5716964570697</v>
      </c>
      <c r="I23" s="401">
        <v>598.40363440561384</v>
      </c>
      <c r="J23" s="294">
        <f t="shared" si="7"/>
        <v>1992.4876654313418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29">
        <f>'10.1.12 MFP Funded'!H23</f>
        <v>0</v>
      </c>
      <c r="D24" s="371">
        <f>'[11]ALL-Reformatted'!H23</f>
        <v>0</v>
      </c>
      <c r="E24" s="332">
        <f t="shared" si="6"/>
        <v>0</v>
      </c>
      <c r="F24" s="332">
        <f t="shared" si="1"/>
        <v>0</v>
      </c>
      <c r="G24" s="332">
        <f t="shared" si="2"/>
        <v>0</v>
      </c>
      <c r="H24" s="295">
        <f>'[1]Table 3 Levels 1&amp;2'!AL25</f>
        <v>5798.0598063231446</v>
      </c>
      <c r="I24" s="401">
        <v>598.40363440561384</v>
      </c>
      <c r="J24" s="294">
        <f t="shared" si="7"/>
        <v>3198.2317203643793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29">
        <f>'10.1.12 MFP Funded'!H24</f>
        <v>0</v>
      </c>
      <c r="D25" s="371">
        <f>'[11]ALL-Reformatted'!H24</f>
        <v>0</v>
      </c>
      <c r="E25" s="332">
        <f t="shared" si="6"/>
        <v>0</v>
      </c>
      <c r="F25" s="332">
        <f t="shared" si="1"/>
        <v>0</v>
      </c>
      <c r="G25" s="332">
        <f t="shared" si="2"/>
        <v>0</v>
      </c>
      <c r="H25" s="295">
        <f>'[1]Table 3 Levels 1&amp;2'!AL26</f>
        <v>5219.1012787873206</v>
      </c>
      <c r="I25" s="401">
        <v>598.40363440561384</v>
      </c>
      <c r="J25" s="294">
        <f t="shared" si="7"/>
        <v>2908.7524565964673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30">
        <f>'10.1.12 MFP Funded'!H25</f>
        <v>0</v>
      </c>
      <c r="D26" s="635">
        <f>'[11]ALL-Reformatted'!H25</f>
        <v>0</v>
      </c>
      <c r="E26" s="331">
        <f t="shared" si="6"/>
        <v>0</v>
      </c>
      <c r="F26" s="331">
        <f t="shared" si="1"/>
        <v>0</v>
      </c>
      <c r="G26" s="331">
        <f t="shared" si="2"/>
        <v>0</v>
      </c>
      <c r="H26" s="289">
        <f>'[1]Table 3 Levels 1&amp;2'!AL27</f>
        <v>5441.7799844976798</v>
      </c>
      <c r="I26" s="400">
        <v>598.40363440561384</v>
      </c>
      <c r="J26" s="288">
        <f t="shared" si="7"/>
        <v>3020.0918094516469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31">
        <f>'10.1.12 MFP Funded'!H26</f>
        <v>0</v>
      </c>
      <c r="D27" s="371">
        <f>'[11]ALL-Reformatted'!H26</f>
        <v>0</v>
      </c>
      <c r="E27" s="330">
        <f t="shared" si="6"/>
        <v>0</v>
      </c>
      <c r="F27" s="330">
        <f t="shared" si="1"/>
        <v>0</v>
      </c>
      <c r="G27" s="330">
        <f t="shared" si="2"/>
        <v>0</v>
      </c>
      <c r="H27" s="283">
        <f>'[1]Table 3 Levels 1&amp;2'!AL28</f>
        <v>5718.7800910915075</v>
      </c>
      <c r="I27" s="399">
        <v>598.40363440561384</v>
      </c>
      <c r="J27" s="282">
        <f t="shared" si="7"/>
        <v>3158.5918627485607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29">
        <f>'10.1.12 MFP Funded'!H27</f>
        <v>0</v>
      </c>
      <c r="D28" s="371">
        <f>'[11]ALL-Reformatted'!H27</f>
        <v>0</v>
      </c>
      <c r="E28" s="332">
        <f t="shared" si="6"/>
        <v>0</v>
      </c>
      <c r="F28" s="332">
        <f t="shared" si="1"/>
        <v>0</v>
      </c>
      <c r="G28" s="332">
        <f t="shared" si="2"/>
        <v>0</v>
      </c>
      <c r="H28" s="295">
        <f>'[1]Table 3 Levels 1&amp;2'!AL29</f>
        <v>6198.830003500153</v>
      </c>
      <c r="I28" s="401">
        <v>598.40363440561384</v>
      </c>
      <c r="J28" s="294">
        <f t="shared" si="7"/>
        <v>3398.6168189528835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29">
        <f>'10.1.12 MFP Funded'!H28</f>
        <v>73</v>
      </c>
      <c r="D29" s="371">
        <f>'[11]ALL-Reformatted'!H28</f>
        <v>74</v>
      </c>
      <c r="E29" s="332">
        <f t="shared" si="6"/>
        <v>1</v>
      </c>
      <c r="F29" s="332">
        <f t="shared" si="1"/>
        <v>1</v>
      </c>
      <c r="G29" s="332">
        <f t="shared" si="2"/>
        <v>0</v>
      </c>
      <c r="H29" s="295">
        <f>'[1]Table 3 Levels 1&amp;2'!AL30</f>
        <v>4809.0299298140199</v>
      </c>
      <c r="I29" s="401">
        <v>598.40363440561384</v>
      </c>
      <c r="J29" s="294">
        <f t="shared" si="7"/>
        <v>2703.7167821098169</v>
      </c>
      <c r="K29" s="293">
        <f t="shared" si="3"/>
        <v>2703.7167821098169</v>
      </c>
      <c r="L29" s="293">
        <f t="shared" si="4"/>
        <v>2703.7167821098169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29">
        <f>'10.1.12 MFP Funded'!H29</f>
        <v>0</v>
      </c>
      <c r="D30" s="371">
        <f>'[11]ALL-Reformatted'!H29</f>
        <v>0</v>
      </c>
      <c r="E30" s="332">
        <f t="shared" si="6"/>
        <v>0</v>
      </c>
      <c r="F30" s="332">
        <f t="shared" si="1"/>
        <v>0</v>
      </c>
      <c r="G30" s="332">
        <f t="shared" si="2"/>
        <v>0</v>
      </c>
      <c r="H30" s="295">
        <f>'[1]Table 3 Levels 1&amp;2'!AL31</f>
        <v>2649.7787452556372</v>
      </c>
      <c r="I30" s="401">
        <v>598.40363440561384</v>
      </c>
      <c r="J30" s="294">
        <f t="shared" si="7"/>
        <v>1624.0911898306256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30">
        <f>'10.1.12 MFP Funded'!H30</f>
        <v>0</v>
      </c>
      <c r="D31" s="635">
        <f>'[11]ALL-Reformatted'!H30</f>
        <v>0</v>
      </c>
      <c r="E31" s="331">
        <f t="shared" si="6"/>
        <v>0</v>
      </c>
      <c r="F31" s="331">
        <f t="shared" si="1"/>
        <v>0</v>
      </c>
      <c r="G31" s="331">
        <f t="shared" si="2"/>
        <v>0</v>
      </c>
      <c r="H31" s="289">
        <f>'[1]Table 3 Levels 1&amp;2'!AL32</f>
        <v>3848.3923674564248</v>
      </c>
      <c r="I31" s="400">
        <v>598.40363440561384</v>
      </c>
      <c r="J31" s="288">
        <f t="shared" si="7"/>
        <v>2223.3980009310194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31">
        <f>'10.1.12 MFP Funded'!H31</f>
        <v>0</v>
      </c>
      <c r="D32" s="371">
        <f>'[11]ALL-Reformatted'!H31</f>
        <v>0</v>
      </c>
      <c r="E32" s="330">
        <f t="shared" si="6"/>
        <v>0</v>
      </c>
      <c r="F32" s="330">
        <f t="shared" si="1"/>
        <v>0</v>
      </c>
      <c r="G32" s="330">
        <f t="shared" si="2"/>
        <v>0</v>
      </c>
      <c r="H32" s="283">
        <f>'[1]Table 3 Levels 1&amp;2'!AL33</f>
        <v>3145.9192082835102</v>
      </c>
      <c r="I32" s="399">
        <v>598.40363440561384</v>
      </c>
      <c r="J32" s="282">
        <f t="shared" si="7"/>
        <v>1872.1614213445621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32">
        <f>'10.1.12 MFP Funded'!H32</f>
        <v>0</v>
      </c>
      <c r="D33" s="371">
        <f>'[11]ALL-Reformatted'!H32</f>
        <v>0</v>
      </c>
      <c r="E33" s="327">
        <f t="shared" si="6"/>
        <v>0</v>
      </c>
      <c r="F33" s="327">
        <f t="shared" si="1"/>
        <v>0</v>
      </c>
      <c r="G33" s="327">
        <f t="shared" si="2"/>
        <v>0</v>
      </c>
      <c r="H33" s="259">
        <f>'[1]Table 3 Levels 1&amp;2'!AL34</f>
        <v>5653.5502977926608</v>
      </c>
      <c r="I33" s="396">
        <v>598.40363440561384</v>
      </c>
      <c r="J33" s="258">
        <f t="shared" si="7"/>
        <v>3125.9769660991374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32">
        <f>'10.1.12 MFP Funded'!H33</f>
        <v>0</v>
      </c>
      <c r="D34" s="371">
        <f>'[11]ALL-Reformatted'!H33</f>
        <v>0</v>
      </c>
      <c r="E34" s="327">
        <f t="shared" si="6"/>
        <v>0</v>
      </c>
      <c r="F34" s="327">
        <f t="shared" si="1"/>
        <v>0</v>
      </c>
      <c r="G34" s="327">
        <f t="shared" si="2"/>
        <v>0</v>
      </c>
      <c r="H34" s="259">
        <f>'[1]Table 3 Levels 1&amp;2'!AL35</f>
        <v>3200.5356505169011</v>
      </c>
      <c r="I34" s="396">
        <v>598.40363440561384</v>
      </c>
      <c r="J34" s="258">
        <f t="shared" si="7"/>
        <v>1899.4696424612575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32">
        <f>'10.1.12 MFP Funded'!H34</f>
        <v>0</v>
      </c>
      <c r="D35" s="371">
        <f>'[11]ALL-Reformatted'!H34</f>
        <v>0</v>
      </c>
      <c r="E35" s="327">
        <f t="shared" si="6"/>
        <v>0</v>
      </c>
      <c r="F35" s="327">
        <f t="shared" si="1"/>
        <v>0</v>
      </c>
      <c r="G35" s="327">
        <f t="shared" si="2"/>
        <v>0</v>
      </c>
      <c r="H35" s="259">
        <f>'[1]Table 3 Levels 1&amp;2'!AL36</f>
        <v>3945.0399545376122</v>
      </c>
      <c r="I35" s="396">
        <v>598.40363440561384</v>
      </c>
      <c r="J35" s="258">
        <f t="shared" si="7"/>
        <v>2271.7217944716131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33">
        <f>'10.1.12 MFP Funded'!H35</f>
        <v>0</v>
      </c>
      <c r="D36" s="635">
        <f>'[11]ALL-Reformatted'!H35</f>
        <v>0</v>
      </c>
      <c r="E36" s="329">
        <f t="shared" si="6"/>
        <v>0</v>
      </c>
      <c r="F36" s="329">
        <f t="shared" si="1"/>
        <v>0</v>
      </c>
      <c r="G36" s="329">
        <f t="shared" si="2"/>
        <v>0</v>
      </c>
      <c r="H36" s="275">
        <f>'[1]Table 3 Levels 1&amp;2'!AL37</f>
        <v>5594.8916667625617</v>
      </c>
      <c r="I36" s="398">
        <v>598.40363440561384</v>
      </c>
      <c r="J36" s="274">
        <f t="shared" si="7"/>
        <v>3096.6476505840878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34">
        <f>'10.1.12 MFP Funded'!H36</f>
        <v>0</v>
      </c>
      <c r="D37" s="371">
        <f>'[11]ALL-Reformatted'!H36</f>
        <v>0</v>
      </c>
      <c r="E37" s="328">
        <f t="shared" si="6"/>
        <v>0</v>
      </c>
      <c r="F37" s="328">
        <f t="shared" si="1"/>
        <v>0</v>
      </c>
      <c r="G37" s="328">
        <f t="shared" si="2"/>
        <v>0</v>
      </c>
      <c r="H37" s="267">
        <f>'[1]Table 3 Levels 1&amp;2'!AL38</f>
        <v>4159.5846806435638</v>
      </c>
      <c r="I37" s="397">
        <v>598.40363440561384</v>
      </c>
      <c r="J37" s="266">
        <f t="shared" si="7"/>
        <v>2378.9941575245889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32">
        <f>'10.1.12 MFP Funded'!H37</f>
        <v>0</v>
      </c>
      <c r="D38" s="371">
        <f>'[11]ALL-Reformatted'!H37</f>
        <v>0</v>
      </c>
      <c r="E38" s="327">
        <f t="shared" si="6"/>
        <v>0</v>
      </c>
      <c r="F38" s="327">
        <f t="shared" si="1"/>
        <v>0</v>
      </c>
      <c r="G38" s="327">
        <f t="shared" si="2"/>
        <v>0</v>
      </c>
      <c r="H38" s="259">
        <f>'[1]Table 3 Levels 1&amp;2'!AL39</f>
        <v>5475.1436637248598</v>
      </c>
      <c r="I38" s="396">
        <v>598.40363440561384</v>
      </c>
      <c r="J38" s="258">
        <f t="shared" si="7"/>
        <v>3036.7736490652369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32">
        <f>'10.1.12 MFP Funded'!H38</f>
        <v>0</v>
      </c>
      <c r="D39" s="371">
        <f>'[11]ALL-Reformatted'!H38</f>
        <v>0</v>
      </c>
      <c r="E39" s="327">
        <f t="shared" si="6"/>
        <v>0</v>
      </c>
      <c r="F39" s="327">
        <f t="shared" si="1"/>
        <v>0</v>
      </c>
      <c r="G39" s="327">
        <f t="shared" si="2"/>
        <v>0</v>
      </c>
      <c r="H39" s="259">
        <f>'[1]Table 3 Levels 1&amp;2'!AL40</f>
        <v>5397.5678422891451</v>
      </c>
      <c r="I39" s="396">
        <v>598.40363440561384</v>
      </c>
      <c r="J39" s="258">
        <f t="shared" si="7"/>
        <v>2997.9857383473795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32">
        <f>'10.1.12 MFP Funded'!H39</f>
        <v>0</v>
      </c>
      <c r="D40" s="371">
        <f>'[11]ALL-Reformatted'!H39</f>
        <v>0</v>
      </c>
      <c r="E40" s="327">
        <f t="shared" si="6"/>
        <v>0</v>
      </c>
      <c r="F40" s="327">
        <f t="shared" si="1"/>
        <v>0</v>
      </c>
      <c r="G40" s="327">
        <f t="shared" si="2"/>
        <v>0</v>
      </c>
      <c r="H40" s="259">
        <f>'[1]Table 3 Levels 1&amp;2'!AL41</f>
        <v>5843.9642210290731</v>
      </c>
      <c r="I40" s="396">
        <v>598.40363440561384</v>
      </c>
      <c r="J40" s="258">
        <f t="shared" si="7"/>
        <v>3221.1839277173435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33">
        <f>'10.1.12 MFP Funded'!H40</f>
        <v>0</v>
      </c>
      <c r="D41" s="635">
        <f>'[11]ALL-Reformatted'!H40</f>
        <v>0</v>
      </c>
      <c r="E41" s="329">
        <f t="shared" si="6"/>
        <v>0</v>
      </c>
      <c r="F41" s="329">
        <f t="shared" si="1"/>
        <v>0</v>
      </c>
      <c r="G41" s="329">
        <f t="shared" si="2"/>
        <v>0</v>
      </c>
      <c r="H41" s="275">
        <f>'[1]Table 3 Levels 1&amp;2'!AL42</f>
        <v>4830.9633412658623</v>
      </c>
      <c r="I41" s="398">
        <v>598.40363440561384</v>
      </c>
      <c r="J41" s="274">
        <f t="shared" si="7"/>
        <v>2714.6834878357381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34">
        <f>'10.1.12 MFP Funded'!H41</f>
        <v>0</v>
      </c>
      <c r="D42" s="371">
        <f>'[11]ALL-Reformatted'!H41</f>
        <v>0</v>
      </c>
      <c r="E42" s="328">
        <f t="shared" si="6"/>
        <v>0</v>
      </c>
      <c r="F42" s="328">
        <f t="shared" si="1"/>
        <v>0</v>
      </c>
      <c r="G42" s="328">
        <f t="shared" si="2"/>
        <v>0</v>
      </c>
      <c r="H42" s="267">
        <f>'[1]Table 3 Levels 1&amp;2'!AL43</f>
        <v>3493.4615493208294</v>
      </c>
      <c r="I42" s="397">
        <v>598.40363440561384</v>
      </c>
      <c r="J42" s="266">
        <f t="shared" si="7"/>
        <v>2045.9325918632217</v>
      </c>
      <c r="K42" s="265">
        <f t="shared" si="3"/>
        <v>0</v>
      </c>
      <c r="L42" s="265">
        <f t="shared" si="4"/>
        <v>0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32">
        <f>'10.1.12 MFP Funded'!H42</f>
        <v>0</v>
      </c>
      <c r="D43" s="371">
        <f>'[11]ALL-Reformatted'!H42</f>
        <v>0</v>
      </c>
      <c r="E43" s="327">
        <f t="shared" si="6"/>
        <v>0</v>
      </c>
      <c r="F43" s="327">
        <f t="shared" si="1"/>
        <v>0</v>
      </c>
      <c r="G43" s="327">
        <f t="shared" si="2"/>
        <v>0</v>
      </c>
      <c r="H43" s="259">
        <f>'[1]Table 3 Levels 1&amp;2'!AL44</f>
        <v>5484.3026094077886</v>
      </c>
      <c r="I43" s="396">
        <v>598.40363440561384</v>
      </c>
      <c r="J43" s="258">
        <f t="shared" si="7"/>
        <v>3041.3531219067013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32">
        <f>'10.1.12 MFP Funded'!H43</f>
        <v>0</v>
      </c>
      <c r="D44" s="371">
        <f>'[11]ALL-Reformatted'!H43</f>
        <v>0</v>
      </c>
      <c r="E44" s="327">
        <f t="shared" si="6"/>
        <v>0</v>
      </c>
      <c r="F44" s="327">
        <f t="shared" si="1"/>
        <v>0</v>
      </c>
      <c r="G44" s="327">
        <f t="shared" si="2"/>
        <v>0</v>
      </c>
      <c r="H44" s="259">
        <f>'[1]Table 3 Levels 1&amp;2'!AL45</f>
        <v>2191.7415364583335</v>
      </c>
      <c r="I44" s="396">
        <v>598.40363440561384</v>
      </c>
      <c r="J44" s="258">
        <f t="shared" si="7"/>
        <v>1395.0725854319737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32">
        <f>'10.1.12 MFP Funded'!H44</f>
        <v>0</v>
      </c>
      <c r="D45" s="371">
        <f>'[11]ALL-Reformatted'!H44</f>
        <v>0</v>
      </c>
      <c r="E45" s="327">
        <f t="shared" si="6"/>
        <v>0</v>
      </c>
      <c r="F45" s="327">
        <f t="shared" si="1"/>
        <v>0</v>
      </c>
      <c r="G45" s="327">
        <f t="shared" si="2"/>
        <v>0</v>
      </c>
      <c r="H45" s="259">
        <f>'[1]Table 3 Levels 1&amp;2'!AL46</f>
        <v>3686.1886996918806</v>
      </c>
      <c r="I45" s="396">
        <v>598.40363440561384</v>
      </c>
      <c r="J45" s="258">
        <f t="shared" si="7"/>
        <v>2142.2961670487471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33">
        <f>'10.1.12 MFP Funded'!H45</f>
        <v>0</v>
      </c>
      <c r="D46" s="635">
        <f>'[11]ALL-Reformatted'!H45</f>
        <v>0</v>
      </c>
      <c r="E46" s="329">
        <f t="shared" si="6"/>
        <v>0</v>
      </c>
      <c r="F46" s="329">
        <f t="shared" si="1"/>
        <v>0</v>
      </c>
      <c r="G46" s="329">
        <f t="shared" si="2"/>
        <v>0</v>
      </c>
      <c r="H46" s="275">
        <f>'[1]Table 3 Levels 1&amp;2'!AL47</f>
        <v>4879.0185326187402</v>
      </c>
      <c r="I46" s="398">
        <v>598.40363440561384</v>
      </c>
      <c r="J46" s="274">
        <f t="shared" si="7"/>
        <v>2738.7110835121771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34">
        <f>'10.1.12 MFP Funded'!H46</f>
        <v>0</v>
      </c>
      <c r="D47" s="371">
        <f>'[11]ALL-Reformatted'!H46</f>
        <v>0</v>
      </c>
      <c r="E47" s="328">
        <f t="shared" si="6"/>
        <v>0</v>
      </c>
      <c r="F47" s="328">
        <f t="shared" si="1"/>
        <v>0</v>
      </c>
      <c r="G47" s="328">
        <f t="shared" si="2"/>
        <v>0</v>
      </c>
      <c r="H47" s="267">
        <f>'[1]Table 3 Levels 1&amp;2'!AL48</f>
        <v>1608.4303482587065</v>
      </c>
      <c r="I47" s="397">
        <v>598.40363440561384</v>
      </c>
      <c r="J47" s="266">
        <f t="shared" si="7"/>
        <v>1103.4169913321603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32">
        <f>'10.1.12 MFP Funded'!H47</f>
        <v>0</v>
      </c>
      <c r="D48" s="371">
        <f>'[11]ALL-Reformatted'!H47</f>
        <v>0</v>
      </c>
      <c r="E48" s="327">
        <f t="shared" si="6"/>
        <v>0</v>
      </c>
      <c r="F48" s="327">
        <f t="shared" si="1"/>
        <v>0</v>
      </c>
      <c r="G48" s="327">
        <f t="shared" si="2"/>
        <v>0</v>
      </c>
      <c r="H48" s="259">
        <f>'[1]Table 3 Levels 1&amp;2'!AL49</f>
        <v>5260.3047779801664</v>
      </c>
      <c r="I48" s="396">
        <v>598.40363440561384</v>
      </c>
      <c r="J48" s="258">
        <f t="shared" si="7"/>
        <v>2929.3542061928902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32">
        <f>'10.1.12 MFP Funded'!H48</f>
        <v>0</v>
      </c>
      <c r="D49" s="371">
        <f>'[11]ALL-Reformatted'!H48</f>
        <v>0</v>
      </c>
      <c r="E49" s="327">
        <f t="shared" si="6"/>
        <v>0</v>
      </c>
      <c r="F49" s="327">
        <f t="shared" si="1"/>
        <v>0</v>
      </c>
      <c r="G49" s="327">
        <f t="shared" si="2"/>
        <v>0</v>
      </c>
      <c r="H49" s="259">
        <f>'[1]Table 3 Levels 1&amp;2'!AL50</f>
        <v>5587.3492327608728</v>
      </c>
      <c r="I49" s="396">
        <v>598.40363440561384</v>
      </c>
      <c r="J49" s="258">
        <f t="shared" si="7"/>
        <v>3092.8764335832434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32">
        <f>'10.1.12 MFP Funded'!H49</f>
        <v>0</v>
      </c>
      <c r="D50" s="371">
        <f>'[11]ALL-Reformatted'!H49</f>
        <v>0</v>
      </c>
      <c r="E50" s="327">
        <f t="shared" si="6"/>
        <v>0</v>
      </c>
      <c r="F50" s="327">
        <f t="shared" si="1"/>
        <v>0</v>
      </c>
      <c r="G50" s="327">
        <f t="shared" si="2"/>
        <v>0</v>
      </c>
      <c r="H50" s="259">
        <f>'[1]Table 3 Levels 1&amp;2'!AL51</f>
        <v>4113.1787591918992</v>
      </c>
      <c r="I50" s="396">
        <v>598.40363440561384</v>
      </c>
      <c r="J50" s="258">
        <f t="shared" si="7"/>
        <v>2355.7911967987566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33">
        <f>'10.1.12 MFP Funded'!H50</f>
        <v>0</v>
      </c>
      <c r="D51" s="635">
        <f>'[11]ALL-Reformatted'!H50</f>
        <v>0</v>
      </c>
      <c r="E51" s="329">
        <f t="shared" si="6"/>
        <v>0</v>
      </c>
      <c r="F51" s="329">
        <f t="shared" si="1"/>
        <v>0</v>
      </c>
      <c r="G51" s="329">
        <f t="shared" si="2"/>
        <v>0</v>
      </c>
      <c r="H51" s="275">
        <f>'[1]Table 3 Levels 1&amp;2'!AL52</f>
        <v>2414.8479898164846</v>
      </c>
      <c r="I51" s="398">
        <v>598.40363440561384</v>
      </c>
      <c r="J51" s="274">
        <f t="shared" si="7"/>
        <v>1506.6258121110493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34">
        <f>'10.1.12 MFP Funded'!H51</f>
        <v>0</v>
      </c>
      <c r="D52" s="371">
        <f>'[11]ALL-Reformatted'!H51</f>
        <v>0</v>
      </c>
      <c r="E52" s="328">
        <f t="shared" si="6"/>
        <v>0</v>
      </c>
      <c r="F52" s="328">
        <f t="shared" si="1"/>
        <v>0</v>
      </c>
      <c r="G52" s="328">
        <f t="shared" si="2"/>
        <v>0</v>
      </c>
      <c r="H52" s="267">
        <f>'[1]Table 3 Levels 1&amp;2'!AL53</f>
        <v>5765.0314518803261</v>
      </c>
      <c r="I52" s="397">
        <v>598.40363440561384</v>
      </c>
      <c r="J52" s="266">
        <f t="shared" si="7"/>
        <v>3181.71754314297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32">
        <f>'10.1.12 MFP Funded'!H52</f>
        <v>0</v>
      </c>
      <c r="D53" s="371">
        <f>'[11]ALL-Reformatted'!H52</f>
        <v>0</v>
      </c>
      <c r="E53" s="327">
        <f t="shared" si="6"/>
        <v>0</v>
      </c>
      <c r="F53" s="327">
        <f t="shared" si="1"/>
        <v>0</v>
      </c>
      <c r="G53" s="327">
        <f t="shared" si="2"/>
        <v>0</v>
      </c>
      <c r="H53" s="259">
        <f>'[1]Table 3 Levels 1&amp;2'!AL54</f>
        <v>3186.1712081166847</v>
      </c>
      <c r="I53" s="396">
        <v>598.40363440561384</v>
      </c>
      <c r="J53" s="258">
        <f t="shared" si="7"/>
        <v>1892.2874212611493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32">
        <f>'10.1.12 MFP Funded'!H53</f>
        <v>0</v>
      </c>
      <c r="D54" s="371">
        <f>'[11]ALL-Reformatted'!H53</f>
        <v>0</v>
      </c>
      <c r="E54" s="327">
        <f t="shared" si="6"/>
        <v>0</v>
      </c>
      <c r="F54" s="327">
        <f t="shared" si="1"/>
        <v>0</v>
      </c>
      <c r="G54" s="327">
        <f t="shared" si="2"/>
        <v>0</v>
      </c>
      <c r="H54" s="259">
        <f>'[1]Table 3 Levels 1&amp;2'!AL55</f>
        <v>4260.4872196136057</v>
      </c>
      <c r="I54" s="396">
        <v>598.40363440561384</v>
      </c>
      <c r="J54" s="258">
        <f t="shared" si="7"/>
        <v>2429.4454270096098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32">
        <f>'10.1.12 MFP Funded'!H54</f>
        <v>0</v>
      </c>
      <c r="D55" s="371">
        <f>'[11]ALL-Reformatted'!H54</f>
        <v>0</v>
      </c>
      <c r="E55" s="327">
        <f t="shared" si="6"/>
        <v>0</v>
      </c>
      <c r="F55" s="327">
        <f t="shared" si="1"/>
        <v>0</v>
      </c>
      <c r="G55" s="327">
        <f t="shared" si="2"/>
        <v>0</v>
      </c>
      <c r="H55" s="259">
        <f>'[1]Table 3 Levels 1&amp;2'!AL56</f>
        <v>4800.2172145077111</v>
      </c>
      <c r="I55" s="396">
        <v>598.40363440561384</v>
      </c>
      <c r="J55" s="258">
        <f t="shared" si="7"/>
        <v>2699.3104244566625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33">
        <f>'10.1.12 MFP Funded'!H55</f>
        <v>0</v>
      </c>
      <c r="D56" s="635">
        <f>'[11]ALL-Reformatted'!H55</f>
        <v>0</v>
      </c>
      <c r="E56" s="329">
        <f t="shared" si="6"/>
        <v>0</v>
      </c>
      <c r="F56" s="329">
        <f t="shared" si="1"/>
        <v>0</v>
      </c>
      <c r="G56" s="329">
        <f t="shared" si="2"/>
        <v>0</v>
      </c>
      <c r="H56" s="275">
        <f>'[1]Table 3 Levels 1&amp;2'!AL57</f>
        <v>5059.523754419537</v>
      </c>
      <c r="I56" s="398">
        <v>598.40363440561384</v>
      </c>
      <c r="J56" s="274">
        <f t="shared" si="7"/>
        <v>2828.9636944125755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34">
        <f>'10.1.12 MFP Funded'!H56</f>
        <v>299</v>
      </c>
      <c r="D57" s="371">
        <f>'[11]ALL-Reformatted'!H56</f>
        <v>287</v>
      </c>
      <c r="E57" s="328">
        <f t="shared" si="6"/>
        <v>-12</v>
      </c>
      <c r="F57" s="328">
        <f t="shared" si="1"/>
        <v>0</v>
      </c>
      <c r="G57" s="328">
        <f t="shared" si="2"/>
        <v>-12</v>
      </c>
      <c r="H57" s="267">
        <f>'[1]Table 3 Levels 1&amp;2'!AL58</f>
        <v>4384.0477116019692</v>
      </c>
      <c r="I57" s="397">
        <v>598.40363440561384</v>
      </c>
      <c r="J57" s="266">
        <f t="shared" si="7"/>
        <v>2491.2256730037916</v>
      </c>
      <c r="K57" s="265">
        <f t="shared" si="3"/>
        <v>-29894.708076045499</v>
      </c>
      <c r="L57" s="265">
        <f t="shared" si="4"/>
        <v>0</v>
      </c>
      <c r="M57" s="265">
        <f t="shared" si="5"/>
        <v>-29894.708076045499</v>
      </c>
    </row>
    <row r="58" spans="1:13">
      <c r="A58" s="264">
        <v>52</v>
      </c>
      <c r="B58" s="263" t="s">
        <v>241</v>
      </c>
      <c r="C58" s="632">
        <f>'10.1.12 MFP Funded'!H57</f>
        <v>0</v>
      </c>
      <c r="D58" s="371">
        <f>'[11]ALL-Reformatted'!H57</f>
        <v>0</v>
      </c>
      <c r="E58" s="327">
        <f t="shared" si="6"/>
        <v>0</v>
      </c>
      <c r="F58" s="327">
        <f t="shared" si="1"/>
        <v>0</v>
      </c>
      <c r="G58" s="327">
        <f t="shared" si="2"/>
        <v>0</v>
      </c>
      <c r="H58" s="259">
        <f>'[1]Table 3 Levels 1&amp;2'!AL59</f>
        <v>4920.0697942988754</v>
      </c>
      <c r="I58" s="396">
        <v>598.40363440561384</v>
      </c>
      <c r="J58" s="258">
        <f t="shared" si="7"/>
        <v>2759.2367143522447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32">
        <f>'10.1.12 MFP Funded'!H58</f>
        <v>0</v>
      </c>
      <c r="D59" s="371">
        <f>'[11]ALL-Reformatted'!H58</f>
        <v>0</v>
      </c>
      <c r="E59" s="327">
        <f t="shared" si="6"/>
        <v>0</v>
      </c>
      <c r="F59" s="327">
        <f t="shared" si="1"/>
        <v>0</v>
      </c>
      <c r="G59" s="327">
        <f t="shared" si="2"/>
        <v>0</v>
      </c>
      <c r="H59" s="259">
        <f>'[1]Table 3 Levels 1&amp;2'!AL60</f>
        <v>4784.2719870767614</v>
      </c>
      <c r="I59" s="396">
        <v>598.40363440561384</v>
      </c>
      <c r="J59" s="258">
        <f t="shared" si="7"/>
        <v>2691.3378107411877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32">
        <f>'10.1.12 MFP Funded'!H59</f>
        <v>0</v>
      </c>
      <c r="D60" s="371">
        <f>'[11]ALL-Reformatted'!H59</f>
        <v>0</v>
      </c>
      <c r="E60" s="327">
        <f t="shared" si="6"/>
        <v>0</v>
      </c>
      <c r="F60" s="327">
        <f t="shared" si="1"/>
        <v>0</v>
      </c>
      <c r="G60" s="327">
        <f t="shared" si="2"/>
        <v>0</v>
      </c>
      <c r="H60" s="259">
        <f>'[1]Table 3 Levels 1&amp;2'!AL61</f>
        <v>5982.5555386476462</v>
      </c>
      <c r="I60" s="396">
        <v>598.40363440561384</v>
      </c>
      <c r="J60" s="258">
        <f t="shared" si="7"/>
        <v>3290.4795865266301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33">
        <f>'10.1.12 MFP Funded'!H60</f>
        <v>0</v>
      </c>
      <c r="D61" s="635">
        <f>'[11]ALL-Reformatted'!H60</f>
        <v>0</v>
      </c>
      <c r="E61" s="329">
        <f t="shared" si="6"/>
        <v>0</v>
      </c>
      <c r="F61" s="329">
        <f t="shared" si="1"/>
        <v>0</v>
      </c>
      <c r="G61" s="329">
        <f t="shared" si="2"/>
        <v>0</v>
      </c>
      <c r="H61" s="275">
        <f>'[1]Table 3 Levels 1&amp;2'!AL62</f>
        <v>4087.4017448818722</v>
      </c>
      <c r="I61" s="398">
        <v>598.40363440561384</v>
      </c>
      <c r="J61" s="274">
        <f t="shared" si="7"/>
        <v>2342.9026896437431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34">
        <f>'10.1.12 MFP Funded'!H61</f>
        <v>0</v>
      </c>
      <c r="D62" s="371">
        <f>'[11]ALL-Reformatted'!H61</f>
        <v>0</v>
      </c>
      <c r="E62" s="328">
        <f t="shared" si="6"/>
        <v>0</v>
      </c>
      <c r="F62" s="328">
        <f t="shared" si="1"/>
        <v>0</v>
      </c>
      <c r="G62" s="328">
        <f t="shared" si="2"/>
        <v>0</v>
      </c>
      <c r="H62" s="267">
        <f>'[1]Table 3 Levels 1&amp;2'!AL63</f>
        <v>5052.2250942802684</v>
      </c>
      <c r="I62" s="397">
        <v>598.40363440561384</v>
      </c>
      <c r="J62" s="266">
        <f t="shared" si="7"/>
        <v>2825.3143643429412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32">
        <f>'10.1.12 MFP Funded'!H62</f>
        <v>0</v>
      </c>
      <c r="D63" s="371">
        <f>'[11]ALL-Reformatted'!H62</f>
        <v>0</v>
      </c>
      <c r="E63" s="327">
        <f t="shared" si="6"/>
        <v>0</v>
      </c>
      <c r="F63" s="327">
        <f t="shared" si="1"/>
        <v>0</v>
      </c>
      <c r="G63" s="327">
        <f t="shared" si="2"/>
        <v>0</v>
      </c>
      <c r="H63" s="259">
        <f>'[1]Table 3 Levels 1&amp;2'!AL64</f>
        <v>4389.3863180380931</v>
      </c>
      <c r="I63" s="396">
        <v>598.40363440561384</v>
      </c>
      <c r="J63" s="258">
        <f t="shared" si="7"/>
        <v>2493.8949762218535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32">
        <f>'10.1.12 MFP Funded'!H63</f>
        <v>0</v>
      </c>
      <c r="D64" s="371">
        <f>'[11]ALL-Reformatted'!H63</f>
        <v>0</v>
      </c>
      <c r="E64" s="327">
        <f t="shared" si="6"/>
        <v>0</v>
      </c>
      <c r="F64" s="327">
        <f t="shared" si="1"/>
        <v>0</v>
      </c>
      <c r="G64" s="327">
        <f t="shared" si="2"/>
        <v>0</v>
      </c>
      <c r="H64" s="259">
        <f>'[1]Table 3 Levels 1&amp;2'!AL65</f>
        <v>5325.8881107130073</v>
      </c>
      <c r="I64" s="396">
        <v>598.40363440561384</v>
      </c>
      <c r="J64" s="258">
        <f t="shared" si="7"/>
        <v>2962.1458725593106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32">
        <f>'10.1.12 MFP Funded'!H64</f>
        <v>0</v>
      </c>
      <c r="D65" s="371">
        <f>'[11]ALL-Reformatted'!H64</f>
        <v>0</v>
      </c>
      <c r="E65" s="327">
        <f t="shared" si="6"/>
        <v>0</v>
      </c>
      <c r="F65" s="327">
        <f t="shared" si="1"/>
        <v>0</v>
      </c>
      <c r="G65" s="327">
        <f t="shared" si="2"/>
        <v>0</v>
      </c>
      <c r="H65" s="259">
        <f>'[1]Table 3 Levels 1&amp;2'!AL66</f>
        <v>6328.4963620482158</v>
      </c>
      <c r="I65" s="396">
        <v>598.40363440561384</v>
      </c>
      <c r="J65" s="258">
        <f t="shared" si="7"/>
        <v>3463.4499982269149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33">
        <f>'10.1.12 MFP Funded'!H65</f>
        <v>0</v>
      </c>
      <c r="D66" s="635">
        <f>'[11]ALL-Reformatted'!H65</f>
        <v>0</v>
      </c>
      <c r="E66" s="329">
        <f t="shared" si="6"/>
        <v>0</v>
      </c>
      <c r="F66" s="329">
        <f t="shared" si="1"/>
        <v>0</v>
      </c>
      <c r="G66" s="329">
        <f t="shared" si="2"/>
        <v>0</v>
      </c>
      <c r="H66" s="275">
        <f>'[1]Table 3 Levels 1&amp;2'!AL67</f>
        <v>4825.1723230627122</v>
      </c>
      <c r="I66" s="398">
        <v>598.40363440561384</v>
      </c>
      <c r="J66" s="274">
        <f t="shared" si="7"/>
        <v>2711.7879787341631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34">
        <f>'10.1.12 MFP Funded'!H66</f>
        <v>0</v>
      </c>
      <c r="D67" s="371">
        <f>'[11]ALL-Reformatted'!H66</f>
        <v>0</v>
      </c>
      <c r="E67" s="328">
        <f t="shared" si="6"/>
        <v>0</v>
      </c>
      <c r="F67" s="328">
        <f t="shared" si="1"/>
        <v>0</v>
      </c>
      <c r="G67" s="328">
        <f t="shared" si="2"/>
        <v>0</v>
      </c>
      <c r="H67" s="267">
        <f>'[1]Table 3 Levels 1&amp;2'!AL68</f>
        <v>3063.3110364585282</v>
      </c>
      <c r="I67" s="397">
        <v>598.40363440561384</v>
      </c>
      <c r="J67" s="266">
        <f t="shared" si="7"/>
        <v>1830.8573354320711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32">
        <f>'10.1.12 MFP Funded'!H67</f>
        <v>0</v>
      </c>
      <c r="D68" s="371">
        <f>'[11]ALL-Reformatted'!H67</f>
        <v>0</v>
      </c>
      <c r="E68" s="327">
        <f t="shared" si="6"/>
        <v>0</v>
      </c>
      <c r="F68" s="327">
        <f t="shared" si="1"/>
        <v>0</v>
      </c>
      <c r="G68" s="327">
        <f t="shared" si="2"/>
        <v>0</v>
      </c>
      <c r="H68" s="259">
        <f>'[1]Table 3 Levels 1&amp;2'!AL69</f>
        <v>5564.645485869667</v>
      </c>
      <c r="I68" s="396">
        <v>598.40363440561384</v>
      </c>
      <c r="J68" s="258">
        <f t="shared" si="7"/>
        <v>3081.5245601376405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32">
        <f>'10.1.12 MFP Funded'!H68</f>
        <v>0</v>
      </c>
      <c r="D69" s="371">
        <f>'[11]ALL-Reformatted'!H68</f>
        <v>0</v>
      </c>
      <c r="E69" s="327">
        <f t="shared" si="6"/>
        <v>0</v>
      </c>
      <c r="F69" s="327">
        <f t="shared" si="1"/>
        <v>0</v>
      </c>
      <c r="G69" s="327">
        <f t="shared" si="2"/>
        <v>0</v>
      </c>
      <c r="H69" s="259">
        <f>'[1]Table 3 Levels 1&amp;2'!AL70</f>
        <v>4414.1775336636538</v>
      </c>
      <c r="I69" s="396">
        <v>598.40363440561384</v>
      </c>
      <c r="J69" s="258">
        <f t="shared" si="7"/>
        <v>2506.2905840346339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32">
        <f>'10.1.12 MFP Funded'!H69</f>
        <v>0</v>
      </c>
      <c r="D70" s="371">
        <f>'[11]ALL-Reformatted'!H69</f>
        <v>0</v>
      </c>
      <c r="E70" s="327">
        <f t="shared" si="6"/>
        <v>0</v>
      </c>
      <c r="F70" s="327">
        <f t="shared" si="1"/>
        <v>0</v>
      </c>
      <c r="G70" s="327">
        <f t="shared" si="2"/>
        <v>0</v>
      </c>
      <c r="H70" s="259">
        <f>'[1]Table 3 Levels 1&amp;2'!AL71</f>
        <v>5871.0485811924027</v>
      </c>
      <c r="I70" s="396">
        <v>598.40363440561384</v>
      </c>
      <c r="J70" s="258">
        <f t="shared" si="7"/>
        <v>3234.7261077990083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33">
        <f>'10.1.12 MFP Funded'!H70</f>
        <v>0</v>
      </c>
      <c r="D71" s="635">
        <f>'[11]ALL-Reformatted'!H70</f>
        <v>0</v>
      </c>
      <c r="E71" s="329">
        <f t="shared" si="6"/>
        <v>0</v>
      </c>
      <c r="F71" s="329">
        <f t="shared" ref="F71:F75" si="8">IF(E71&gt;0,E71,0)</f>
        <v>0</v>
      </c>
      <c r="G71" s="329">
        <f t="shared" ref="G71:G75" si="9">IF(E71&lt;0,E71,0)</f>
        <v>0</v>
      </c>
      <c r="H71" s="275">
        <f>'[1]Table 3 Levels 1&amp;2'!AL72</f>
        <v>4602.2046951319899</v>
      </c>
      <c r="I71" s="398">
        <v>598.40363440561384</v>
      </c>
      <c r="J71" s="274">
        <f t="shared" si="7"/>
        <v>2600.3041647688019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34">
        <f>'10.1.12 MFP Funded'!H71</f>
        <v>0</v>
      </c>
      <c r="D72" s="371">
        <f>'[11]ALL-Reformatted'!H71</f>
        <v>0</v>
      </c>
      <c r="E72" s="328">
        <f t="shared" ref="E72:E75" si="13">D72-C72</f>
        <v>0</v>
      </c>
      <c r="F72" s="328">
        <f t="shared" si="8"/>
        <v>0</v>
      </c>
      <c r="G72" s="328">
        <f t="shared" si="9"/>
        <v>0</v>
      </c>
      <c r="H72" s="267">
        <f>'[1]Table 3 Levels 1&amp;2'!AL73</f>
        <v>6243.8912249150071</v>
      </c>
      <c r="I72" s="397">
        <v>598.40363440561384</v>
      </c>
      <c r="J72" s="266">
        <f t="shared" ref="J72:J75" si="14">(H72+I72)*0.5</f>
        <v>3421.1474296603105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32">
        <f>'10.1.12 MFP Funded'!H72</f>
        <v>0</v>
      </c>
      <c r="D73" s="371">
        <f>'[11]ALL-Reformatted'!H72</f>
        <v>0</v>
      </c>
      <c r="E73" s="327">
        <f t="shared" si="13"/>
        <v>0</v>
      </c>
      <c r="F73" s="327">
        <f t="shared" si="8"/>
        <v>0</v>
      </c>
      <c r="G73" s="327">
        <f t="shared" si="9"/>
        <v>0</v>
      </c>
      <c r="H73" s="259">
        <f>'[1]Table 3 Levels 1&amp;2'!AL74</f>
        <v>5049.6489898847567</v>
      </c>
      <c r="I73" s="396">
        <v>598.40363440561384</v>
      </c>
      <c r="J73" s="258">
        <f t="shared" si="14"/>
        <v>2824.0263121451853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32">
        <f>'10.1.12 MFP Funded'!H73</f>
        <v>0</v>
      </c>
      <c r="D74" s="371">
        <f>'[11]ALL-Reformatted'!H73</f>
        <v>0</v>
      </c>
      <c r="E74" s="327">
        <f t="shared" si="13"/>
        <v>0</v>
      </c>
      <c r="F74" s="327">
        <f t="shared" si="8"/>
        <v>0</v>
      </c>
      <c r="G74" s="327">
        <f t="shared" si="9"/>
        <v>0</v>
      </c>
      <c r="H74" s="259">
        <f>'[1]Table 3 Levels 1&amp;2'!AL75</f>
        <v>5861.7500805575619</v>
      </c>
      <c r="I74" s="396">
        <v>598.40363440561384</v>
      </c>
      <c r="J74" s="258">
        <f t="shared" si="14"/>
        <v>3230.0768574815879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33">
        <f>'10.1.12 MFP Funded'!H74</f>
        <v>0</v>
      </c>
      <c r="D75" s="371">
        <f>'[11]ALL-Reformatted'!H74</f>
        <v>0</v>
      </c>
      <c r="E75" s="326">
        <f t="shared" si="13"/>
        <v>0</v>
      </c>
      <c r="F75" s="326">
        <f t="shared" si="8"/>
        <v>0</v>
      </c>
      <c r="G75" s="326">
        <f t="shared" si="9"/>
        <v>0</v>
      </c>
      <c r="H75" s="251">
        <f>'[1]Table 3 Levels 1&amp;2'!AL76</f>
        <v>5508.3397285189958</v>
      </c>
      <c r="I75" s="395">
        <v>598.40363440561384</v>
      </c>
      <c r="J75" s="250">
        <f t="shared" si="14"/>
        <v>3053.3716814623049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s="391" customFormat="1" ht="13.5" thickBot="1">
      <c r="A76" s="248"/>
      <c r="B76" s="247" t="s">
        <v>223</v>
      </c>
      <c r="C76" s="246">
        <f>SUM(C7:C75)</f>
        <v>372</v>
      </c>
      <c r="D76" s="246">
        <f>SUM(D7:D75)</f>
        <v>361</v>
      </c>
      <c r="E76" s="394">
        <f>SUM(E7:E75)</f>
        <v>-11</v>
      </c>
      <c r="F76" s="394">
        <f>SUM(F7:F75)</f>
        <v>1</v>
      </c>
      <c r="G76" s="394">
        <f>SUM(G7:G75)</f>
        <v>-12</v>
      </c>
      <c r="H76" s="244"/>
      <c r="I76" s="243"/>
      <c r="J76" s="243"/>
      <c r="K76" s="242">
        <f>SUM(K7:K75)</f>
        <v>-27190.991293935684</v>
      </c>
      <c r="L76" s="242">
        <f>SUM(L7:L75)</f>
        <v>2703.7167821098169</v>
      </c>
      <c r="M76" s="242">
        <f>SUM(M7:M75)</f>
        <v>-29894.708076045499</v>
      </c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B78" s="684" t="s">
        <v>601</v>
      </c>
      <c r="C78" s="685"/>
      <c r="D78" s="685"/>
      <c r="E78" s="686">
        <f>E76</f>
        <v>-11</v>
      </c>
      <c r="F78" s="685"/>
      <c r="G78" s="685"/>
      <c r="H78" s="687">
        <f>'Oct midyear Glencoe'!H107</f>
        <v>8518.8748353683095</v>
      </c>
      <c r="I78" s="688">
        <f>I75</f>
        <v>598.40363440561384</v>
      </c>
      <c r="J78" s="689">
        <f t="shared" ref="J78" si="15">(H78+I78)*0.5</f>
        <v>4558.6392348869613</v>
      </c>
      <c r="K78" s="690">
        <f>J78*E78</f>
        <v>-50145.031583756572</v>
      </c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3:8" s="370" customFormat="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</row>
    <row r="98" spans="3:8" s="370" customFormat="1" hidden="1">
      <c r="C98" s="376">
        <f>C96*C97</f>
        <v>1331744808</v>
      </c>
      <c r="D98" s="376"/>
      <c r="E98" s="376"/>
      <c r="F98" s="376"/>
      <c r="G98" s="376"/>
      <c r="H98" s="379" t="s">
        <v>314</v>
      </c>
    </row>
    <row r="99" spans="3:8" s="370" customFormat="1" hidden="1">
      <c r="C99" s="378">
        <f>C87</f>
        <v>650290</v>
      </c>
      <c r="D99" s="377"/>
      <c r="E99" s="377"/>
      <c r="F99" s="377"/>
      <c r="G99" s="377"/>
      <c r="H99" s="372" t="s">
        <v>313</v>
      </c>
    </row>
    <row r="100" spans="3:8" s="370" customFormat="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</row>
    <row r="101" spans="3:8" s="370" customFormat="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</row>
    <row r="102" spans="3:8" s="370" customFormat="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</row>
    <row r="103" spans="3:8" s="370" customFormat="1" hidden="1">
      <c r="C103" s="373"/>
      <c r="D103" s="373"/>
      <c r="E103" s="373"/>
      <c r="F103" s="373"/>
      <c r="G103" s="373"/>
      <c r="H103" s="372"/>
    </row>
    <row r="104" spans="3:8" s="370" customFormat="1" hidden="1">
      <c r="C104" s="373"/>
      <c r="D104" s="373"/>
      <c r="E104" s="373"/>
      <c r="F104" s="373"/>
      <c r="G104" s="373"/>
      <c r="H104" s="372"/>
    </row>
    <row r="105" spans="3:8" s="370" customFormat="1" hidden="1">
      <c r="C105" s="371"/>
      <c r="D105" s="371"/>
      <c r="E105" s="371"/>
      <c r="F105" s="371"/>
      <c r="G105" s="371"/>
      <c r="H105" s="372"/>
    </row>
    <row r="106" spans="3:8" s="370" customFormat="1" hidden="1">
      <c r="C106" s="371"/>
      <c r="D106" s="371"/>
      <c r="E106" s="371"/>
      <c r="F106" s="371"/>
      <c r="G106" s="371"/>
      <c r="H106" s="371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59" firstPageNumber="74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100" zoomScaleSheetLayoutView="90" workbookViewId="0">
      <pane xSplit="2" ySplit="6" topLeftCell="C58" activePane="bottomRight" state="frozen"/>
      <selection activeCell="A2" sqref="A2:B4"/>
      <selection pane="topRight" activeCell="A2" sqref="A2:B4"/>
      <selection pane="bottomLeft" activeCell="A2" sqref="A2:B4"/>
      <selection pane="bottomRight" activeCell="J78" sqref="J78"/>
    </sheetView>
  </sheetViews>
  <sheetFormatPr defaultColWidth="12.5703125" defaultRowHeight="12.75"/>
  <cols>
    <col min="1" max="1" width="3" style="370" bestFit="1" customWidth="1"/>
    <col min="2" max="2" width="17.85546875" style="370" bestFit="1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85546875" style="371" customWidth="1"/>
    <col min="8" max="8" width="15.28515625" style="371" customWidth="1"/>
    <col min="9" max="9" width="12.5703125" style="371" bestFit="1" customWidth="1"/>
    <col min="10" max="10" width="14.5703125" style="370" customWidth="1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6" t="s">
        <v>326</v>
      </c>
      <c r="B2" s="827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8"/>
      <c r="B3" s="82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30"/>
      <c r="B4" s="831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0.5" customHeight="1">
      <c r="A6" s="421"/>
      <c r="B6" s="420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Funded'!I6</f>
        <v>0</v>
      </c>
      <c r="D7" s="371">
        <f>'[11]ALL-Reformatted'!I6</f>
        <v>0</v>
      </c>
      <c r="E7" s="299">
        <f>D7-C7</f>
        <v>0</v>
      </c>
      <c r="F7" s="299">
        <f t="shared" ref="F7:F70" si="1">IF(E7&gt;0,E7,0)</f>
        <v>0</v>
      </c>
      <c r="G7" s="299">
        <f t="shared" ref="G7:G70" si="2">IF(E7&lt;0,E7,0)</f>
        <v>0</v>
      </c>
      <c r="H7" s="283">
        <f>'[1]Table 3 Levels 1&amp;2'!AL8</f>
        <v>4621.8175818834352</v>
      </c>
      <c r="I7" s="399">
        <v>714.81015756302509</v>
      </c>
      <c r="J7" s="282">
        <f>(H7+I7)*0.5</f>
        <v>2668.3138697232303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29">
        <f>'10.1.12 MFP Funded'!I7</f>
        <v>0</v>
      </c>
      <c r="D8" s="371">
        <f>'[11]ALL-Reformatted'!I7</f>
        <v>0</v>
      </c>
      <c r="E8" s="417">
        <f t="shared" ref="E8:E71" si="6">D8-C8</f>
        <v>0</v>
      </c>
      <c r="F8" s="417">
        <f t="shared" si="1"/>
        <v>0</v>
      </c>
      <c r="G8" s="417">
        <f t="shared" si="2"/>
        <v>0</v>
      </c>
      <c r="H8" s="295">
        <f>'[1]Table 3 Levels 1&amp;2'!AL9</f>
        <v>6131.8351665660375</v>
      </c>
      <c r="I8" s="401">
        <v>714.81015756302509</v>
      </c>
      <c r="J8" s="294">
        <f t="shared" ref="J8:J71" si="7">(H8+I8)*0.5</f>
        <v>3423.3226620645314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 ht="12.75" customHeight="1">
      <c r="A9" s="264">
        <v>3</v>
      </c>
      <c r="B9" s="263" t="s">
        <v>290</v>
      </c>
      <c r="C9" s="629">
        <f>'10.1.12 MFP Funded'!I8</f>
        <v>0</v>
      </c>
      <c r="D9" s="371">
        <f>'[11]ALL-Reformatted'!I8</f>
        <v>0</v>
      </c>
      <c r="E9" s="417">
        <f t="shared" si="6"/>
        <v>0</v>
      </c>
      <c r="F9" s="417">
        <f t="shared" si="1"/>
        <v>0</v>
      </c>
      <c r="G9" s="417">
        <f t="shared" si="2"/>
        <v>0</v>
      </c>
      <c r="H9" s="295">
        <f>'[1]Table 3 Levels 1&amp;2'!AL10</f>
        <v>4326.5384352059973</v>
      </c>
      <c r="I9" s="401">
        <v>714.81015756302509</v>
      </c>
      <c r="J9" s="294">
        <f t="shared" si="7"/>
        <v>2520.6742963845113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 ht="12.75" customHeight="1">
      <c r="A10" s="264">
        <v>4</v>
      </c>
      <c r="B10" s="263" t="s">
        <v>289</v>
      </c>
      <c r="C10" s="629">
        <f>'10.1.12 MFP Funded'!I9</f>
        <v>0</v>
      </c>
      <c r="D10" s="371">
        <f>'[11]ALL-Reformatted'!I9</f>
        <v>0</v>
      </c>
      <c r="E10" s="417">
        <f t="shared" si="6"/>
        <v>0</v>
      </c>
      <c r="F10" s="417">
        <f t="shared" si="1"/>
        <v>0</v>
      </c>
      <c r="G10" s="417">
        <f t="shared" si="2"/>
        <v>0</v>
      </c>
      <c r="H10" s="295">
        <f>'[1]Table 3 Levels 1&amp;2'!AL11</f>
        <v>6066.2659652331004</v>
      </c>
      <c r="I10" s="401">
        <v>714.81015756302509</v>
      </c>
      <c r="J10" s="294">
        <f t="shared" si="7"/>
        <v>3390.5380613980628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30">
        <f>'10.1.12 MFP Funded'!I10</f>
        <v>0</v>
      </c>
      <c r="D11" s="635">
        <f>'[11]ALL-Reformatted'!I10</f>
        <v>0</v>
      </c>
      <c r="E11" s="415">
        <f t="shared" si="6"/>
        <v>0</v>
      </c>
      <c r="F11" s="415">
        <f t="shared" si="1"/>
        <v>0</v>
      </c>
      <c r="G11" s="415">
        <f t="shared" si="2"/>
        <v>0</v>
      </c>
      <c r="H11" s="289">
        <f>'[1]Table 3 Levels 1&amp;2'!AL12</f>
        <v>4806.2126132223084</v>
      </c>
      <c r="I11" s="400">
        <v>714.81015756302509</v>
      </c>
      <c r="J11" s="288">
        <f t="shared" si="7"/>
        <v>2760.5113853926669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 ht="12.75" customHeight="1">
      <c r="A12" s="272">
        <v>6</v>
      </c>
      <c r="B12" s="271" t="s">
        <v>287</v>
      </c>
      <c r="C12" s="631">
        <f>'10.1.12 MFP Funded'!I11</f>
        <v>0</v>
      </c>
      <c r="D12" s="371">
        <f>'[11]ALL-Reformatted'!I11</f>
        <v>0</v>
      </c>
      <c r="E12" s="299">
        <f t="shared" si="6"/>
        <v>0</v>
      </c>
      <c r="F12" s="299">
        <f t="shared" si="1"/>
        <v>0</v>
      </c>
      <c r="G12" s="299">
        <f t="shared" si="2"/>
        <v>0</v>
      </c>
      <c r="H12" s="283">
        <f>'[1]Table 3 Levels 1&amp;2'!AL13</f>
        <v>5538.0879878550813</v>
      </c>
      <c r="I12" s="399">
        <v>714.81015756302509</v>
      </c>
      <c r="J12" s="282">
        <f t="shared" si="7"/>
        <v>3126.4490727090533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29">
        <f>'10.1.12 MFP Funded'!I12</f>
        <v>0</v>
      </c>
      <c r="D13" s="371">
        <f>'[11]ALL-Reformatted'!I12</f>
        <v>0</v>
      </c>
      <c r="E13" s="417">
        <f t="shared" si="6"/>
        <v>0</v>
      </c>
      <c r="F13" s="417">
        <f t="shared" si="1"/>
        <v>0</v>
      </c>
      <c r="G13" s="417">
        <f t="shared" si="2"/>
        <v>0</v>
      </c>
      <c r="H13" s="295">
        <f>'[1]Table 3 Levels 1&amp;2'!AL14</f>
        <v>1543.5712353471597</v>
      </c>
      <c r="I13" s="401">
        <v>714.81015756302509</v>
      </c>
      <c r="J13" s="294">
        <f t="shared" si="7"/>
        <v>1129.1906964550924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29">
        <f>'10.1.12 MFP Funded'!I13</f>
        <v>0</v>
      </c>
      <c r="D14" s="371">
        <f>'[11]ALL-Reformatted'!I13</f>
        <v>0</v>
      </c>
      <c r="E14" s="417">
        <f t="shared" si="6"/>
        <v>0</v>
      </c>
      <c r="F14" s="417">
        <f t="shared" si="1"/>
        <v>0</v>
      </c>
      <c r="G14" s="417">
        <f t="shared" si="2"/>
        <v>0</v>
      </c>
      <c r="H14" s="295">
        <f>'[1]Table 3 Levels 1&amp;2'!AL15</f>
        <v>4033.4866571910334</v>
      </c>
      <c r="I14" s="401">
        <v>714.81015756302509</v>
      </c>
      <c r="J14" s="294">
        <f t="shared" si="7"/>
        <v>2374.1484073770293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29">
        <f>'10.1.12 MFP Funded'!I14</f>
        <v>0</v>
      </c>
      <c r="D15" s="371">
        <f>'[11]ALL-Reformatted'!I14</f>
        <v>0</v>
      </c>
      <c r="E15" s="417">
        <f t="shared" si="6"/>
        <v>0</v>
      </c>
      <c r="F15" s="417">
        <f t="shared" si="1"/>
        <v>0</v>
      </c>
      <c r="G15" s="417">
        <f t="shared" si="2"/>
        <v>0</v>
      </c>
      <c r="H15" s="295">
        <f>'[1]Table 3 Levels 1&amp;2'!AL16</f>
        <v>4268.3217271902904</v>
      </c>
      <c r="I15" s="401">
        <v>714.81015756302509</v>
      </c>
      <c r="J15" s="294">
        <f t="shared" si="7"/>
        <v>2491.5659423766579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30">
        <f>'10.1.12 MFP Funded'!I15</f>
        <v>0</v>
      </c>
      <c r="D16" s="635">
        <f>'[11]ALL-Reformatted'!I15</f>
        <v>0</v>
      </c>
      <c r="E16" s="415">
        <f t="shared" si="6"/>
        <v>0</v>
      </c>
      <c r="F16" s="415">
        <f t="shared" si="1"/>
        <v>0</v>
      </c>
      <c r="G16" s="415">
        <f t="shared" si="2"/>
        <v>0</v>
      </c>
      <c r="H16" s="289">
        <f>'[1]Table 3 Levels 1&amp;2'!AL17</f>
        <v>4300.0681374076885</v>
      </c>
      <c r="I16" s="400">
        <v>714.81015756302509</v>
      </c>
      <c r="J16" s="288">
        <f t="shared" si="7"/>
        <v>2507.4391474853569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31">
        <f>'10.1.12 MFP Funded'!I16</f>
        <v>0</v>
      </c>
      <c r="D17" s="371">
        <f>'[11]ALL-Reformatted'!I16</f>
        <v>0</v>
      </c>
      <c r="E17" s="299">
        <f t="shared" si="6"/>
        <v>0</v>
      </c>
      <c r="F17" s="299">
        <f t="shared" si="1"/>
        <v>0</v>
      </c>
      <c r="G17" s="299">
        <f t="shared" si="2"/>
        <v>0</v>
      </c>
      <c r="H17" s="283">
        <f>'[1]Table 3 Levels 1&amp;2'!AL18</f>
        <v>6740.2393955908683</v>
      </c>
      <c r="I17" s="399">
        <v>714.81015756302509</v>
      </c>
      <c r="J17" s="282">
        <f t="shared" si="7"/>
        <v>3727.5247765769468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29">
        <f>'10.1.12 MFP Funded'!I17</f>
        <v>0</v>
      </c>
      <c r="D18" s="371">
        <f>'[11]ALL-Reformatted'!I17</f>
        <v>0</v>
      </c>
      <c r="E18" s="417">
        <f t="shared" si="6"/>
        <v>0</v>
      </c>
      <c r="F18" s="417">
        <f t="shared" si="1"/>
        <v>0</v>
      </c>
      <c r="G18" s="417">
        <f t="shared" si="2"/>
        <v>0</v>
      </c>
      <c r="H18" s="295">
        <f>'[1]Table 3 Levels 1&amp;2'!AL19</f>
        <v>1781.2877551020408</v>
      </c>
      <c r="I18" s="401">
        <v>714.81015756302509</v>
      </c>
      <c r="J18" s="294">
        <f t="shared" si="7"/>
        <v>1248.048956332533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29">
        <f>'10.1.12 MFP Funded'!I18</f>
        <v>0</v>
      </c>
      <c r="D19" s="371">
        <f>'[11]ALL-Reformatted'!I18</f>
        <v>0</v>
      </c>
      <c r="E19" s="417">
        <f t="shared" si="6"/>
        <v>0</v>
      </c>
      <c r="F19" s="417">
        <f t="shared" si="1"/>
        <v>0</v>
      </c>
      <c r="G19" s="417">
        <f t="shared" si="2"/>
        <v>0</v>
      </c>
      <c r="H19" s="295">
        <f>'[1]Table 3 Levels 1&amp;2'!AL20</f>
        <v>6125.5331903699798</v>
      </c>
      <c r="I19" s="401">
        <v>714.81015756302509</v>
      </c>
      <c r="J19" s="294">
        <f t="shared" si="7"/>
        <v>3420.1716739665026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 ht="12.75" customHeight="1">
      <c r="A20" s="264">
        <v>14</v>
      </c>
      <c r="B20" s="263" t="s">
        <v>279</v>
      </c>
      <c r="C20" s="629">
        <f>'10.1.12 MFP Funded'!I19</f>
        <v>0</v>
      </c>
      <c r="D20" s="371">
        <f>'[11]ALL-Reformatted'!I19</f>
        <v>0</v>
      </c>
      <c r="E20" s="417">
        <f t="shared" si="6"/>
        <v>0</v>
      </c>
      <c r="F20" s="417">
        <f t="shared" si="1"/>
        <v>0</v>
      </c>
      <c r="G20" s="417">
        <f t="shared" si="2"/>
        <v>0</v>
      </c>
      <c r="H20" s="295">
        <f>'[1]Table 3 Levels 1&amp;2'!AL21</f>
        <v>5278.0936993421856</v>
      </c>
      <c r="I20" s="401">
        <v>714.81015756302509</v>
      </c>
      <c r="J20" s="294">
        <f t="shared" si="7"/>
        <v>2996.4519284526054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30">
        <f>'10.1.12 MFP Funded'!I20</f>
        <v>0</v>
      </c>
      <c r="D21" s="635">
        <f>'[11]ALL-Reformatted'!I20</f>
        <v>0</v>
      </c>
      <c r="E21" s="415">
        <f t="shared" si="6"/>
        <v>0</v>
      </c>
      <c r="F21" s="415">
        <f t="shared" si="1"/>
        <v>0</v>
      </c>
      <c r="G21" s="415">
        <f t="shared" si="2"/>
        <v>0</v>
      </c>
      <c r="H21" s="289">
        <f>'[1]Table 3 Levels 1&amp;2'!AL22</f>
        <v>5428.9842692179664</v>
      </c>
      <c r="I21" s="400">
        <v>714.81015756302509</v>
      </c>
      <c r="J21" s="288">
        <f t="shared" si="7"/>
        <v>3071.8972133904958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31">
        <f>'10.1.12 MFP Funded'!I21</f>
        <v>0</v>
      </c>
      <c r="D22" s="371">
        <f>'[11]ALL-Reformatted'!I21</f>
        <v>0</v>
      </c>
      <c r="E22" s="299">
        <f t="shared" si="6"/>
        <v>0</v>
      </c>
      <c r="F22" s="299">
        <f t="shared" si="1"/>
        <v>0</v>
      </c>
      <c r="G22" s="299">
        <f t="shared" si="2"/>
        <v>0</v>
      </c>
      <c r="H22" s="283">
        <f>'[1]Table 3 Levels 1&amp;2'!AL23</f>
        <v>1501.2470754125757</v>
      </c>
      <c r="I22" s="399">
        <v>714.81015756302509</v>
      </c>
      <c r="J22" s="282">
        <f t="shared" si="7"/>
        <v>1108.0286164878003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29">
        <f>'10.1.12 MFP Funded'!I22</f>
        <v>0</v>
      </c>
      <c r="D23" s="371">
        <f>'[11]ALL-Reformatted'!I22</f>
        <v>0</v>
      </c>
      <c r="E23" s="417">
        <f t="shared" si="6"/>
        <v>0</v>
      </c>
      <c r="F23" s="417">
        <f t="shared" si="1"/>
        <v>0</v>
      </c>
      <c r="G23" s="417">
        <f t="shared" si="2"/>
        <v>0</v>
      </c>
      <c r="H23" s="295">
        <f>'[1]Table 3 Levels 1&amp;2'!AL24</f>
        <v>3386.5716964570697</v>
      </c>
      <c r="I23" s="401">
        <v>714.81015756302509</v>
      </c>
      <c r="J23" s="294">
        <f t="shared" si="7"/>
        <v>2050.6909270100473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29">
        <f>'10.1.12 MFP Funded'!I23</f>
        <v>0</v>
      </c>
      <c r="D24" s="371">
        <f>'[11]ALL-Reformatted'!I23</f>
        <v>0</v>
      </c>
      <c r="E24" s="417">
        <f t="shared" si="6"/>
        <v>0</v>
      </c>
      <c r="F24" s="417">
        <f t="shared" si="1"/>
        <v>0</v>
      </c>
      <c r="G24" s="417">
        <f t="shared" si="2"/>
        <v>0</v>
      </c>
      <c r="H24" s="295">
        <f>'[1]Table 3 Levels 1&amp;2'!AL25</f>
        <v>5798.0598063231446</v>
      </c>
      <c r="I24" s="401">
        <v>714.81015756302509</v>
      </c>
      <c r="J24" s="294">
        <f t="shared" si="7"/>
        <v>3256.4349819430849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29">
        <f>'10.1.12 MFP Funded'!I24</f>
        <v>0</v>
      </c>
      <c r="D25" s="371">
        <f>'[11]ALL-Reformatted'!I24</f>
        <v>0</v>
      </c>
      <c r="E25" s="417">
        <f t="shared" si="6"/>
        <v>0</v>
      </c>
      <c r="F25" s="417">
        <f t="shared" si="1"/>
        <v>0</v>
      </c>
      <c r="G25" s="417">
        <f t="shared" si="2"/>
        <v>0</v>
      </c>
      <c r="H25" s="295">
        <f>'[1]Table 3 Levels 1&amp;2'!AL26</f>
        <v>5219.1012787873206</v>
      </c>
      <c r="I25" s="401">
        <v>714.81015756302509</v>
      </c>
      <c r="J25" s="294">
        <f t="shared" si="7"/>
        <v>2966.9557181751729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30">
        <f>'10.1.12 MFP Funded'!I25</f>
        <v>0</v>
      </c>
      <c r="D26" s="635">
        <f>'[11]ALL-Reformatted'!I25</f>
        <v>0</v>
      </c>
      <c r="E26" s="415">
        <f t="shared" si="6"/>
        <v>0</v>
      </c>
      <c r="F26" s="415">
        <f t="shared" si="1"/>
        <v>0</v>
      </c>
      <c r="G26" s="415">
        <f t="shared" si="2"/>
        <v>0</v>
      </c>
      <c r="H26" s="289">
        <f>'[1]Table 3 Levels 1&amp;2'!AL27</f>
        <v>5441.7799844976798</v>
      </c>
      <c r="I26" s="400">
        <v>714.81015756302509</v>
      </c>
      <c r="J26" s="288">
        <f t="shared" si="7"/>
        <v>3078.2950710303526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31">
        <f>'10.1.12 MFP Funded'!I26</f>
        <v>0</v>
      </c>
      <c r="D27" s="371">
        <f>'[11]ALL-Reformatted'!I26</f>
        <v>0</v>
      </c>
      <c r="E27" s="299">
        <f t="shared" si="6"/>
        <v>0</v>
      </c>
      <c r="F27" s="299">
        <f t="shared" si="1"/>
        <v>0</v>
      </c>
      <c r="G27" s="299">
        <f t="shared" si="2"/>
        <v>0</v>
      </c>
      <c r="H27" s="283">
        <f>'[1]Table 3 Levels 1&amp;2'!AL28</f>
        <v>5718.7800910915075</v>
      </c>
      <c r="I27" s="399">
        <v>714.81015756302509</v>
      </c>
      <c r="J27" s="282">
        <f t="shared" si="7"/>
        <v>3216.7951243272664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29">
        <f>'10.1.12 MFP Funded'!I27</f>
        <v>0</v>
      </c>
      <c r="D28" s="371">
        <f>'[11]ALL-Reformatted'!I27</f>
        <v>0</v>
      </c>
      <c r="E28" s="417">
        <f t="shared" si="6"/>
        <v>0</v>
      </c>
      <c r="F28" s="417">
        <f t="shared" si="1"/>
        <v>0</v>
      </c>
      <c r="G28" s="417">
        <f t="shared" si="2"/>
        <v>0</v>
      </c>
      <c r="H28" s="295">
        <f>'[1]Table 3 Levels 1&amp;2'!AL29</f>
        <v>6198.830003500153</v>
      </c>
      <c r="I28" s="401">
        <v>714.81015756302509</v>
      </c>
      <c r="J28" s="294">
        <f t="shared" si="7"/>
        <v>3456.8200805315892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29">
        <f>'10.1.12 MFP Funded'!I28</f>
        <v>0</v>
      </c>
      <c r="D29" s="371">
        <f>'[11]ALL-Reformatted'!I28</f>
        <v>0</v>
      </c>
      <c r="E29" s="417">
        <f t="shared" si="6"/>
        <v>0</v>
      </c>
      <c r="F29" s="417">
        <f t="shared" si="1"/>
        <v>0</v>
      </c>
      <c r="G29" s="417">
        <f t="shared" si="2"/>
        <v>0</v>
      </c>
      <c r="H29" s="295">
        <f>'[1]Table 3 Levels 1&amp;2'!AL30</f>
        <v>4809.0299298140199</v>
      </c>
      <c r="I29" s="401">
        <v>714.81015756302509</v>
      </c>
      <c r="J29" s="294">
        <f t="shared" si="7"/>
        <v>2761.9200436885226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29">
        <f>'10.1.12 MFP Funded'!I29</f>
        <v>0</v>
      </c>
      <c r="D30" s="371">
        <f>'[11]ALL-Reformatted'!I29</f>
        <v>0</v>
      </c>
      <c r="E30" s="417">
        <f t="shared" si="6"/>
        <v>0</v>
      </c>
      <c r="F30" s="417">
        <f t="shared" si="1"/>
        <v>0</v>
      </c>
      <c r="G30" s="417">
        <f t="shared" si="2"/>
        <v>0</v>
      </c>
      <c r="H30" s="295">
        <f>'[1]Table 3 Levels 1&amp;2'!AL31</f>
        <v>2649.7787452556372</v>
      </c>
      <c r="I30" s="401">
        <v>714.81015756302509</v>
      </c>
      <c r="J30" s="294">
        <f t="shared" si="7"/>
        <v>1682.294451409331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30">
        <f>'10.1.12 MFP Funded'!I30</f>
        <v>0</v>
      </c>
      <c r="D31" s="635">
        <f>'[11]ALL-Reformatted'!I30</f>
        <v>0</v>
      </c>
      <c r="E31" s="415">
        <f t="shared" si="6"/>
        <v>0</v>
      </c>
      <c r="F31" s="415">
        <f t="shared" si="1"/>
        <v>0</v>
      </c>
      <c r="G31" s="415">
        <f t="shared" si="2"/>
        <v>0</v>
      </c>
      <c r="H31" s="289">
        <f>'[1]Table 3 Levels 1&amp;2'!AL32</f>
        <v>3848.3923674564248</v>
      </c>
      <c r="I31" s="400">
        <v>714.81015756302509</v>
      </c>
      <c r="J31" s="288">
        <f t="shared" si="7"/>
        <v>2281.6012625097251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31">
        <f>'10.1.12 MFP Funded'!I31</f>
        <v>231</v>
      </c>
      <c r="D32" s="371">
        <f>'[11]ALL-Reformatted'!I31</f>
        <v>229</v>
      </c>
      <c r="E32" s="299">
        <f t="shared" si="6"/>
        <v>-2</v>
      </c>
      <c r="F32" s="299">
        <f t="shared" si="1"/>
        <v>0</v>
      </c>
      <c r="G32" s="299">
        <f t="shared" si="2"/>
        <v>-2</v>
      </c>
      <c r="H32" s="283">
        <f>'[1]Table 3 Levels 1&amp;2'!AL33</f>
        <v>3145.9192082835102</v>
      </c>
      <c r="I32" s="399">
        <v>714.81015756302509</v>
      </c>
      <c r="J32" s="282">
        <f t="shared" si="7"/>
        <v>1930.3646829232675</v>
      </c>
      <c r="K32" s="281">
        <f t="shared" si="3"/>
        <v>-3860.7293658465351</v>
      </c>
      <c r="L32" s="281">
        <f t="shared" si="4"/>
        <v>0</v>
      </c>
      <c r="M32" s="281">
        <f t="shared" si="5"/>
        <v>-3860.7293658465351</v>
      </c>
    </row>
    <row r="33" spans="1:13">
      <c r="A33" s="264">
        <v>27</v>
      </c>
      <c r="B33" s="263" t="s">
        <v>266</v>
      </c>
      <c r="C33" s="632">
        <f>'10.1.12 MFP Funded'!I32</f>
        <v>0</v>
      </c>
      <c r="D33" s="371">
        <f>'[11]ALL-Reformatted'!I32</f>
        <v>0</v>
      </c>
      <c r="E33" s="409">
        <f t="shared" si="6"/>
        <v>0</v>
      </c>
      <c r="F33" s="409">
        <f t="shared" si="1"/>
        <v>0</v>
      </c>
      <c r="G33" s="409">
        <f t="shared" si="2"/>
        <v>0</v>
      </c>
      <c r="H33" s="259">
        <f>'[1]Table 3 Levels 1&amp;2'!AL34</f>
        <v>5653.5502977926608</v>
      </c>
      <c r="I33" s="396">
        <v>714.81015756302509</v>
      </c>
      <c r="J33" s="258">
        <f t="shared" si="7"/>
        <v>3184.180227677843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32">
        <f>'10.1.12 MFP Funded'!I33</f>
        <v>0</v>
      </c>
      <c r="D34" s="371">
        <f>'[11]ALL-Reformatted'!I33</f>
        <v>0</v>
      </c>
      <c r="E34" s="409">
        <f t="shared" si="6"/>
        <v>0</v>
      </c>
      <c r="F34" s="409">
        <f t="shared" si="1"/>
        <v>0</v>
      </c>
      <c r="G34" s="409">
        <f t="shared" si="2"/>
        <v>0</v>
      </c>
      <c r="H34" s="259">
        <f>'[1]Table 3 Levels 1&amp;2'!AL35</f>
        <v>3200.5356505169011</v>
      </c>
      <c r="I34" s="396">
        <v>714.81015756302509</v>
      </c>
      <c r="J34" s="258">
        <f t="shared" si="7"/>
        <v>1957.6729040399632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32">
        <f>'10.1.12 MFP Funded'!I34</f>
        <v>0</v>
      </c>
      <c r="D35" s="371">
        <f>'[11]ALL-Reformatted'!I34</f>
        <v>0</v>
      </c>
      <c r="E35" s="409">
        <f t="shared" si="6"/>
        <v>0</v>
      </c>
      <c r="F35" s="409">
        <f t="shared" si="1"/>
        <v>0</v>
      </c>
      <c r="G35" s="409">
        <f t="shared" si="2"/>
        <v>0</v>
      </c>
      <c r="H35" s="259">
        <f>'[1]Table 3 Levels 1&amp;2'!AL36</f>
        <v>3945.0399545376122</v>
      </c>
      <c r="I35" s="396">
        <v>714.81015756302509</v>
      </c>
      <c r="J35" s="258">
        <f t="shared" si="7"/>
        <v>2329.9250560503187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33">
        <f>'10.1.12 MFP Funded'!I35</f>
        <v>0</v>
      </c>
      <c r="D36" s="635">
        <f>'[11]ALL-Reformatted'!I35</f>
        <v>0</v>
      </c>
      <c r="E36" s="413">
        <f t="shared" si="6"/>
        <v>0</v>
      </c>
      <c r="F36" s="413">
        <f t="shared" si="1"/>
        <v>0</v>
      </c>
      <c r="G36" s="413">
        <f t="shared" si="2"/>
        <v>0</v>
      </c>
      <c r="H36" s="275">
        <f>'[1]Table 3 Levels 1&amp;2'!AL37</f>
        <v>5594.8916667625617</v>
      </c>
      <c r="I36" s="398">
        <v>714.81015756302509</v>
      </c>
      <c r="J36" s="274">
        <f t="shared" si="7"/>
        <v>3154.8509121627935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34">
        <f>'10.1.12 MFP Funded'!I36</f>
        <v>0</v>
      </c>
      <c r="D37" s="371">
        <f>'[11]ALL-Reformatted'!I36</f>
        <v>0</v>
      </c>
      <c r="E37" s="411">
        <f t="shared" si="6"/>
        <v>0</v>
      </c>
      <c r="F37" s="411">
        <f t="shared" si="1"/>
        <v>0</v>
      </c>
      <c r="G37" s="411">
        <f t="shared" si="2"/>
        <v>0</v>
      </c>
      <c r="H37" s="267">
        <f>'[1]Table 3 Levels 1&amp;2'!AL38</f>
        <v>4159.5846806435638</v>
      </c>
      <c r="I37" s="397">
        <v>714.81015756302509</v>
      </c>
      <c r="J37" s="266">
        <f t="shared" si="7"/>
        <v>2437.1974191032946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32">
        <f>'10.1.12 MFP Funded'!I37</f>
        <v>0</v>
      </c>
      <c r="D38" s="371">
        <f>'[11]ALL-Reformatted'!I37</f>
        <v>0</v>
      </c>
      <c r="E38" s="409">
        <f t="shared" si="6"/>
        <v>0</v>
      </c>
      <c r="F38" s="409">
        <f t="shared" si="1"/>
        <v>0</v>
      </c>
      <c r="G38" s="409">
        <f t="shared" si="2"/>
        <v>0</v>
      </c>
      <c r="H38" s="259">
        <f>'[1]Table 3 Levels 1&amp;2'!AL39</f>
        <v>5475.1436637248598</v>
      </c>
      <c r="I38" s="396">
        <v>714.81015756302509</v>
      </c>
      <c r="J38" s="258">
        <f t="shared" si="7"/>
        <v>3094.9769106439426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32">
        <f>'10.1.12 MFP Funded'!I38</f>
        <v>0</v>
      </c>
      <c r="D39" s="371">
        <f>'[11]ALL-Reformatted'!I38</f>
        <v>0</v>
      </c>
      <c r="E39" s="409">
        <f t="shared" si="6"/>
        <v>0</v>
      </c>
      <c r="F39" s="409">
        <f t="shared" si="1"/>
        <v>0</v>
      </c>
      <c r="G39" s="409">
        <f t="shared" si="2"/>
        <v>0</v>
      </c>
      <c r="H39" s="259">
        <f>'[1]Table 3 Levels 1&amp;2'!AL40</f>
        <v>5397.5678422891451</v>
      </c>
      <c r="I39" s="396">
        <v>714.81015756302509</v>
      </c>
      <c r="J39" s="258">
        <f t="shared" si="7"/>
        <v>3056.1889999260852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32">
        <f>'10.1.12 MFP Funded'!I39</f>
        <v>0</v>
      </c>
      <c r="D40" s="371">
        <f>'[11]ALL-Reformatted'!I39</f>
        <v>0</v>
      </c>
      <c r="E40" s="409">
        <f t="shared" si="6"/>
        <v>0</v>
      </c>
      <c r="F40" s="409">
        <f t="shared" si="1"/>
        <v>0</v>
      </c>
      <c r="G40" s="409">
        <f t="shared" si="2"/>
        <v>0</v>
      </c>
      <c r="H40" s="259">
        <f>'[1]Table 3 Levels 1&amp;2'!AL41</f>
        <v>5843.9642210290731</v>
      </c>
      <c r="I40" s="396">
        <v>714.81015756302509</v>
      </c>
      <c r="J40" s="258">
        <f t="shared" si="7"/>
        <v>3279.3871892960492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33">
        <f>'10.1.12 MFP Funded'!I40</f>
        <v>0</v>
      </c>
      <c r="D41" s="635">
        <f>'[11]ALL-Reformatted'!I40</f>
        <v>0</v>
      </c>
      <c r="E41" s="413">
        <f t="shared" si="6"/>
        <v>0</v>
      </c>
      <c r="F41" s="413">
        <f t="shared" si="1"/>
        <v>0</v>
      </c>
      <c r="G41" s="413">
        <f t="shared" si="2"/>
        <v>0</v>
      </c>
      <c r="H41" s="275">
        <f>'[1]Table 3 Levels 1&amp;2'!AL42</f>
        <v>4830.9633412658623</v>
      </c>
      <c r="I41" s="398">
        <v>714.81015756302509</v>
      </c>
      <c r="J41" s="274">
        <f t="shared" si="7"/>
        <v>2772.8867494144438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34">
        <f>'10.1.12 MFP Funded'!I41</f>
        <v>473</v>
      </c>
      <c r="D42" s="371">
        <f>'[11]ALL-Reformatted'!I41</f>
        <v>467</v>
      </c>
      <c r="E42" s="411">
        <f t="shared" si="6"/>
        <v>-6</v>
      </c>
      <c r="F42" s="411">
        <f t="shared" si="1"/>
        <v>0</v>
      </c>
      <c r="G42" s="411">
        <f t="shared" si="2"/>
        <v>-6</v>
      </c>
      <c r="H42" s="267">
        <f>'[1]Table 3 Levels 1&amp;2'!AL43</f>
        <v>3493.4615493208294</v>
      </c>
      <c r="I42" s="397">
        <v>714.81015756302509</v>
      </c>
      <c r="J42" s="266">
        <f t="shared" si="7"/>
        <v>2104.1358534419273</v>
      </c>
      <c r="K42" s="265">
        <f t="shared" si="3"/>
        <v>-12624.815120651565</v>
      </c>
      <c r="L42" s="265">
        <f t="shared" si="4"/>
        <v>0</v>
      </c>
      <c r="M42" s="265">
        <f t="shared" si="5"/>
        <v>-12624.815120651565</v>
      </c>
    </row>
    <row r="43" spans="1:13">
      <c r="A43" s="264">
        <v>37</v>
      </c>
      <c r="B43" s="263" t="s">
        <v>256</v>
      </c>
      <c r="C43" s="632">
        <f>'10.1.12 MFP Funded'!I42</f>
        <v>0</v>
      </c>
      <c r="D43" s="371">
        <f>'[11]ALL-Reformatted'!I42</f>
        <v>0</v>
      </c>
      <c r="E43" s="409">
        <f t="shared" si="6"/>
        <v>0</v>
      </c>
      <c r="F43" s="409">
        <f t="shared" si="1"/>
        <v>0</v>
      </c>
      <c r="G43" s="409">
        <f t="shared" si="2"/>
        <v>0</v>
      </c>
      <c r="H43" s="259">
        <f>'[1]Table 3 Levels 1&amp;2'!AL44</f>
        <v>5484.3026094077886</v>
      </c>
      <c r="I43" s="396">
        <v>714.81015756302509</v>
      </c>
      <c r="J43" s="258">
        <f t="shared" si="7"/>
        <v>3099.556383485407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32">
        <f>'10.1.12 MFP Funded'!I43</f>
        <v>1</v>
      </c>
      <c r="D44" s="371">
        <f>'[11]ALL-Reformatted'!I43</f>
        <v>1</v>
      </c>
      <c r="E44" s="409">
        <f t="shared" si="6"/>
        <v>0</v>
      </c>
      <c r="F44" s="409">
        <f t="shared" si="1"/>
        <v>0</v>
      </c>
      <c r="G44" s="409">
        <f t="shared" si="2"/>
        <v>0</v>
      </c>
      <c r="H44" s="259">
        <f>'[1]Table 3 Levels 1&amp;2'!AL45</f>
        <v>2191.7415364583335</v>
      </c>
      <c r="I44" s="396">
        <v>714.81015756302509</v>
      </c>
      <c r="J44" s="258">
        <f t="shared" si="7"/>
        <v>1453.2758470106792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32">
        <f>'10.1.12 MFP Funded'!I44</f>
        <v>0</v>
      </c>
      <c r="D45" s="371">
        <f>'[11]ALL-Reformatted'!I44</f>
        <v>0</v>
      </c>
      <c r="E45" s="409">
        <f t="shared" si="6"/>
        <v>0</v>
      </c>
      <c r="F45" s="409">
        <f t="shared" si="1"/>
        <v>0</v>
      </c>
      <c r="G45" s="409">
        <f t="shared" si="2"/>
        <v>0</v>
      </c>
      <c r="H45" s="259">
        <f>'[1]Table 3 Levels 1&amp;2'!AL46</f>
        <v>3686.1886996918806</v>
      </c>
      <c r="I45" s="396">
        <v>714.81015756302509</v>
      </c>
      <c r="J45" s="258">
        <f t="shared" si="7"/>
        <v>2200.4994286274527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33">
        <f>'10.1.12 MFP Funded'!I45</f>
        <v>0</v>
      </c>
      <c r="D46" s="635">
        <f>'[11]ALL-Reformatted'!I45</f>
        <v>0</v>
      </c>
      <c r="E46" s="413">
        <f t="shared" si="6"/>
        <v>0</v>
      </c>
      <c r="F46" s="413">
        <f t="shared" si="1"/>
        <v>0</v>
      </c>
      <c r="G46" s="413">
        <f t="shared" si="2"/>
        <v>0</v>
      </c>
      <c r="H46" s="275">
        <f>'[1]Table 3 Levels 1&amp;2'!AL47</f>
        <v>4879.0185326187402</v>
      </c>
      <c r="I46" s="398">
        <v>714.81015756302509</v>
      </c>
      <c r="J46" s="274">
        <f t="shared" si="7"/>
        <v>2796.9143450908828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34">
        <f>'10.1.12 MFP Funded'!I46</f>
        <v>0</v>
      </c>
      <c r="D47" s="371">
        <f>'[11]ALL-Reformatted'!I46</f>
        <v>0</v>
      </c>
      <c r="E47" s="411">
        <f t="shared" si="6"/>
        <v>0</v>
      </c>
      <c r="F47" s="411">
        <f t="shared" si="1"/>
        <v>0</v>
      </c>
      <c r="G47" s="411">
        <f t="shared" si="2"/>
        <v>0</v>
      </c>
      <c r="H47" s="267">
        <f>'[1]Table 3 Levels 1&amp;2'!AL48</f>
        <v>1608.4303482587065</v>
      </c>
      <c r="I47" s="397">
        <v>714.81015756302509</v>
      </c>
      <c r="J47" s="266">
        <f t="shared" si="7"/>
        <v>1161.6202529108659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32">
        <f>'10.1.12 MFP Funded'!I47</f>
        <v>0</v>
      </c>
      <c r="D48" s="371">
        <f>'[11]ALL-Reformatted'!I47</f>
        <v>0</v>
      </c>
      <c r="E48" s="409">
        <f t="shared" si="6"/>
        <v>0</v>
      </c>
      <c r="F48" s="409">
        <f t="shared" si="1"/>
        <v>0</v>
      </c>
      <c r="G48" s="409">
        <f t="shared" si="2"/>
        <v>0</v>
      </c>
      <c r="H48" s="259">
        <f>'[1]Table 3 Levels 1&amp;2'!AL49</f>
        <v>5260.3047779801664</v>
      </c>
      <c r="I48" s="396">
        <v>714.81015756302509</v>
      </c>
      <c r="J48" s="258">
        <f t="shared" si="7"/>
        <v>2987.5574677715958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32">
        <f>'10.1.12 MFP Funded'!I48</f>
        <v>0</v>
      </c>
      <c r="D49" s="371">
        <f>'[11]ALL-Reformatted'!I48</f>
        <v>0</v>
      </c>
      <c r="E49" s="409">
        <f t="shared" si="6"/>
        <v>0</v>
      </c>
      <c r="F49" s="409">
        <f t="shared" si="1"/>
        <v>0</v>
      </c>
      <c r="G49" s="409">
        <f t="shared" si="2"/>
        <v>0</v>
      </c>
      <c r="H49" s="259">
        <f>'[1]Table 3 Levels 1&amp;2'!AL50</f>
        <v>5587.3492327608728</v>
      </c>
      <c r="I49" s="396">
        <v>714.81015756302509</v>
      </c>
      <c r="J49" s="258">
        <f t="shared" si="7"/>
        <v>3151.0796951619491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32">
        <f>'10.1.12 MFP Funded'!I49</f>
        <v>14</v>
      </c>
      <c r="D50" s="371">
        <f>'[11]ALL-Reformatted'!I49</f>
        <v>14</v>
      </c>
      <c r="E50" s="409">
        <f t="shared" si="6"/>
        <v>0</v>
      </c>
      <c r="F50" s="409">
        <f t="shared" si="1"/>
        <v>0</v>
      </c>
      <c r="G50" s="409">
        <f t="shared" si="2"/>
        <v>0</v>
      </c>
      <c r="H50" s="259">
        <f>'[1]Table 3 Levels 1&amp;2'!AL51</f>
        <v>4113.1787591918992</v>
      </c>
      <c r="I50" s="396">
        <v>714.81015756302509</v>
      </c>
      <c r="J50" s="258">
        <f t="shared" si="7"/>
        <v>2413.9944583774623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33">
        <f>'10.1.12 MFP Funded'!I50</f>
        <v>5</v>
      </c>
      <c r="D51" s="635">
        <f>'[11]ALL-Reformatted'!I50</f>
        <v>5</v>
      </c>
      <c r="E51" s="413">
        <f t="shared" si="6"/>
        <v>0</v>
      </c>
      <c r="F51" s="413">
        <f t="shared" si="1"/>
        <v>0</v>
      </c>
      <c r="G51" s="413">
        <f t="shared" si="2"/>
        <v>0</v>
      </c>
      <c r="H51" s="275">
        <f>'[1]Table 3 Levels 1&amp;2'!AL52</f>
        <v>2414.8479898164846</v>
      </c>
      <c r="I51" s="398">
        <v>714.81015756302509</v>
      </c>
      <c r="J51" s="274">
        <f t="shared" si="7"/>
        <v>1564.8290736897548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34">
        <f>'10.1.12 MFP Funded'!I51</f>
        <v>0</v>
      </c>
      <c r="D52" s="371">
        <f>'[11]ALL-Reformatted'!I51</f>
        <v>0</v>
      </c>
      <c r="E52" s="411">
        <f t="shared" si="6"/>
        <v>0</v>
      </c>
      <c r="F52" s="411">
        <f t="shared" si="1"/>
        <v>0</v>
      </c>
      <c r="G52" s="411">
        <f t="shared" si="2"/>
        <v>0</v>
      </c>
      <c r="H52" s="267">
        <f>'[1]Table 3 Levels 1&amp;2'!AL53</f>
        <v>5765.0314518803261</v>
      </c>
      <c r="I52" s="397">
        <v>714.81015756302509</v>
      </c>
      <c r="J52" s="266">
        <f t="shared" si="7"/>
        <v>3239.9208047216757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32">
        <f>'10.1.12 MFP Funded'!I52</f>
        <v>0</v>
      </c>
      <c r="D53" s="371">
        <f>'[11]ALL-Reformatted'!I52</f>
        <v>0</v>
      </c>
      <c r="E53" s="409">
        <f t="shared" si="6"/>
        <v>0</v>
      </c>
      <c r="F53" s="409">
        <f t="shared" si="1"/>
        <v>0</v>
      </c>
      <c r="G53" s="409">
        <f t="shared" si="2"/>
        <v>0</v>
      </c>
      <c r="H53" s="259">
        <f>'[1]Table 3 Levels 1&amp;2'!AL54</f>
        <v>3186.1712081166847</v>
      </c>
      <c r="I53" s="396">
        <v>714.81015756302509</v>
      </c>
      <c r="J53" s="258">
        <f t="shared" si="7"/>
        <v>1950.4906828398548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32">
        <f>'10.1.12 MFP Funded'!I53</f>
        <v>7</v>
      </c>
      <c r="D54" s="371">
        <f>'[11]ALL-Reformatted'!I53</f>
        <v>7</v>
      </c>
      <c r="E54" s="409">
        <f t="shared" si="6"/>
        <v>0</v>
      </c>
      <c r="F54" s="409">
        <f t="shared" si="1"/>
        <v>0</v>
      </c>
      <c r="G54" s="409">
        <f t="shared" si="2"/>
        <v>0</v>
      </c>
      <c r="H54" s="259">
        <f>'[1]Table 3 Levels 1&amp;2'!AL55</f>
        <v>4260.4872196136057</v>
      </c>
      <c r="I54" s="396">
        <v>714.81015756302509</v>
      </c>
      <c r="J54" s="258">
        <f t="shared" si="7"/>
        <v>2487.6486885883155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32">
        <f>'10.1.12 MFP Funded'!I54</f>
        <v>0</v>
      </c>
      <c r="D55" s="371">
        <f>'[11]ALL-Reformatted'!I54</f>
        <v>0</v>
      </c>
      <c r="E55" s="409">
        <f t="shared" si="6"/>
        <v>0</v>
      </c>
      <c r="F55" s="409">
        <f t="shared" si="1"/>
        <v>0</v>
      </c>
      <c r="G55" s="409">
        <f t="shared" si="2"/>
        <v>0</v>
      </c>
      <c r="H55" s="259">
        <f>'[1]Table 3 Levels 1&amp;2'!AL56</f>
        <v>4800.2172145077111</v>
      </c>
      <c r="I55" s="396">
        <v>714.81015756302509</v>
      </c>
      <c r="J55" s="258">
        <f t="shared" si="7"/>
        <v>2757.5136860353682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33">
        <f>'10.1.12 MFP Funded'!I55</f>
        <v>0</v>
      </c>
      <c r="D56" s="635">
        <f>'[11]ALL-Reformatted'!I55</f>
        <v>0</v>
      </c>
      <c r="E56" s="413">
        <f t="shared" si="6"/>
        <v>0</v>
      </c>
      <c r="F56" s="413">
        <f t="shared" si="1"/>
        <v>0</v>
      </c>
      <c r="G56" s="413">
        <f t="shared" si="2"/>
        <v>0</v>
      </c>
      <c r="H56" s="275">
        <f>'[1]Table 3 Levels 1&amp;2'!AL57</f>
        <v>5059.523754419537</v>
      </c>
      <c r="I56" s="398">
        <v>714.81015756302509</v>
      </c>
      <c r="J56" s="274">
        <f t="shared" si="7"/>
        <v>2887.1669559912812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34">
        <f>'10.1.12 MFP Funded'!I56</f>
        <v>0</v>
      </c>
      <c r="D57" s="371">
        <f>'[11]ALL-Reformatted'!I56</f>
        <v>0</v>
      </c>
      <c r="E57" s="411">
        <f t="shared" si="6"/>
        <v>0</v>
      </c>
      <c r="F57" s="411">
        <f t="shared" si="1"/>
        <v>0</v>
      </c>
      <c r="G57" s="411">
        <f t="shared" si="2"/>
        <v>0</v>
      </c>
      <c r="H57" s="267">
        <f>'[1]Table 3 Levels 1&amp;2'!AL58</f>
        <v>4384.0477116019692</v>
      </c>
      <c r="I57" s="397">
        <v>714.81015756302509</v>
      </c>
      <c r="J57" s="266">
        <f t="shared" si="7"/>
        <v>2549.4289345824973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32">
        <f>'10.1.12 MFP Funded'!I57</f>
        <v>12</v>
      </c>
      <c r="D58" s="371">
        <f>'[11]ALL-Reformatted'!I57</f>
        <v>12</v>
      </c>
      <c r="E58" s="409">
        <f t="shared" si="6"/>
        <v>0</v>
      </c>
      <c r="F58" s="409">
        <f t="shared" si="1"/>
        <v>0</v>
      </c>
      <c r="G58" s="409">
        <f t="shared" si="2"/>
        <v>0</v>
      </c>
      <c r="H58" s="259">
        <f>'[1]Table 3 Levels 1&amp;2'!AL59</f>
        <v>4920.0697942988754</v>
      </c>
      <c r="I58" s="396">
        <v>714.81015756302509</v>
      </c>
      <c r="J58" s="258">
        <f t="shared" si="7"/>
        <v>2817.4399759309504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32">
        <f>'10.1.12 MFP Funded'!I58</f>
        <v>0</v>
      </c>
      <c r="D59" s="371">
        <f>'[11]ALL-Reformatted'!I58</f>
        <v>0</v>
      </c>
      <c r="E59" s="409">
        <f t="shared" si="6"/>
        <v>0</v>
      </c>
      <c r="F59" s="409">
        <f t="shared" si="1"/>
        <v>0</v>
      </c>
      <c r="G59" s="409">
        <f t="shared" si="2"/>
        <v>0</v>
      </c>
      <c r="H59" s="259">
        <f>'[1]Table 3 Levels 1&amp;2'!AL60</f>
        <v>4784.2719870767614</v>
      </c>
      <c r="I59" s="396">
        <v>714.81015756302509</v>
      </c>
      <c r="J59" s="258">
        <f t="shared" si="7"/>
        <v>2749.5410723198934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32">
        <f>'10.1.12 MFP Funded'!I59</f>
        <v>0</v>
      </c>
      <c r="D60" s="371">
        <f>'[11]ALL-Reformatted'!I59</f>
        <v>0</v>
      </c>
      <c r="E60" s="409">
        <f t="shared" si="6"/>
        <v>0</v>
      </c>
      <c r="F60" s="409">
        <f t="shared" si="1"/>
        <v>0</v>
      </c>
      <c r="G60" s="409">
        <f t="shared" si="2"/>
        <v>0</v>
      </c>
      <c r="H60" s="259">
        <f>'[1]Table 3 Levels 1&amp;2'!AL61</f>
        <v>5982.5555386476462</v>
      </c>
      <c r="I60" s="396">
        <v>714.81015756302509</v>
      </c>
      <c r="J60" s="258">
        <f t="shared" si="7"/>
        <v>3348.6828481053358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33">
        <f>'10.1.12 MFP Funded'!I60</f>
        <v>0</v>
      </c>
      <c r="D61" s="635">
        <f>'[11]ALL-Reformatted'!I60</f>
        <v>0</v>
      </c>
      <c r="E61" s="413">
        <f t="shared" si="6"/>
        <v>0</v>
      </c>
      <c r="F61" s="413">
        <f t="shared" si="1"/>
        <v>0</v>
      </c>
      <c r="G61" s="413">
        <f t="shared" si="2"/>
        <v>0</v>
      </c>
      <c r="H61" s="275">
        <f>'[1]Table 3 Levels 1&amp;2'!AL62</f>
        <v>4087.4017448818722</v>
      </c>
      <c r="I61" s="398">
        <v>714.81015756302509</v>
      </c>
      <c r="J61" s="274">
        <f t="shared" si="7"/>
        <v>2401.1059512224488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34">
        <f>'10.1.12 MFP Funded'!I61</f>
        <v>0</v>
      </c>
      <c r="D62" s="371">
        <f>'[11]ALL-Reformatted'!I61</f>
        <v>0</v>
      </c>
      <c r="E62" s="411">
        <f t="shared" si="6"/>
        <v>0</v>
      </c>
      <c r="F62" s="411">
        <f t="shared" si="1"/>
        <v>0</v>
      </c>
      <c r="G62" s="411">
        <f t="shared" si="2"/>
        <v>0</v>
      </c>
      <c r="H62" s="267">
        <f>'[1]Table 3 Levels 1&amp;2'!AL63</f>
        <v>5052.2250942802684</v>
      </c>
      <c r="I62" s="397">
        <v>714.81015756302509</v>
      </c>
      <c r="J62" s="266">
        <f t="shared" si="7"/>
        <v>2883.5176259216469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32">
        <f>'10.1.12 MFP Funded'!I62</f>
        <v>0</v>
      </c>
      <c r="D63" s="371">
        <f>'[11]ALL-Reformatted'!I62</f>
        <v>0</v>
      </c>
      <c r="E63" s="409">
        <f t="shared" si="6"/>
        <v>0</v>
      </c>
      <c r="F63" s="409">
        <f t="shared" si="1"/>
        <v>0</v>
      </c>
      <c r="G63" s="409">
        <f t="shared" si="2"/>
        <v>0</v>
      </c>
      <c r="H63" s="259">
        <f>'[1]Table 3 Levels 1&amp;2'!AL64</f>
        <v>4389.3863180380931</v>
      </c>
      <c r="I63" s="396">
        <v>714.81015756302509</v>
      </c>
      <c r="J63" s="258">
        <f t="shared" si="7"/>
        <v>2552.0982378005592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32">
        <f>'10.1.12 MFP Funded'!I63</f>
        <v>0</v>
      </c>
      <c r="D64" s="371">
        <f>'[11]ALL-Reformatted'!I63</f>
        <v>0</v>
      </c>
      <c r="E64" s="409">
        <f t="shared" si="6"/>
        <v>0</v>
      </c>
      <c r="F64" s="409">
        <f t="shared" si="1"/>
        <v>0</v>
      </c>
      <c r="G64" s="409">
        <f t="shared" si="2"/>
        <v>0</v>
      </c>
      <c r="H64" s="259">
        <f>'[1]Table 3 Levels 1&amp;2'!AL65</f>
        <v>5325.8881107130073</v>
      </c>
      <c r="I64" s="396">
        <v>714.81015756302509</v>
      </c>
      <c r="J64" s="258">
        <f t="shared" si="7"/>
        <v>3020.3491341380163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32">
        <f>'10.1.12 MFP Funded'!I64</f>
        <v>0</v>
      </c>
      <c r="D65" s="371">
        <f>'[11]ALL-Reformatted'!I64</f>
        <v>0</v>
      </c>
      <c r="E65" s="409">
        <f t="shared" si="6"/>
        <v>0</v>
      </c>
      <c r="F65" s="409">
        <f t="shared" si="1"/>
        <v>0</v>
      </c>
      <c r="G65" s="409">
        <f t="shared" si="2"/>
        <v>0</v>
      </c>
      <c r="H65" s="259">
        <f>'[1]Table 3 Levels 1&amp;2'!AL66</f>
        <v>6328.4963620482158</v>
      </c>
      <c r="I65" s="396">
        <v>714.81015756302509</v>
      </c>
      <c r="J65" s="258">
        <f t="shared" si="7"/>
        <v>3521.6532598056206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33">
        <f>'10.1.12 MFP Funded'!I65</f>
        <v>0</v>
      </c>
      <c r="D66" s="635">
        <f>'[11]ALL-Reformatted'!I65</f>
        <v>0</v>
      </c>
      <c r="E66" s="413">
        <f t="shared" si="6"/>
        <v>0</v>
      </c>
      <c r="F66" s="413">
        <f t="shared" si="1"/>
        <v>0</v>
      </c>
      <c r="G66" s="413">
        <f t="shared" si="2"/>
        <v>0</v>
      </c>
      <c r="H66" s="275">
        <f>'[1]Table 3 Levels 1&amp;2'!AL67</f>
        <v>4825.1723230627122</v>
      </c>
      <c r="I66" s="398">
        <v>714.81015756302509</v>
      </c>
      <c r="J66" s="274">
        <f t="shared" si="7"/>
        <v>2769.9912403128687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34">
        <f>'10.1.12 MFP Funded'!I66</f>
        <v>0</v>
      </c>
      <c r="D67" s="371">
        <f>'[11]ALL-Reformatted'!I66</f>
        <v>0</v>
      </c>
      <c r="E67" s="411">
        <f t="shared" si="6"/>
        <v>0</v>
      </c>
      <c r="F67" s="411">
        <f t="shared" si="1"/>
        <v>0</v>
      </c>
      <c r="G67" s="411">
        <f t="shared" si="2"/>
        <v>0</v>
      </c>
      <c r="H67" s="267">
        <f>'[1]Table 3 Levels 1&amp;2'!AL68</f>
        <v>3063.3110364585282</v>
      </c>
      <c r="I67" s="397">
        <v>714.81015756302509</v>
      </c>
      <c r="J67" s="266">
        <f t="shared" si="7"/>
        <v>1889.0605970107767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32">
        <f>'10.1.12 MFP Funded'!I67</f>
        <v>0</v>
      </c>
      <c r="D68" s="371">
        <f>'[11]ALL-Reformatted'!I67</f>
        <v>0</v>
      </c>
      <c r="E68" s="409">
        <f t="shared" si="6"/>
        <v>0</v>
      </c>
      <c r="F68" s="409">
        <f t="shared" si="1"/>
        <v>0</v>
      </c>
      <c r="G68" s="409">
        <f t="shared" si="2"/>
        <v>0</v>
      </c>
      <c r="H68" s="259">
        <f>'[1]Table 3 Levels 1&amp;2'!AL69</f>
        <v>5564.645485869667</v>
      </c>
      <c r="I68" s="396">
        <v>714.81015756302509</v>
      </c>
      <c r="J68" s="258">
        <f t="shared" si="7"/>
        <v>3139.7278217163462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32">
        <f>'10.1.12 MFP Funded'!I68</f>
        <v>0</v>
      </c>
      <c r="D69" s="371">
        <f>'[11]ALL-Reformatted'!I68</f>
        <v>0</v>
      </c>
      <c r="E69" s="409">
        <f t="shared" si="6"/>
        <v>0</v>
      </c>
      <c r="F69" s="409">
        <f t="shared" si="1"/>
        <v>0</v>
      </c>
      <c r="G69" s="409">
        <f t="shared" si="2"/>
        <v>0</v>
      </c>
      <c r="H69" s="259">
        <f>'[1]Table 3 Levels 1&amp;2'!AL70</f>
        <v>4414.1775336636538</v>
      </c>
      <c r="I69" s="396">
        <v>714.81015756302509</v>
      </c>
      <c r="J69" s="258">
        <f t="shared" si="7"/>
        <v>2564.4938456133395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32">
        <f>'10.1.12 MFP Funded'!I69</f>
        <v>0</v>
      </c>
      <c r="D70" s="371">
        <f>'[11]ALL-Reformatted'!I69</f>
        <v>0</v>
      </c>
      <c r="E70" s="409">
        <f t="shared" si="6"/>
        <v>0</v>
      </c>
      <c r="F70" s="409">
        <f t="shared" si="1"/>
        <v>0</v>
      </c>
      <c r="G70" s="409">
        <f t="shared" si="2"/>
        <v>0</v>
      </c>
      <c r="H70" s="259">
        <f>'[1]Table 3 Levels 1&amp;2'!AL71</f>
        <v>5871.0485811924027</v>
      </c>
      <c r="I70" s="396">
        <v>714.81015756302509</v>
      </c>
      <c r="J70" s="258">
        <f t="shared" si="7"/>
        <v>3292.929369377714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33">
        <f>'10.1.12 MFP Funded'!I70</f>
        <v>0</v>
      </c>
      <c r="D71" s="635">
        <f>'[11]ALL-Reformatted'!I70</f>
        <v>0</v>
      </c>
      <c r="E71" s="413">
        <f t="shared" si="6"/>
        <v>0</v>
      </c>
      <c r="F71" s="413">
        <f t="shared" ref="F71:F75" si="8">IF(E71&gt;0,E71,0)</f>
        <v>0</v>
      </c>
      <c r="G71" s="413">
        <f t="shared" ref="G71:G75" si="9">IF(E71&lt;0,E71,0)</f>
        <v>0</v>
      </c>
      <c r="H71" s="275">
        <f>'[1]Table 3 Levels 1&amp;2'!AL72</f>
        <v>4602.2046951319899</v>
      </c>
      <c r="I71" s="398">
        <v>714.81015756302509</v>
      </c>
      <c r="J71" s="274">
        <f t="shared" si="7"/>
        <v>2658.5074263475076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34">
        <f>'10.1.12 MFP Funded'!I71</f>
        <v>0</v>
      </c>
      <c r="D72" s="371">
        <f>'[11]ALL-Reformatted'!I71</f>
        <v>0</v>
      </c>
      <c r="E72" s="411">
        <f t="shared" ref="E72:E75" si="13">D72-C72</f>
        <v>0</v>
      </c>
      <c r="F72" s="411">
        <f t="shared" si="8"/>
        <v>0</v>
      </c>
      <c r="G72" s="411">
        <f t="shared" si="9"/>
        <v>0</v>
      </c>
      <c r="H72" s="267">
        <f>'[1]Table 3 Levels 1&amp;2'!AL73</f>
        <v>6243.8912249150071</v>
      </c>
      <c r="I72" s="397">
        <v>714.81015756302509</v>
      </c>
      <c r="J72" s="266">
        <f t="shared" ref="J72:J75" si="14">(H72+I72)*0.5</f>
        <v>3479.3506912390162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32">
        <f>'10.1.12 MFP Funded'!I72</f>
        <v>0</v>
      </c>
      <c r="D73" s="371">
        <f>'[11]ALL-Reformatted'!I72</f>
        <v>0</v>
      </c>
      <c r="E73" s="409">
        <f t="shared" si="13"/>
        <v>0</v>
      </c>
      <c r="F73" s="409">
        <f t="shared" si="8"/>
        <v>0</v>
      </c>
      <c r="G73" s="409">
        <f t="shared" si="9"/>
        <v>0</v>
      </c>
      <c r="H73" s="259">
        <f>'[1]Table 3 Levels 1&amp;2'!AL74</f>
        <v>5049.6489898847567</v>
      </c>
      <c r="I73" s="396">
        <v>714.81015756302509</v>
      </c>
      <c r="J73" s="258">
        <f t="shared" si="14"/>
        <v>2882.229573723891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32">
        <f>'10.1.12 MFP Funded'!I73</f>
        <v>0</v>
      </c>
      <c r="D74" s="371">
        <f>'[11]ALL-Reformatted'!I73</f>
        <v>0</v>
      </c>
      <c r="E74" s="409">
        <f t="shared" si="13"/>
        <v>0</v>
      </c>
      <c r="F74" s="409">
        <f t="shared" si="8"/>
        <v>0</v>
      </c>
      <c r="G74" s="409">
        <f t="shared" si="9"/>
        <v>0</v>
      </c>
      <c r="H74" s="259">
        <f>'[1]Table 3 Levels 1&amp;2'!AL75</f>
        <v>5861.7500805575619</v>
      </c>
      <c r="I74" s="396">
        <v>714.81015756302509</v>
      </c>
      <c r="J74" s="258">
        <f t="shared" si="14"/>
        <v>3288.2801190602936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33">
        <f>'10.1.12 MFP Funded'!I74</f>
        <v>0</v>
      </c>
      <c r="D75" s="371">
        <f>'[11]ALL-Reformatted'!I74</f>
        <v>0</v>
      </c>
      <c r="E75" s="407">
        <f t="shared" si="13"/>
        <v>0</v>
      </c>
      <c r="F75" s="407">
        <f t="shared" si="8"/>
        <v>0</v>
      </c>
      <c r="G75" s="407">
        <f t="shared" si="9"/>
        <v>0</v>
      </c>
      <c r="H75" s="251">
        <f>'[1]Table 3 Levels 1&amp;2'!AL76</f>
        <v>5508.3397285189958</v>
      </c>
      <c r="I75" s="395">
        <v>714.81015756302509</v>
      </c>
      <c r="J75" s="250">
        <f t="shared" si="14"/>
        <v>3111.5749430410106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s="391" customFormat="1" ht="13.5" thickBot="1">
      <c r="A76" s="248"/>
      <c r="B76" s="247" t="s">
        <v>223</v>
      </c>
      <c r="C76" s="246">
        <f>SUM(C7:C75)</f>
        <v>743</v>
      </c>
      <c r="D76" s="246">
        <f>SUM(D7:D75)</f>
        <v>735</v>
      </c>
      <c r="E76" s="394">
        <f>SUM(E7:E75)</f>
        <v>-8</v>
      </c>
      <c r="F76" s="394">
        <f>SUM(F7:F75)</f>
        <v>0</v>
      </c>
      <c r="G76" s="394">
        <f>SUM(G7:G75)</f>
        <v>-8</v>
      </c>
      <c r="H76" s="244"/>
      <c r="I76" s="243"/>
      <c r="J76" s="243"/>
      <c r="K76" s="242">
        <f>SUM(K7:K75)</f>
        <v>-16485.5444864981</v>
      </c>
      <c r="L76" s="242">
        <f>SUM(L7:L75)</f>
        <v>0</v>
      </c>
      <c r="M76" s="242">
        <f>SUM(M7:M75)</f>
        <v>-16485.5444864981</v>
      </c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B78" s="684" t="s">
        <v>601</v>
      </c>
      <c r="C78" s="685"/>
      <c r="D78" s="685"/>
      <c r="E78" s="686">
        <f>E76</f>
        <v>-8</v>
      </c>
      <c r="F78" s="685"/>
      <c r="G78" s="685"/>
      <c r="H78" s="687">
        <f>'Oct midyear International'!H107</f>
        <v>7638.7546828904688</v>
      </c>
      <c r="I78" s="688">
        <f>I75</f>
        <v>714.81015756302509</v>
      </c>
      <c r="J78" s="689">
        <f t="shared" ref="J78" si="15">(H78+I78)*0.5</f>
        <v>4176.7824202267466</v>
      </c>
      <c r="K78" s="690">
        <f>J78*E78</f>
        <v>-33414.259361813973</v>
      </c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3:8" s="370" customFormat="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</row>
    <row r="98" spans="3:8" s="370" customFormat="1" hidden="1">
      <c r="C98" s="376">
        <f>C96*C97</f>
        <v>1331744808</v>
      </c>
      <c r="D98" s="376"/>
      <c r="E98" s="376"/>
      <c r="F98" s="376"/>
      <c r="G98" s="376"/>
      <c r="H98" s="379" t="s">
        <v>314</v>
      </c>
    </row>
    <row r="99" spans="3:8" s="370" customFormat="1" hidden="1">
      <c r="C99" s="378">
        <f>C87</f>
        <v>650290</v>
      </c>
      <c r="D99" s="377"/>
      <c r="E99" s="377"/>
      <c r="F99" s="377"/>
      <c r="G99" s="377"/>
      <c r="H99" s="372" t="s">
        <v>313</v>
      </c>
    </row>
    <row r="100" spans="3:8" s="370" customFormat="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</row>
    <row r="101" spans="3:8" s="370" customFormat="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</row>
    <row r="102" spans="3:8" s="370" customFormat="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</row>
    <row r="103" spans="3:8" s="370" customFormat="1" hidden="1">
      <c r="C103" s="373"/>
      <c r="D103" s="373"/>
      <c r="E103" s="373"/>
      <c r="F103" s="373"/>
      <c r="G103" s="373"/>
      <c r="H103" s="372"/>
    </row>
    <row r="104" spans="3:8" s="370" customFormat="1" hidden="1">
      <c r="C104" s="373"/>
      <c r="D104" s="373"/>
      <c r="E104" s="373"/>
      <c r="F104" s="373"/>
      <c r="G104" s="373"/>
      <c r="H104" s="372"/>
    </row>
    <row r="105" spans="3:8" s="370" customFormat="1" hidden="1">
      <c r="C105" s="371"/>
      <c r="D105" s="371"/>
      <c r="E105" s="371"/>
      <c r="F105" s="371"/>
      <c r="G105" s="371"/>
      <c r="H105" s="372"/>
    </row>
    <row r="106" spans="3:8" s="370" customFormat="1" hidden="1">
      <c r="C106" s="371"/>
      <c r="D106" s="371"/>
      <c r="E106" s="371"/>
      <c r="F106" s="371"/>
      <c r="G106" s="371"/>
      <c r="H106" s="371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61" firstPageNumber="76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zoomScale="90" zoomScaleNormal="100" zoomScaleSheetLayoutView="90" workbookViewId="0">
      <pane xSplit="2" ySplit="6" topLeftCell="C7" activePane="bottomRight" state="frozen"/>
      <selection activeCell="D79" sqref="D79"/>
      <selection pane="topRight" activeCell="D79" sqref="D79"/>
      <selection pane="bottomLeft" activeCell="D79" sqref="D79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4" customWidth="1"/>
    <col min="4" max="4" width="11.7109375" customWidth="1"/>
    <col min="5" max="5" width="14.7109375" customWidth="1"/>
    <col min="6" max="7" width="11.7109375" customWidth="1"/>
    <col min="8" max="8" width="13.42578125" bestFit="1" customWidth="1"/>
    <col min="9" max="9" width="10.42578125" bestFit="1" customWidth="1"/>
    <col min="10" max="10" width="14.5703125" customWidth="1"/>
    <col min="11" max="11" width="16.140625" customWidth="1"/>
    <col min="12" max="12" width="11.85546875" customWidth="1"/>
    <col min="13" max="13" width="12.8554687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296</v>
      </c>
      <c r="B2" s="798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9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3" customHeight="1">
      <c r="A4" s="789"/>
      <c r="B4" s="80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31.5" customHeight="1">
      <c r="A6" s="302"/>
      <c r="B6" s="301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Funded'!S4</f>
        <v>0</v>
      </c>
      <c r="D7" s="299">
        <f>'10.1.12 MFP Funded'!P6</f>
        <v>0</v>
      </c>
      <c r="E7" s="284">
        <f t="shared" ref="E7:E38" si="1">D7-C7</f>
        <v>0</v>
      </c>
      <c r="F7" s="284">
        <f t="shared" ref="F7:F38" si="2">IF(E7&gt;0,E7,0)</f>
        <v>0</v>
      </c>
      <c r="G7" s="284">
        <f t="shared" ref="G7:G38" si="3">IF(E7&lt;0,E7,0)</f>
        <v>0</v>
      </c>
      <c r="H7" s="283">
        <f>'[3]Table 3 Levels 1&amp;2'!AL8</f>
        <v>4637.919706737428</v>
      </c>
      <c r="I7" s="282">
        <f>'[1]Table 4 Level 3'!P6</f>
        <v>777.48</v>
      </c>
      <c r="J7" s="282">
        <f t="shared" ref="J7:J38" si="4">H7+I7</f>
        <v>5415.3997067374276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298">
        <f>'[1]Table 8 2.1.12 MFP Funded'!S5</f>
        <v>0</v>
      </c>
      <c r="D8" s="297">
        <f>'10.1.12 MFP Funded'!P7</f>
        <v>0</v>
      </c>
      <c r="E8" s="296">
        <f t="shared" si="1"/>
        <v>0</v>
      </c>
      <c r="F8" s="296">
        <f t="shared" si="2"/>
        <v>0</v>
      </c>
      <c r="G8" s="296">
        <f t="shared" si="3"/>
        <v>0</v>
      </c>
      <c r="H8" s="295">
        <f>'[3]Table 3 Levels 1&amp;2'!AL9</f>
        <v>6149.545926426621</v>
      </c>
      <c r="I8" s="294">
        <f>'[1]Table 4 Level 3'!P7</f>
        <v>842.32</v>
      </c>
      <c r="J8" s="294">
        <f t="shared" si="4"/>
        <v>6991.8659264266207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>
      <c r="A9" s="264">
        <v>3</v>
      </c>
      <c r="B9" s="263" t="s">
        <v>290</v>
      </c>
      <c r="C9" s="298">
        <f>'[1]Table 8 2.1.12 MFP Funded'!S6</f>
        <v>0</v>
      </c>
      <c r="D9" s="297">
        <f>'10.1.12 MFP Funded'!P8</f>
        <v>0</v>
      </c>
      <c r="E9" s="296">
        <f t="shared" si="1"/>
        <v>0</v>
      </c>
      <c r="F9" s="296">
        <f t="shared" si="2"/>
        <v>0</v>
      </c>
      <c r="G9" s="296">
        <f t="shared" si="3"/>
        <v>0</v>
      </c>
      <c r="H9" s="295">
        <f>'[3]Table 3 Levels 1&amp;2'!AL10</f>
        <v>4340.9401078757892</v>
      </c>
      <c r="I9" s="294">
        <f>'[1]Table 4 Level 3'!P8</f>
        <v>596.84</v>
      </c>
      <c r="J9" s="294">
        <f t="shared" si="4"/>
        <v>4937.7801078757893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>
      <c r="A10" s="264">
        <v>4</v>
      </c>
      <c r="B10" s="263" t="s">
        <v>289</v>
      </c>
      <c r="C10" s="298">
        <f>'[1]Table 8 2.1.12 MFP Funded'!S7</f>
        <v>0</v>
      </c>
      <c r="D10" s="297">
        <f>'10.1.12 MFP Funded'!P9</f>
        <v>0</v>
      </c>
      <c r="E10" s="296">
        <f t="shared" si="1"/>
        <v>0</v>
      </c>
      <c r="F10" s="296">
        <f t="shared" si="2"/>
        <v>0</v>
      </c>
      <c r="G10" s="296">
        <f t="shared" si="3"/>
        <v>0</v>
      </c>
      <c r="H10" s="295">
        <f>'[3]Table 3 Levels 1&amp;2'!AL11</f>
        <v>6077.3708498182023</v>
      </c>
      <c r="I10" s="294">
        <f>'[1]Table 4 Level 3'!P9</f>
        <v>585.76</v>
      </c>
      <c r="J10" s="294">
        <f t="shared" si="4"/>
        <v>6663.1308498182025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292">
        <f>'[1]Table 8 2.1.12 MFP Funded'!S8</f>
        <v>0</v>
      </c>
      <c r="D11" s="291">
        <f>'10.1.12 MFP Funded'!P10</f>
        <v>0</v>
      </c>
      <c r="E11" s="290">
        <f t="shared" si="1"/>
        <v>0</v>
      </c>
      <c r="F11" s="290">
        <f t="shared" si="2"/>
        <v>0</v>
      </c>
      <c r="G11" s="290">
        <f t="shared" si="3"/>
        <v>0</v>
      </c>
      <c r="H11" s="289">
        <f>'[3]Table 3 Levels 1&amp;2'!AL12</f>
        <v>4878.1095033692254</v>
      </c>
      <c r="I11" s="288">
        <f>'[1]Table 4 Level 3'!P10</f>
        <v>555.91</v>
      </c>
      <c r="J11" s="288">
        <f t="shared" si="4"/>
        <v>5434.0195033692253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>
      <c r="A12" s="272">
        <v>6</v>
      </c>
      <c r="B12" s="271" t="s">
        <v>287</v>
      </c>
      <c r="C12" s="286">
        <f>'[1]Table 8 2.1.12 MFP Funded'!S9</f>
        <v>0</v>
      </c>
      <c r="D12" s="285">
        <f>'10.1.12 MFP Funded'!P11</f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3">
        <f>'[3]Table 3 Levels 1&amp;2'!AL13</f>
        <v>5550.1901239384006</v>
      </c>
      <c r="I12" s="282">
        <f>'[1]Table 4 Level 3'!P11</f>
        <v>545.4799999999999</v>
      </c>
      <c r="J12" s="282">
        <f t="shared" si="4"/>
        <v>6095.6701239384001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298">
        <f>'[1]Table 8 2.1.12 MFP Funded'!S10</f>
        <v>0</v>
      </c>
      <c r="D13" s="297">
        <f>'10.1.12 MFP Funded'!P12</f>
        <v>0</v>
      </c>
      <c r="E13" s="296">
        <f t="shared" si="1"/>
        <v>0</v>
      </c>
      <c r="F13" s="296">
        <f t="shared" si="2"/>
        <v>0</v>
      </c>
      <c r="G13" s="296">
        <f t="shared" si="3"/>
        <v>0</v>
      </c>
      <c r="H13" s="295">
        <f>'[3]Table 3 Levels 1&amp;2'!AL14</f>
        <v>1550.5347159603245</v>
      </c>
      <c r="I13" s="294">
        <f>'[1]Table 4 Level 3'!P12</f>
        <v>756.91999999999985</v>
      </c>
      <c r="J13" s="294">
        <f t="shared" si="4"/>
        <v>2307.4547159603244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298">
        <f>'[1]Table 8 2.1.12 MFP Funded'!S11</f>
        <v>0</v>
      </c>
      <c r="D14" s="297">
        <f>'10.1.12 MFP Funded'!P13</f>
        <v>0</v>
      </c>
      <c r="E14" s="296">
        <f t="shared" si="1"/>
        <v>0</v>
      </c>
      <c r="F14" s="296">
        <f t="shared" si="2"/>
        <v>0</v>
      </c>
      <c r="G14" s="296">
        <f t="shared" si="3"/>
        <v>0</v>
      </c>
      <c r="H14" s="295">
        <f>'[3]Table 3 Levels 1&amp;2'!AL15</f>
        <v>4054.7459475361657</v>
      </c>
      <c r="I14" s="294">
        <f>'[1]Table 4 Level 3'!P13</f>
        <v>725.76</v>
      </c>
      <c r="J14" s="294">
        <f t="shared" si="4"/>
        <v>4780.5059475361659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298">
        <f>'[1]Table 8 2.1.12 MFP Funded'!S12</f>
        <v>0</v>
      </c>
      <c r="D15" s="297">
        <f>'10.1.12 MFP Funded'!P14</f>
        <v>0</v>
      </c>
      <c r="E15" s="296">
        <f t="shared" si="1"/>
        <v>0</v>
      </c>
      <c r="F15" s="296">
        <f t="shared" si="2"/>
        <v>0</v>
      </c>
      <c r="G15" s="296">
        <f t="shared" si="3"/>
        <v>0</v>
      </c>
      <c r="H15" s="295">
        <f>'[3]Table 3 Levels 1&amp;2'!AL16</f>
        <v>4287.1210280148016</v>
      </c>
      <c r="I15" s="294">
        <f>'[1]Table 4 Level 3'!P14</f>
        <v>744.76</v>
      </c>
      <c r="J15" s="294">
        <f t="shared" si="4"/>
        <v>5031.8810280148018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292">
        <f>'[1]Table 8 2.1.12 MFP Funded'!S13</f>
        <v>0</v>
      </c>
      <c r="D16" s="291">
        <f>'10.1.12 MFP Funded'!P15</f>
        <v>0</v>
      </c>
      <c r="E16" s="290">
        <f t="shared" si="1"/>
        <v>0</v>
      </c>
      <c r="F16" s="290">
        <f t="shared" si="2"/>
        <v>0</v>
      </c>
      <c r="G16" s="290">
        <f t="shared" si="3"/>
        <v>0</v>
      </c>
      <c r="H16" s="289">
        <f>'[3]Table 3 Levels 1&amp;2'!AL17</f>
        <v>4320.1782742925079</v>
      </c>
      <c r="I16" s="288">
        <f>'[1]Table 4 Level 3'!P15</f>
        <v>608.04000000000008</v>
      </c>
      <c r="J16" s="288">
        <f t="shared" si="4"/>
        <v>4928.2182742925079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286">
        <f>'[1]Table 8 2.1.12 MFP Funded'!S14</f>
        <v>0</v>
      </c>
      <c r="D17" s="285">
        <f>'10.1.12 MFP Funded'!P16</f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3">
        <f>'[3]Table 3 Levels 1&amp;2'!AL18</f>
        <v>6754.8947842641273</v>
      </c>
      <c r="I17" s="282">
        <f>'[1]Table 4 Level 3'!P16</f>
        <v>706.55</v>
      </c>
      <c r="J17" s="282">
        <f t="shared" si="4"/>
        <v>7461.4447842641275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298">
        <f>'[1]Table 8 2.1.12 MFP Funded'!S15</f>
        <v>0</v>
      </c>
      <c r="D18" s="297">
        <f>'10.1.12 MFP Funded'!P17</f>
        <v>0</v>
      </c>
      <c r="E18" s="296">
        <f t="shared" si="1"/>
        <v>0</v>
      </c>
      <c r="F18" s="296">
        <f t="shared" si="2"/>
        <v>0</v>
      </c>
      <c r="G18" s="296">
        <f t="shared" si="3"/>
        <v>0</v>
      </c>
      <c r="H18" s="295">
        <f>'[3]Table 3 Levels 1&amp;2'!AL19</f>
        <v>1807.9873469387755</v>
      </c>
      <c r="I18" s="294">
        <f>'[1]Table 4 Level 3'!P17</f>
        <v>1063.31</v>
      </c>
      <c r="J18" s="294">
        <f t="shared" si="4"/>
        <v>2871.2973469387753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298">
        <f>'[1]Table 8 2.1.12 MFP Funded'!S16</f>
        <v>0</v>
      </c>
      <c r="D19" s="297">
        <f>'10.1.12 MFP Funded'!P18</f>
        <v>0</v>
      </c>
      <c r="E19" s="296">
        <f t="shared" si="1"/>
        <v>0</v>
      </c>
      <c r="F19" s="296">
        <f t="shared" si="2"/>
        <v>0</v>
      </c>
      <c r="G19" s="296">
        <f t="shared" si="3"/>
        <v>0</v>
      </c>
      <c r="H19" s="295">
        <f>'[3]Table 3 Levels 1&amp;2'!AL20</f>
        <v>6143.511131744569</v>
      </c>
      <c r="I19" s="294">
        <f>'[1]Table 4 Level 3'!P18</f>
        <v>749.43000000000006</v>
      </c>
      <c r="J19" s="294">
        <f t="shared" si="4"/>
        <v>6892.9411317445692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>
      <c r="A20" s="264">
        <v>14</v>
      </c>
      <c r="B20" s="263" t="s">
        <v>279</v>
      </c>
      <c r="C20" s="298">
        <f>'[1]Table 8 2.1.12 MFP Funded'!S17</f>
        <v>3</v>
      </c>
      <c r="D20" s="297">
        <f>'10.1.12 MFP Funded'!P19</f>
        <v>1</v>
      </c>
      <c r="E20" s="296">
        <f t="shared" si="1"/>
        <v>-2</v>
      </c>
      <c r="F20" s="296">
        <f t="shared" si="2"/>
        <v>0</v>
      </c>
      <c r="G20" s="296">
        <f t="shared" si="3"/>
        <v>-2</v>
      </c>
      <c r="H20" s="295">
        <f>'[3]Table 3 Levels 1&amp;2'!AL21</f>
        <v>5304.5609177528095</v>
      </c>
      <c r="I20" s="294">
        <f>'[1]Table 4 Level 3'!P19</f>
        <v>809.9799999999999</v>
      </c>
      <c r="J20" s="294">
        <f t="shared" si="4"/>
        <v>6114.540917752809</v>
      </c>
      <c r="K20" s="293">
        <f t="shared" si="5"/>
        <v>-12229.081835505618</v>
      </c>
      <c r="L20" s="293">
        <f t="shared" si="6"/>
        <v>0</v>
      </c>
      <c r="M20" s="293">
        <f t="shared" si="7"/>
        <v>-12229.081835505618</v>
      </c>
    </row>
    <row r="21" spans="1:13">
      <c r="A21" s="280">
        <v>15</v>
      </c>
      <c r="B21" s="279" t="s">
        <v>278</v>
      </c>
      <c r="C21" s="292">
        <f>'[1]Table 8 2.1.12 MFP Funded'!S18</f>
        <v>0</v>
      </c>
      <c r="D21" s="291">
        <f>'10.1.12 MFP Funded'!P20</f>
        <v>0</v>
      </c>
      <c r="E21" s="290">
        <f t="shared" si="1"/>
        <v>0</v>
      </c>
      <c r="F21" s="290">
        <f t="shared" si="2"/>
        <v>0</v>
      </c>
      <c r="G21" s="290">
        <f t="shared" si="3"/>
        <v>0</v>
      </c>
      <c r="H21" s="289">
        <f>'[3]Table 3 Levels 1&amp;2'!AL22</f>
        <v>5440.6588926253107</v>
      </c>
      <c r="I21" s="288">
        <f>'[1]Table 4 Level 3'!P20</f>
        <v>553.79999999999995</v>
      </c>
      <c r="J21" s="288">
        <f t="shared" si="4"/>
        <v>5994.4588926253109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286">
        <f>'[1]Table 8 2.1.12 MFP Funded'!S19</f>
        <v>0</v>
      </c>
      <c r="D22" s="285">
        <f>'10.1.12 MFP Funded'!P21</f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3">
        <f>'[3]Table 3 Levels 1&amp;2'!AL23</f>
        <v>1508.2103091706706</v>
      </c>
      <c r="I22" s="282">
        <f>'[1]Table 4 Level 3'!P21</f>
        <v>686.73</v>
      </c>
      <c r="J22" s="282">
        <f t="shared" si="4"/>
        <v>2194.9403091706708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298">
        <f>'[1]Table 8 2.1.12 MFP Funded'!S20</f>
        <v>0</v>
      </c>
      <c r="D23" s="297">
        <f>'10.1.12 MFP Funded'!P22</f>
        <v>0</v>
      </c>
      <c r="E23" s="296">
        <f t="shared" si="1"/>
        <v>0</v>
      </c>
      <c r="F23" s="296">
        <f t="shared" si="2"/>
        <v>0</v>
      </c>
      <c r="G23" s="296">
        <f t="shared" si="3"/>
        <v>0</v>
      </c>
      <c r="H23" s="295">
        <f>'[3]Table 3 Levels 1&amp;2'!AL24</f>
        <v>3395.7244841073689</v>
      </c>
      <c r="I23" s="294">
        <f>'[1]Table 5B2_RSD_LA'!F7</f>
        <v>801.47762416806802</v>
      </c>
      <c r="J23" s="294">
        <f t="shared" si="4"/>
        <v>4197.2021082754372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298">
        <f>'[1]Table 8 2.1.12 MFP Funded'!S21</f>
        <v>0</v>
      </c>
      <c r="D24" s="297">
        <f>'10.1.12 MFP Funded'!P23</f>
        <v>0</v>
      </c>
      <c r="E24" s="296">
        <f t="shared" si="1"/>
        <v>0</v>
      </c>
      <c r="F24" s="296">
        <f t="shared" si="2"/>
        <v>0</v>
      </c>
      <c r="G24" s="296">
        <f t="shared" si="3"/>
        <v>0</v>
      </c>
      <c r="H24" s="295">
        <f>'[3]Table 3 Levels 1&amp;2'!AL25</f>
        <v>5811.9176591224677</v>
      </c>
      <c r="I24" s="294">
        <f>'[1]Table 4 Level 3'!P23</f>
        <v>845.94999999999993</v>
      </c>
      <c r="J24" s="294">
        <f t="shared" si="4"/>
        <v>6657.8676591224676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298">
        <f>'[1]Table 8 2.1.12 MFP Funded'!S22</f>
        <v>0</v>
      </c>
      <c r="D25" s="297">
        <f>'10.1.12 MFP Funded'!P24</f>
        <v>0</v>
      </c>
      <c r="E25" s="296">
        <f t="shared" si="1"/>
        <v>0</v>
      </c>
      <c r="F25" s="296">
        <f t="shared" si="2"/>
        <v>0</v>
      </c>
      <c r="G25" s="296">
        <f t="shared" si="3"/>
        <v>0</v>
      </c>
      <c r="H25" s="295">
        <f>'[3]Table 3 Levels 1&amp;2'!AL26</f>
        <v>5201.7687653250778</v>
      </c>
      <c r="I25" s="294">
        <f>'[1]Table 4 Level 3'!P24</f>
        <v>905.43</v>
      </c>
      <c r="J25" s="294">
        <f t="shared" si="4"/>
        <v>6107.1987653250781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292">
        <f>'[1]Table 8 2.1.12 MFP Funded'!S23</f>
        <v>0</v>
      </c>
      <c r="D26" s="291">
        <f>'10.1.12 MFP Funded'!P25</f>
        <v>0</v>
      </c>
      <c r="E26" s="290">
        <f t="shared" si="1"/>
        <v>0</v>
      </c>
      <c r="F26" s="290">
        <f t="shared" si="2"/>
        <v>0</v>
      </c>
      <c r="G26" s="290">
        <f t="shared" si="3"/>
        <v>0</v>
      </c>
      <c r="H26" s="289">
        <f>'[3]Table 3 Levels 1&amp;2'!AL27</f>
        <v>5446.6066076220959</v>
      </c>
      <c r="I26" s="288">
        <f>'[1]Table 4 Level 3'!P25</f>
        <v>586.16999999999996</v>
      </c>
      <c r="J26" s="288">
        <f t="shared" si="4"/>
        <v>6032.776607622096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286">
        <f>'[1]Table 8 2.1.12 MFP Funded'!S24</f>
        <v>0</v>
      </c>
      <c r="D27" s="285">
        <f>'10.1.12 MFP Funded'!P26</f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3">
        <f>'[3]Table 3 Levels 1&amp;2'!AL28</f>
        <v>5761.9798531850847</v>
      </c>
      <c r="I27" s="282">
        <f>'[1]Table 4 Level 3'!P26</f>
        <v>610.35</v>
      </c>
      <c r="J27" s="282">
        <f t="shared" si="4"/>
        <v>6372.3298531850851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298">
        <f>'[1]Table 8 2.1.12 MFP Funded'!S25</f>
        <v>0</v>
      </c>
      <c r="D28" s="297">
        <f>'10.1.12 MFP Funded'!P27</f>
        <v>0</v>
      </c>
      <c r="E28" s="296">
        <f t="shared" si="1"/>
        <v>0</v>
      </c>
      <c r="F28" s="296">
        <f t="shared" si="2"/>
        <v>0</v>
      </c>
      <c r="G28" s="296">
        <f t="shared" si="3"/>
        <v>0</v>
      </c>
      <c r="H28" s="295">
        <f>'[3]Table 3 Levels 1&amp;2'!AL29</f>
        <v>6212.5932514983215</v>
      </c>
      <c r="I28" s="294">
        <f>'[1]Table 4 Level 3'!P27</f>
        <v>496.36</v>
      </c>
      <c r="J28" s="294">
        <f t="shared" si="4"/>
        <v>6708.9532514983212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298">
        <f>'[1]Table 8 2.1.12 MFP Funded'!S26</f>
        <v>0</v>
      </c>
      <c r="D29" s="297">
        <f>'10.1.12 MFP Funded'!P28</f>
        <v>0</v>
      </c>
      <c r="E29" s="296">
        <f t="shared" si="1"/>
        <v>0</v>
      </c>
      <c r="F29" s="296">
        <f t="shared" si="2"/>
        <v>0</v>
      </c>
      <c r="G29" s="296">
        <f t="shared" si="3"/>
        <v>0</v>
      </c>
      <c r="H29" s="295">
        <f>'[3]Table 3 Levels 1&amp;2'!AL30</f>
        <v>4824.5074836036147</v>
      </c>
      <c r="I29" s="294">
        <f>'[1]Table 4 Level 3'!P28</f>
        <v>688.58</v>
      </c>
      <c r="J29" s="294">
        <f t="shared" si="4"/>
        <v>5513.0874836036146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298">
        <f>'[1]Table 8 2.1.12 MFP Funded'!S27</f>
        <v>0</v>
      </c>
      <c r="D30" s="297">
        <f>'10.1.12 MFP Funded'!P29</f>
        <v>0</v>
      </c>
      <c r="E30" s="296">
        <f t="shared" si="1"/>
        <v>0</v>
      </c>
      <c r="F30" s="296">
        <f t="shared" si="2"/>
        <v>0</v>
      </c>
      <c r="G30" s="296">
        <f t="shared" si="3"/>
        <v>0</v>
      </c>
      <c r="H30" s="295">
        <f>'[3]Table 3 Levels 1&amp;2'!AL31</f>
        <v>2654.5104003578617</v>
      </c>
      <c r="I30" s="294">
        <f>'[1]Table 4 Level 3'!P29</f>
        <v>854.24999999999989</v>
      </c>
      <c r="J30" s="294">
        <f t="shared" si="4"/>
        <v>3508.7604003578617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292">
        <f>'[1]Table 8 2.1.12 MFP Funded'!S28</f>
        <v>0</v>
      </c>
      <c r="D31" s="291">
        <f>'10.1.12 MFP Funded'!P30</f>
        <v>0</v>
      </c>
      <c r="E31" s="290">
        <f t="shared" si="1"/>
        <v>0</v>
      </c>
      <c r="F31" s="290">
        <f t="shared" si="2"/>
        <v>0</v>
      </c>
      <c r="G31" s="290">
        <f t="shared" si="3"/>
        <v>0</v>
      </c>
      <c r="H31" s="289">
        <f>'[3]Table 3 Levels 1&amp;2'!AL32</f>
        <v>3876.6607101712493</v>
      </c>
      <c r="I31" s="288">
        <f>'[1]Table 4 Level 3'!P30</f>
        <v>653.73</v>
      </c>
      <c r="J31" s="288">
        <f t="shared" si="4"/>
        <v>4530.3907101712493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286">
        <f>'[1]Table 8 2.1.12 MFP Funded'!S29</f>
        <v>0</v>
      </c>
      <c r="D32" s="285">
        <f>'10.1.12 MFP Funded'!P31</f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3">
        <f>'[3]Table 3 Levels 1&amp;2'!AL33</f>
        <v>3130.9087022137969</v>
      </c>
      <c r="I32" s="282">
        <f>'[1]Table 4 Level 3'!P31</f>
        <v>836.83</v>
      </c>
      <c r="J32" s="282">
        <f t="shared" si="4"/>
        <v>3967.7387022137968</v>
      </c>
      <c r="K32" s="281">
        <f t="shared" si="5"/>
        <v>0</v>
      </c>
      <c r="L32" s="281">
        <f t="shared" si="6"/>
        <v>0</v>
      </c>
      <c r="M32" s="281">
        <f t="shared" si="7"/>
        <v>0</v>
      </c>
    </row>
    <row r="33" spans="1:13">
      <c r="A33" s="264">
        <v>27</v>
      </c>
      <c r="B33" s="263" t="s">
        <v>266</v>
      </c>
      <c r="C33" s="262">
        <f>'[1]Table 8 2.1.12 MFP Funded'!S30</f>
        <v>0</v>
      </c>
      <c r="D33" s="261">
        <f>'10.1.12 MFP Funded'!P32</f>
        <v>0</v>
      </c>
      <c r="E33" s="260">
        <f t="shared" si="1"/>
        <v>0</v>
      </c>
      <c r="F33" s="260">
        <f t="shared" si="2"/>
        <v>0</v>
      </c>
      <c r="G33" s="260">
        <f t="shared" si="3"/>
        <v>0</v>
      </c>
      <c r="H33" s="259">
        <f>'[3]Table 3 Levels 1&amp;2'!AL34</f>
        <v>5673.3097932359224</v>
      </c>
      <c r="I33" s="258">
        <f>'[1]Table 4 Level 3'!P32</f>
        <v>693.06</v>
      </c>
      <c r="J33" s="258">
        <f t="shared" si="4"/>
        <v>6366.3697932359228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262">
        <f>'[1]Table 8 2.1.12 MFP Funded'!S31</f>
        <v>0</v>
      </c>
      <c r="D34" s="261">
        <f>'10.1.12 MFP Funded'!P33</f>
        <v>0</v>
      </c>
      <c r="E34" s="260">
        <f t="shared" si="1"/>
        <v>0</v>
      </c>
      <c r="F34" s="260">
        <f t="shared" si="2"/>
        <v>0</v>
      </c>
      <c r="G34" s="260">
        <f t="shared" si="3"/>
        <v>0</v>
      </c>
      <c r="H34" s="259">
        <f>'[3]Table 3 Levels 1&amp;2'!AL35</f>
        <v>3225.6961587092846</v>
      </c>
      <c r="I34" s="258">
        <f>'[1]Table 4 Level 3'!P33</f>
        <v>694.4</v>
      </c>
      <c r="J34" s="258">
        <f t="shared" si="4"/>
        <v>3920.0961587092847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262">
        <f>'[1]Table 8 2.1.12 MFP Funded'!S32</f>
        <v>0</v>
      </c>
      <c r="D35" s="261">
        <f>'10.1.12 MFP Funded'!P34</f>
        <v>0</v>
      </c>
      <c r="E35" s="260">
        <f t="shared" si="1"/>
        <v>0</v>
      </c>
      <c r="F35" s="260">
        <f t="shared" si="2"/>
        <v>0</v>
      </c>
      <c r="G35" s="260">
        <f t="shared" si="3"/>
        <v>0</v>
      </c>
      <c r="H35" s="259">
        <f>'[3]Table 3 Levels 1&amp;2'!AL36</f>
        <v>3955.7852148385191</v>
      </c>
      <c r="I35" s="258">
        <f>'[1]Table 4 Level 3'!P34</f>
        <v>754.94999999999993</v>
      </c>
      <c r="J35" s="258">
        <f t="shared" si="4"/>
        <v>4710.7352148385189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278">
        <f>'[1]Table 8 2.1.12 MFP Funded'!S33</f>
        <v>0</v>
      </c>
      <c r="D36" s="277">
        <f>'10.1.12 MFP Funded'!P35</f>
        <v>0</v>
      </c>
      <c r="E36" s="276">
        <f t="shared" si="1"/>
        <v>0</v>
      </c>
      <c r="F36" s="276">
        <f t="shared" si="2"/>
        <v>0</v>
      </c>
      <c r="G36" s="276">
        <f t="shared" si="3"/>
        <v>0</v>
      </c>
      <c r="H36" s="275">
        <f>'[3]Table 3 Levels 1&amp;2'!AL37</f>
        <v>5609.6361466464068</v>
      </c>
      <c r="I36" s="274">
        <f>'[1]Table 4 Level 3'!P35</f>
        <v>727.17</v>
      </c>
      <c r="J36" s="274">
        <f t="shared" si="4"/>
        <v>6336.8061466464069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270">
        <f>'[1]Table 8 2.1.12 MFP Funded'!S34</f>
        <v>2</v>
      </c>
      <c r="D37" s="269">
        <f>'10.1.12 MFP Funded'!P36</f>
        <v>7</v>
      </c>
      <c r="E37" s="268">
        <f t="shared" si="1"/>
        <v>5</v>
      </c>
      <c r="F37" s="268">
        <f t="shared" si="2"/>
        <v>5</v>
      </c>
      <c r="G37" s="268">
        <f t="shared" si="3"/>
        <v>0</v>
      </c>
      <c r="H37" s="267">
        <f>'[3]Table 3 Levels 1&amp;2'!AL38</f>
        <v>4174.0937400224284</v>
      </c>
      <c r="I37" s="266">
        <f>'[1]Table 4 Level 3'!P36</f>
        <v>620.83000000000004</v>
      </c>
      <c r="J37" s="266">
        <f t="shared" si="4"/>
        <v>4794.9237400224283</v>
      </c>
      <c r="K37" s="265">
        <f t="shared" si="5"/>
        <v>23974.618700112143</v>
      </c>
      <c r="L37" s="265">
        <f t="shared" si="6"/>
        <v>23974.618700112143</v>
      </c>
      <c r="M37" s="265">
        <f t="shared" si="7"/>
        <v>0</v>
      </c>
    </row>
    <row r="38" spans="1:13">
      <c r="A38" s="264">
        <v>32</v>
      </c>
      <c r="B38" s="263" t="s">
        <v>261</v>
      </c>
      <c r="C38" s="262">
        <f>'[1]Table 8 2.1.12 MFP Funded'!S35</f>
        <v>0</v>
      </c>
      <c r="D38" s="261">
        <f>'10.1.12 MFP Funded'!P37</f>
        <v>0</v>
      </c>
      <c r="E38" s="260">
        <f t="shared" si="1"/>
        <v>0</v>
      </c>
      <c r="F38" s="260">
        <f t="shared" si="2"/>
        <v>0</v>
      </c>
      <c r="G38" s="260">
        <f t="shared" si="3"/>
        <v>0</v>
      </c>
      <c r="H38" s="259">
        <f>'[3]Table 3 Levels 1&amp;2'!AL39</f>
        <v>5486.1585166144778</v>
      </c>
      <c r="I38" s="258">
        <f>'[1]Table 4 Level 3'!P37</f>
        <v>559.77</v>
      </c>
      <c r="J38" s="258">
        <f t="shared" si="4"/>
        <v>6045.9285166144782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262">
        <f>'[1]Table 8 2.1.12 MFP Funded'!S36</f>
        <v>0</v>
      </c>
      <c r="D39" s="261">
        <f>'10.1.12 MFP Funded'!P38</f>
        <v>0</v>
      </c>
      <c r="E39" s="260">
        <f t="shared" ref="E39:E70" si="8">D39-C39</f>
        <v>0</v>
      </c>
      <c r="F39" s="260">
        <f t="shared" ref="F39:F70" si="9">IF(E39&gt;0,E39,0)</f>
        <v>0</v>
      </c>
      <c r="G39" s="260">
        <f t="shared" ref="G39:G70" si="10">IF(E39&lt;0,E39,0)</f>
        <v>0</v>
      </c>
      <c r="H39" s="259">
        <f>'[3]Table 3 Levels 1&amp;2'!AL40</f>
        <v>5393.8471941993575</v>
      </c>
      <c r="I39" s="258">
        <f>'[1]Table 4 Level 3'!P38</f>
        <v>655.31000000000006</v>
      </c>
      <c r="J39" s="258">
        <f t="shared" ref="J39:J70" si="11">H39+I39</f>
        <v>6049.1571941993579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0" si="14">IF(K39&lt;0,K39,0)</f>
        <v>0</v>
      </c>
    </row>
    <row r="40" spans="1:13">
      <c r="A40" s="264">
        <v>34</v>
      </c>
      <c r="B40" s="263" t="s">
        <v>259</v>
      </c>
      <c r="C40" s="262">
        <f>'[1]Table 8 2.1.12 MFP Funded'!S37</f>
        <v>0</v>
      </c>
      <c r="D40" s="261">
        <f>'10.1.12 MFP Funded'!P39</f>
        <v>0</v>
      </c>
      <c r="E40" s="260">
        <f t="shared" si="8"/>
        <v>0</v>
      </c>
      <c r="F40" s="260">
        <f t="shared" si="9"/>
        <v>0</v>
      </c>
      <c r="G40" s="260">
        <f t="shared" si="10"/>
        <v>0</v>
      </c>
      <c r="H40" s="259">
        <f>'[3]Table 3 Levels 1&amp;2'!AL41</f>
        <v>5864.3549473361072</v>
      </c>
      <c r="I40" s="258">
        <f>'[1]Table 4 Level 3'!P39</f>
        <v>644.11000000000013</v>
      </c>
      <c r="J40" s="258">
        <f t="shared" si="11"/>
        <v>6508.4649473361078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278">
        <f>'[1]Table 8 2.1.12 MFP Funded'!S38</f>
        <v>0</v>
      </c>
      <c r="D41" s="277">
        <f>'10.1.12 MFP Funded'!P40</f>
        <v>0</v>
      </c>
      <c r="E41" s="276">
        <f t="shared" si="8"/>
        <v>0</v>
      </c>
      <c r="F41" s="276">
        <f t="shared" si="9"/>
        <v>0</v>
      </c>
      <c r="G41" s="276">
        <f t="shared" si="10"/>
        <v>0</v>
      </c>
      <c r="H41" s="275">
        <f>'[3]Table 3 Levels 1&amp;2'!AL42</f>
        <v>4848.8680115701454</v>
      </c>
      <c r="I41" s="274">
        <f>'[1]Table 4 Level 3'!P40</f>
        <v>537.96</v>
      </c>
      <c r="J41" s="274">
        <f t="shared" si="11"/>
        <v>5386.8280115701455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270">
        <f>'[1]Table 8 2.1.12 MFP Funded'!S39</f>
        <v>0</v>
      </c>
      <c r="D42" s="269">
        <f>'10.1.12 MFP Funded'!P41</f>
        <v>0</v>
      </c>
      <c r="E42" s="268">
        <f t="shared" si="8"/>
        <v>0</v>
      </c>
      <c r="F42" s="268">
        <f t="shared" si="9"/>
        <v>0</v>
      </c>
      <c r="G42" s="268">
        <f t="shared" si="10"/>
        <v>0</v>
      </c>
      <c r="H42" s="267">
        <f>'[3]Table 3 Levels 1&amp;2'!AL43</f>
        <v>3442.7546828904692</v>
      </c>
      <c r="I42" s="266">
        <f>'[1]Table 5B1_RSD_Orleans'!F78</f>
        <v>746.0335616438357</v>
      </c>
      <c r="J42" s="266">
        <f t="shared" si="11"/>
        <v>4188.7882445343048</v>
      </c>
      <c r="K42" s="265">
        <f t="shared" si="12"/>
        <v>0</v>
      </c>
      <c r="L42" s="265">
        <f t="shared" si="13"/>
        <v>0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262">
        <f>'[1]Table 8 2.1.12 MFP Funded'!S40</f>
        <v>6</v>
      </c>
      <c r="D43" s="261">
        <f>'10.1.12 MFP Funded'!P42</f>
        <v>5</v>
      </c>
      <c r="E43" s="260">
        <f t="shared" si="8"/>
        <v>-1</v>
      </c>
      <c r="F43" s="260">
        <f t="shared" si="9"/>
        <v>0</v>
      </c>
      <c r="G43" s="260">
        <f t="shared" si="10"/>
        <v>-1</v>
      </c>
      <c r="H43" s="259">
        <f>'[3]Table 3 Levels 1&amp;2'!AL44</f>
        <v>5492.0643232073926</v>
      </c>
      <c r="I43" s="258">
        <f>'[1]Table 4 Level 3'!P42</f>
        <v>653.61</v>
      </c>
      <c r="J43" s="258">
        <f t="shared" si="11"/>
        <v>6145.6743232073923</v>
      </c>
      <c r="K43" s="257">
        <f t="shared" si="12"/>
        <v>-6145.6743232073923</v>
      </c>
      <c r="L43" s="257">
        <f t="shared" si="13"/>
        <v>0</v>
      </c>
      <c r="M43" s="257">
        <f t="shared" si="14"/>
        <v>-6145.6743232073923</v>
      </c>
    </row>
    <row r="44" spans="1:13">
      <c r="A44" s="264">
        <v>38</v>
      </c>
      <c r="B44" s="263" t="s">
        <v>255</v>
      </c>
      <c r="C44" s="262">
        <f>'[1]Table 8 2.1.12 MFP Funded'!S41</f>
        <v>0</v>
      </c>
      <c r="D44" s="261">
        <f>'10.1.12 MFP Funded'!P43</f>
        <v>0</v>
      </c>
      <c r="E44" s="260">
        <f t="shared" si="8"/>
        <v>0</v>
      </c>
      <c r="F44" s="260">
        <f t="shared" si="9"/>
        <v>0</v>
      </c>
      <c r="G44" s="260">
        <f t="shared" si="10"/>
        <v>0</v>
      </c>
      <c r="H44" s="259">
        <f>'[3]Table 3 Levels 1&amp;2'!AL45</f>
        <v>2296.9220537376964</v>
      </c>
      <c r="I44" s="258">
        <f>'[1]Table 4 Level 3'!P43</f>
        <v>829.92000000000007</v>
      </c>
      <c r="J44" s="258">
        <f t="shared" si="11"/>
        <v>3126.8420537376965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262">
        <f>'[1]Table 8 2.1.12 MFP Funded'!S42</f>
        <v>0</v>
      </c>
      <c r="D45" s="261">
        <f>'10.1.12 MFP Funded'!P44</f>
        <v>0</v>
      </c>
      <c r="E45" s="260">
        <f t="shared" si="8"/>
        <v>0</v>
      </c>
      <c r="F45" s="260">
        <f t="shared" si="9"/>
        <v>0</v>
      </c>
      <c r="G45" s="260">
        <f t="shared" si="10"/>
        <v>0</v>
      </c>
      <c r="H45" s="259">
        <f>'[3]Table 3 Levels 1&amp;2'!AL46</f>
        <v>3692.59215316156</v>
      </c>
      <c r="I45" s="258">
        <f>'[1]Table 5B2_RSD_LA'!F21</f>
        <v>779.65573042776441</v>
      </c>
      <c r="J45" s="258">
        <f t="shared" si="11"/>
        <v>4472.2478835893244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278">
        <f>'[1]Table 8 2.1.12 MFP Funded'!S43</f>
        <v>0</v>
      </c>
      <c r="D46" s="277">
        <f>'10.1.12 MFP Funded'!P45</f>
        <v>0</v>
      </c>
      <c r="E46" s="276">
        <f t="shared" si="8"/>
        <v>0</v>
      </c>
      <c r="F46" s="276">
        <f t="shared" si="9"/>
        <v>0</v>
      </c>
      <c r="G46" s="276">
        <f t="shared" si="10"/>
        <v>0</v>
      </c>
      <c r="H46" s="275">
        <f>'[3]Table 3 Levels 1&amp;2'!AL47</f>
        <v>4897.3087815908475</v>
      </c>
      <c r="I46" s="274">
        <f>'[1]Table 4 Level 3'!P45</f>
        <v>700.2700000000001</v>
      </c>
      <c r="J46" s="274">
        <f t="shared" si="11"/>
        <v>5597.5787815908479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270">
        <f>'[1]Table 8 2.1.12 MFP Funded'!S44</f>
        <v>0</v>
      </c>
      <c r="D47" s="269">
        <f>'10.1.12 MFP Funded'!P46</f>
        <v>0</v>
      </c>
      <c r="E47" s="268">
        <f t="shared" si="8"/>
        <v>0</v>
      </c>
      <c r="F47" s="268">
        <f t="shared" si="9"/>
        <v>0</v>
      </c>
      <c r="G47" s="268">
        <f t="shared" si="10"/>
        <v>0</v>
      </c>
      <c r="H47" s="267">
        <f>'[3]Table 3 Levels 1&amp;2'!AL48</f>
        <v>1613.0487891737891</v>
      </c>
      <c r="I47" s="266">
        <f>'[1]Table 4 Level 3'!P46</f>
        <v>886.22</v>
      </c>
      <c r="J47" s="266">
        <f t="shared" si="11"/>
        <v>2499.2687891737892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262">
        <f>'[1]Table 8 2.1.12 MFP Funded'!S45</f>
        <v>0</v>
      </c>
      <c r="D48" s="261">
        <f>'10.1.12 MFP Funded'!P47</f>
        <v>0</v>
      </c>
      <c r="E48" s="260">
        <f t="shared" si="8"/>
        <v>0</v>
      </c>
      <c r="F48" s="260">
        <f t="shared" si="9"/>
        <v>0</v>
      </c>
      <c r="G48" s="260">
        <f t="shared" si="10"/>
        <v>0</v>
      </c>
      <c r="H48" s="259">
        <f>'[3]Table 3 Levels 1&amp;2'!AL49</f>
        <v>5259.3837602759822</v>
      </c>
      <c r="I48" s="258">
        <f>'[1]Table 4 Level 3'!P47</f>
        <v>534.28</v>
      </c>
      <c r="J48" s="258">
        <f t="shared" si="11"/>
        <v>5793.663760275982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262">
        <f>'[1]Table 8 2.1.12 MFP Funded'!S46</f>
        <v>0</v>
      </c>
      <c r="D49" s="261">
        <f>'10.1.12 MFP Funded'!P48</f>
        <v>0</v>
      </c>
      <c r="E49" s="260">
        <f t="shared" si="8"/>
        <v>0</v>
      </c>
      <c r="F49" s="260">
        <f t="shared" si="9"/>
        <v>0</v>
      </c>
      <c r="G49" s="260">
        <f t="shared" si="10"/>
        <v>0</v>
      </c>
      <c r="H49" s="259">
        <f>'[3]Table 3 Levels 1&amp;2'!AL50</f>
        <v>5602.7225412254893</v>
      </c>
      <c r="I49" s="258">
        <f>'[1]Table 4 Level 3'!P48</f>
        <v>574.6099999999999</v>
      </c>
      <c r="J49" s="258">
        <f t="shared" si="11"/>
        <v>6177.332541225489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262">
        <f>'[1]Table 8 2.1.12 MFP Funded'!S47</f>
        <v>0</v>
      </c>
      <c r="D50" s="261">
        <f>'10.1.12 MFP Funded'!P49</f>
        <v>0</v>
      </c>
      <c r="E50" s="260">
        <f t="shared" si="8"/>
        <v>0</v>
      </c>
      <c r="F50" s="260">
        <f t="shared" si="9"/>
        <v>0</v>
      </c>
      <c r="G50" s="260">
        <f t="shared" si="10"/>
        <v>0</v>
      </c>
      <c r="H50" s="259">
        <f>'[3]Table 3 Levels 1&amp;2'!AL51</f>
        <v>4123.0310925034155</v>
      </c>
      <c r="I50" s="258">
        <f>'[1]Table 4 Level 3'!P49</f>
        <v>663.16000000000008</v>
      </c>
      <c r="J50" s="258">
        <f t="shared" si="11"/>
        <v>4786.1910925034153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278">
        <f>'[1]Table 8 2.1.12 MFP Funded'!S48</f>
        <v>0</v>
      </c>
      <c r="D51" s="277">
        <f>'10.1.12 MFP Funded'!P50</f>
        <v>0</v>
      </c>
      <c r="E51" s="276">
        <f t="shared" si="8"/>
        <v>0</v>
      </c>
      <c r="F51" s="276">
        <f t="shared" si="9"/>
        <v>0</v>
      </c>
      <c r="G51" s="276">
        <f t="shared" si="10"/>
        <v>0</v>
      </c>
      <c r="H51" s="275">
        <f>'[3]Table 3 Levels 1&amp;2'!AL52</f>
        <v>2428.6757675555082</v>
      </c>
      <c r="I51" s="274">
        <f>'[1]Table 4 Level 3'!P50</f>
        <v>753.96000000000015</v>
      </c>
      <c r="J51" s="274">
        <f t="shared" si="11"/>
        <v>3182.6357675555082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270">
        <f>'[1]Table 8 2.1.12 MFP Funded'!S49</f>
        <v>0</v>
      </c>
      <c r="D52" s="269">
        <f>'10.1.12 MFP Funded'!P51</f>
        <v>0</v>
      </c>
      <c r="E52" s="268">
        <f t="shared" si="8"/>
        <v>0</v>
      </c>
      <c r="F52" s="268">
        <f t="shared" si="9"/>
        <v>0</v>
      </c>
      <c r="G52" s="268">
        <f t="shared" si="10"/>
        <v>0</v>
      </c>
      <c r="H52" s="267">
        <f>'[3]Table 3 Levels 1&amp;2'!AL53</f>
        <v>5783.612845780598</v>
      </c>
      <c r="I52" s="266">
        <f>'[1]Table 4 Level 3'!P51</f>
        <v>728.06</v>
      </c>
      <c r="J52" s="266">
        <f t="shared" si="11"/>
        <v>6511.6728457805984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262">
        <f>'[1]Table 8 2.1.12 MFP Funded'!S50</f>
        <v>0</v>
      </c>
      <c r="D53" s="261">
        <f>'10.1.12 MFP Funded'!P52</f>
        <v>0</v>
      </c>
      <c r="E53" s="260">
        <f t="shared" si="8"/>
        <v>0</v>
      </c>
      <c r="F53" s="260">
        <f t="shared" si="9"/>
        <v>0</v>
      </c>
      <c r="G53" s="260">
        <f t="shared" si="10"/>
        <v>0</v>
      </c>
      <c r="H53" s="259">
        <f>'[3]Table 3 Levels 1&amp;2'!AL54</f>
        <v>3209.8138023141523</v>
      </c>
      <c r="I53" s="258">
        <f>'[1]Table 4 Level 3'!P52</f>
        <v>910.76</v>
      </c>
      <c r="J53" s="258">
        <f t="shared" si="11"/>
        <v>4120.5738023141521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262">
        <f>'[1]Table 8 2.1.12 MFP Funded'!S51</f>
        <v>0</v>
      </c>
      <c r="D54" s="261">
        <f>'10.1.12 MFP Funded'!P53</f>
        <v>0</v>
      </c>
      <c r="E54" s="260">
        <f t="shared" si="8"/>
        <v>0</v>
      </c>
      <c r="F54" s="260">
        <f t="shared" si="9"/>
        <v>0</v>
      </c>
      <c r="G54" s="260">
        <f t="shared" si="10"/>
        <v>0</v>
      </c>
      <c r="H54" s="259">
        <f>'[3]Table 3 Levels 1&amp;2'!AL55</f>
        <v>4278.1956772731837</v>
      </c>
      <c r="I54" s="258">
        <f>'[1]Table 4 Level 3'!P53</f>
        <v>871.07</v>
      </c>
      <c r="J54" s="258">
        <f t="shared" si="11"/>
        <v>5149.2656772731834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262">
        <f>'[1]Table 8 2.1.12 MFP Funded'!S52</f>
        <v>0</v>
      </c>
      <c r="D55" s="261">
        <f>'10.1.12 MFP Funded'!P54</f>
        <v>0</v>
      </c>
      <c r="E55" s="260">
        <f t="shared" si="8"/>
        <v>0</v>
      </c>
      <c r="F55" s="260">
        <f t="shared" si="9"/>
        <v>0</v>
      </c>
      <c r="G55" s="260">
        <f t="shared" si="10"/>
        <v>0</v>
      </c>
      <c r="H55" s="259">
        <f>'[3]Table 3 Levels 1&amp;2'!AL56</f>
        <v>4819.172186397177</v>
      </c>
      <c r="I55" s="258">
        <f>'[1]Table 4 Level 3'!P54</f>
        <v>574.43999999999994</v>
      </c>
      <c r="J55" s="258">
        <f t="shared" si="11"/>
        <v>5393.6121863971766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278">
        <f>'[1]Table 8 2.1.12 MFP Funded'!S53</f>
        <v>0</v>
      </c>
      <c r="D56" s="277">
        <f>'10.1.12 MFP Funded'!P55</f>
        <v>0</v>
      </c>
      <c r="E56" s="276">
        <f t="shared" si="8"/>
        <v>0</v>
      </c>
      <c r="F56" s="276">
        <f t="shared" si="9"/>
        <v>0</v>
      </c>
      <c r="G56" s="276">
        <f t="shared" si="10"/>
        <v>0</v>
      </c>
      <c r="H56" s="275">
        <f>'[3]Table 3 Levels 1&amp;2'!AL57</f>
        <v>5078.3381494368732</v>
      </c>
      <c r="I56" s="274">
        <f>'[1]Table 4 Level 3'!P55</f>
        <v>634.46</v>
      </c>
      <c r="J56" s="274">
        <f t="shared" si="11"/>
        <v>5712.7981494368732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270">
        <f>'[1]Table 8 2.1.12 MFP Funded'!S54</f>
        <v>0</v>
      </c>
      <c r="D57" s="269">
        <f>'10.1.12 MFP Funded'!P56</f>
        <v>0</v>
      </c>
      <c r="E57" s="268">
        <f t="shared" si="8"/>
        <v>0</v>
      </c>
      <c r="F57" s="268">
        <f t="shared" si="9"/>
        <v>0</v>
      </c>
      <c r="G57" s="268">
        <f t="shared" si="10"/>
        <v>0</v>
      </c>
      <c r="H57" s="267">
        <f>'[3]Table 3 Levels 1&amp;2'!AL58</f>
        <v>4327.8748353683095</v>
      </c>
      <c r="I57" s="266">
        <f>'[1]Table 4 Level 3'!P56</f>
        <v>706.66</v>
      </c>
      <c r="J57" s="266">
        <f t="shared" si="11"/>
        <v>5034.5348353683094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262">
        <f>'[1]Table 8 2.1.12 MFP Funded'!S55</f>
        <v>0</v>
      </c>
      <c r="D58" s="261">
        <f>'10.1.12 MFP Funded'!P57</f>
        <v>0</v>
      </c>
      <c r="E58" s="260">
        <f t="shared" si="8"/>
        <v>0</v>
      </c>
      <c r="F58" s="260">
        <f t="shared" si="9"/>
        <v>0</v>
      </c>
      <c r="G58" s="260">
        <f t="shared" si="10"/>
        <v>0</v>
      </c>
      <c r="H58" s="259">
        <f>'[3]Table 3 Levels 1&amp;2'!AL59</f>
        <v>4936.6461759855838</v>
      </c>
      <c r="I58" s="258">
        <f>'[1]Table 4 Level 3'!P57</f>
        <v>658.37</v>
      </c>
      <c r="J58" s="258">
        <f t="shared" si="11"/>
        <v>5595.0161759855837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262">
        <f>'[1]Table 8 2.1.12 MFP Funded'!S56</f>
        <v>0</v>
      </c>
      <c r="D59" s="261">
        <f>'10.1.12 MFP Funded'!P58</f>
        <v>0</v>
      </c>
      <c r="E59" s="260">
        <f t="shared" si="8"/>
        <v>0</v>
      </c>
      <c r="F59" s="260">
        <f t="shared" si="9"/>
        <v>0</v>
      </c>
      <c r="G59" s="260">
        <f t="shared" si="10"/>
        <v>0</v>
      </c>
      <c r="H59" s="259">
        <f>'[3]Table 3 Levels 1&amp;2'!AL60</f>
        <v>4800.3207499962118</v>
      </c>
      <c r="I59" s="258">
        <f>'[1]Table 4 Level 3'!P58</f>
        <v>689.74</v>
      </c>
      <c r="J59" s="258">
        <f t="shared" si="11"/>
        <v>5490.0607499962116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262">
        <f>'[1]Table 8 2.1.12 MFP Funded'!S57</f>
        <v>0</v>
      </c>
      <c r="D60" s="261">
        <f>'10.1.12 MFP Funded'!P59</f>
        <v>0</v>
      </c>
      <c r="E60" s="260">
        <f t="shared" si="8"/>
        <v>0</v>
      </c>
      <c r="F60" s="260">
        <f t="shared" si="9"/>
        <v>0</v>
      </c>
      <c r="G60" s="260">
        <f t="shared" si="10"/>
        <v>0</v>
      </c>
      <c r="H60" s="259">
        <f>'[3]Table 3 Levels 1&amp;2'!AL61</f>
        <v>6010.7753360515026</v>
      </c>
      <c r="I60" s="258">
        <f>'[1]Table 4 Level 3'!P59</f>
        <v>951.45</v>
      </c>
      <c r="J60" s="258">
        <f t="shared" si="11"/>
        <v>6962.2253360515024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278">
        <f>'[1]Table 8 2.1.12 MFP Funded'!S58</f>
        <v>0</v>
      </c>
      <c r="D61" s="277">
        <f>'10.1.12 MFP Funded'!P60</f>
        <v>0</v>
      </c>
      <c r="E61" s="276">
        <f t="shared" si="8"/>
        <v>0</v>
      </c>
      <c r="F61" s="276">
        <f t="shared" si="9"/>
        <v>0</v>
      </c>
      <c r="G61" s="276">
        <f t="shared" si="10"/>
        <v>0</v>
      </c>
      <c r="H61" s="275">
        <f>'[3]Table 3 Levels 1&amp;2'!AL62</f>
        <v>4103.7453851303217</v>
      </c>
      <c r="I61" s="274">
        <f>'[1]Table 4 Level 3'!P60</f>
        <v>795.14</v>
      </c>
      <c r="J61" s="274">
        <f t="shared" si="11"/>
        <v>4898.885385130322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270">
        <f>'[1]Table 8 2.1.12 MFP Funded'!S59</f>
        <v>352</v>
      </c>
      <c r="D62" s="269">
        <f>'10.1.12 MFP Funded'!P61</f>
        <v>530</v>
      </c>
      <c r="E62" s="268">
        <f t="shared" si="8"/>
        <v>178</v>
      </c>
      <c r="F62" s="268">
        <f t="shared" si="9"/>
        <v>178</v>
      </c>
      <c r="G62" s="268">
        <f t="shared" si="10"/>
        <v>0</v>
      </c>
      <c r="H62" s="267">
        <f>'[3]Table 3 Levels 1&amp;2'!AL63</f>
        <v>5076.2407002640311</v>
      </c>
      <c r="I62" s="266">
        <f>'[1]Table 4 Level 3'!P61</f>
        <v>614.66000000000008</v>
      </c>
      <c r="J62" s="266">
        <f t="shared" si="11"/>
        <v>5690.900700264031</v>
      </c>
      <c r="K62" s="265">
        <f t="shared" si="12"/>
        <v>1012980.3246469975</v>
      </c>
      <c r="L62" s="265">
        <f t="shared" si="13"/>
        <v>1012980.3246469975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262">
        <f>'[1]Table 8 2.1.12 MFP Funded'!S60</f>
        <v>0</v>
      </c>
      <c r="D63" s="261">
        <f>'10.1.12 MFP Funded'!P62</f>
        <v>0</v>
      </c>
      <c r="E63" s="260">
        <f t="shared" si="8"/>
        <v>0</v>
      </c>
      <c r="F63" s="260">
        <f t="shared" si="9"/>
        <v>0</v>
      </c>
      <c r="G63" s="260">
        <f t="shared" si="10"/>
        <v>0</v>
      </c>
      <c r="H63" s="259">
        <f>'[3]Table 3 Levels 1&amp;2'!AL64</f>
        <v>4409.0708210621269</v>
      </c>
      <c r="I63" s="258">
        <f>'[1]Table 4 Level 3'!P62</f>
        <v>764.51</v>
      </c>
      <c r="J63" s="258">
        <f t="shared" si="11"/>
        <v>5173.5808210621271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262">
        <f>'[1]Table 8 2.1.12 MFP Funded'!S61</f>
        <v>0</v>
      </c>
      <c r="D64" s="261">
        <f>'10.1.12 MFP Funded'!P63</f>
        <v>0</v>
      </c>
      <c r="E64" s="260">
        <f t="shared" si="8"/>
        <v>0</v>
      </c>
      <c r="F64" s="260">
        <f t="shared" si="9"/>
        <v>0</v>
      </c>
      <c r="G64" s="260">
        <f t="shared" si="10"/>
        <v>0</v>
      </c>
      <c r="H64" s="259">
        <f>'[3]Table 3 Levels 1&amp;2'!AL65</f>
        <v>5341.4512666086594</v>
      </c>
      <c r="I64" s="258">
        <f>'[1]Table 4 Level 3'!P63</f>
        <v>697.04</v>
      </c>
      <c r="J64" s="258">
        <f t="shared" si="11"/>
        <v>6038.4912666086593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262">
        <f>'[1]Table 8 2.1.12 MFP Funded'!S62</f>
        <v>0</v>
      </c>
      <c r="D65" s="261">
        <f>'10.1.12 MFP Funded'!P64</f>
        <v>0</v>
      </c>
      <c r="E65" s="260">
        <f t="shared" si="8"/>
        <v>0</v>
      </c>
      <c r="F65" s="260">
        <f t="shared" si="9"/>
        <v>0</v>
      </c>
      <c r="G65" s="260">
        <f t="shared" si="10"/>
        <v>0</v>
      </c>
      <c r="H65" s="259">
        <f>'[3]Table 3 Levels 1&amp;2'!AL66</f>
        <v>6342.1695127641487</v>
      </c>
      <c r="I65" s="258">
        <f>'[1]Table 4 Level 3'!P64</f>
        <v>689.52</v>
      </c>
      <c r="J65" s="258">
        <f t="shared" si="11"/>
        <v>7031.6895127641492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278">
        <f>'[1]Table 8 2.1.12 MFP Funded'!S63</f>
        <v>0</v>
      </c>
      <c r="D66" s="277">
        <f>'10.1.12 MFP Funded'!P65</f>
        <v>0</v>
      </c>
      <c r="E66" s="276">
        <f t="shared" si="8"/>
        <v>0</v>
      </c>
      <c r="F66" s="276">
        <f t="shared" si="9"/>
        <v>0</v>
      </c>
      <c r="G66" s="276">
        <f t="shared" si="10"/>
        <v>0</v>
      </c>
      <c r="H66" s="275">
        <f>'[3]Table 3 Levels 1&amp;2'!AL67</f>
        <v>4836.7830262372299</v>
      </c>
      <c r="I66" s="274">
        <f>'[1]Table 4 Level 3'!P65</f>
        <v>594.04</v>
      </c>
      <c r="J66" s="274">
        <f t="shared" si="11"/>
        <v>5430.8230262372299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270">
        <f>'[1]Table 8 2.1.12 MFP Funded'!S64</f>
        <v>0</v>
      </c>
      <c r="D67" s="269">
        <f>'10.1.12 MFP Funded'!P66</f>
        <v>0</v>
      </c>
      <c r="E67" s="268">
        <f t="shared" si="8"/>
        <v>0</v>
      </c>
      <c r="F67" s="268">
        <f t="shared" si="9"/>
        <v>0</v>
      </c>
      <c r="G67" s="268">
        <f t="shared" si="10"/>
        <v>0</v>
      </c>
      <c r="H67" s="267">
        <f>'[3]Table 3 Levels 1&amp;2'!AL68</f>
        <v>3068.5254213785697</v>
      </c>
      <c r="I67" s="266">
        <f>'[1]Table 4 Level 3'!P66</f>
        <v>833.70999999999992</v>
      </c>
      <c r="J67" s="266">
        <f t="shared" si="11"/>
        <v>3902.2354213785698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262">
        <f>'[1]Table 8 2.1.12 MFP Funded'!S65</f>
        <v>0</v>
      </c>
      <c r="D68" s="261">
        <f>'10.1.12 MFP Funded'!P67</f>
        <v>0</v>
      </c>
      <c r="E68" s="260">
        <f t="shared" si="8"/>
        <v>0</v>
      </c>
      <c r="F68" s="260">
        <f t="shared" si="9"/>
        <v>0</v>
      </c>
      <c r="G68" s="260">
        <f t="shared" si="10"/>
        <v>0</v>
      </c>
      <c r="H68" s="259">
        <f>'[3]Table 3 Levels 1&amp;2'!AL69</f>
        <v>5577.0282124990472</v>
      </c>
      <c r="I68" s="258">
        <f>'[1]Table 4 Level 3'!P67</f>
        <v>516.08000000000004</v>
      </c>
      <c r="J68" s="258">
        <f t="shared" si="11"/>
        <v>6093.1082124990471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262">
        <f>'[1]Table 8 2.1.12 MFP Funded'!S66</f>
        <v>0</v>
      </c>
      <c r="D69" s="261">
        <f>'10.1.12 MFP Funded'!P68</f>
        <v>0</v>
      </c>
      <c r="E69" s="260">
        <f t="shared" si="8"/>
        <v>0</v>
      </c>
      <c r="F69" s="260">
        <f t="shared" si="9"/>
        <v>0</v>
      </c>
      <c r="G69" s="260">
        <f t="shared" si="10"/>
        <v>0</v>
      </c>
      <c r="H69" s="259">
        <f>'[3]Table 3 Levels 1&amp;2'!AL70</f>
        <v>4427.207711317601</v>
      </c>
      <c r="I69" s="258">
        <f>'[1]Table 4 Level 3'!P68</f>
        <v>756.79</v>
      </c>
      <c r="J69" s="258">
        <f t="shared" si="11"/>
        <v>5183.997711317601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262">
        <f>'[1]Table 8 2.1.12 MFP Funded'!S67</f>
        <v>0</v>
      </c>
      <c r="D70" s="261">
        <f>'10.1.12 MFP Funded'!P69</f>
        <v>0</v>
      </c>
      <c r="E70" s="260">
        <f t="shared" si="8"/>
        <v>0</v>
      </c>
      <c r="F70" s="260">
        <f t="shared" si="9"/>
        <v>0</v>
      </c>
      <c r="G70" s="260">
        <f t="shared" si="10"/>
        <v>0</v>
      </c>
      <c r="H70" s="259">
        <f>'[3]Table 3 Levels 1&amp;2'!AL71</f>
        <v>5888.4725850181812</v>
      </c>
      <c r="I70" s="258">
        <f>'[1]Table 4 Level 3'!P69</f>
        <v>592.66</v>
      </c>
      <c r="J70" s="258">
        <f t="shared" si="11"/>
        <v>6481.1325850181811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278">
        <f>'[1]Table 8 2.1.12 MFP Funded'!S68</f>
        <v>0</v>
      </c>
      <c r="D71" s="277">
        <f>'10.1.12 MFP Funded'!P70</f>
        <v>0</v>
      </c>
      <c r="E71" s="276">
        <f t="shared" ref="E71:E76" si="15">D71-C71</f>
        <v>0</v>
      </c>
      <c r="F71" s="276">
        <f t="shared" ref="F71:F76" si="16">IF(E71&gt;0,E71,0)</f>
        <v>0</v>
      </c>
      <c r="G71" s="276">
        <f t="shared" ref="G71:G76" si="17">IF(E71&lt;0,E71,0)</f>
        <v>0</v>
      </c>
      <c r="H71" s="275">
        <f>'[3]Table 3 Levels 1&amp;2'!AL72</f>
        <v>4583.9609010774066</v>
      </c>
      <c r="I71" s="274">
        <f>'[1]Table 4 Level 3'!P70</f>
        <v>829.12</v>
      </c>
      <c r="J71" s="274">
        <f t="shared" ref="J71:J76" si="18">H71+I71</f>
        <v>5413.0809010774065</v>
      </c>
      <c r="K71" s="273">
        <f t="shared" ref="K71:K76" si="19">E71*J71</f>
        <v>0</v>
      </c>
      <c r="L71" s="273">
        <f t="shared" ref="L71:L76" si="20">IF(K71&gt;0,K71,0)</f>
        <v>0</v>
      </c>
      <c r="M71" s="273">
        <f t="shared" ref="M71:M76" si="21">IF(K71&lt;0,K71,0)</f>
        <v>0</v>
      </c>
    </row>
    <row r="72" spans="1:13">
      <c r="A72" s="272">
        <v>66</v>
      </c>
      <c r="B72" s="271" t="s">
        <v>227</v>
      </c>
      <c r="C72" s="270">
        <f>'[1]Table 8 2.1.12 MFP Funded'!S69</f>
        <v>0</v>
      </c>
      <c r="D72" s="269">
        <f>'10.1.12 MFP Funded'!P71</f>
        <v>0</v>
      </c>
      <c r="E72" s="268">
        <f t="shared" si="15"/>
        <v>0</v>
      </c>
      <c r="F72" s="268">
        <f t="shared" si="16"/>
        <v>0</v>
      </c>
      <c r="G72" s="268">
        <f t="shared" si="17"/>
        <v>0</v>
      </c>
      <c r="H72" s="267">
        <f>'[3]Table 3 Levels 1&amp;2'!AL73</f>
        <v>6262.4784859426345</v>
      </c>
      <c r="I72" s="266">
        <f>'[1]Table 4 Level 3'!P71</f>
        <v>730.06</v>
      </c>
      <c r="J72" s="266">
        <f t="shared" si="18"/>
        <v>6992.538485942634</v>
      </c>
      <c r="K72" s="265">
        <f t="shared" si="19"/>
        <v>0</v>
      </c>
      <c r="L72" s="265">
        <f t="shared" si="20"/>
        <v>0</v>
      </c>
      <c r="M72" s="265">
        <f t="shared" si="21"/>
        <v>0</v>
      </c>
    </row>
    <row r="73" spans="1:13">
      <c r="A73" s="264">
        <v>67</v>
      </c>
      <c r="B73" s="263" t="s">
        <v>226</v>
      </c>
      <c r="C73" s="262">
        <f>'[1]Table 8 2.1.12 MFP Funded'!S70</f>
        <v>0</v>
      </c>
      <c r="D73" s="261">
        <f>'10.1.12 MFP Funded'!P72</f>
        <v>0</v>
      </c>
      <c r="E73" s="260">
        <f t="shared" si="15"/>
        <v>0</v>
      </c>
      <c r="F73" s="260">
        <f t="shared" si="16"/>
        <v>0</v>
      </c>
      <c r="G73" s="260">
        <f t="shared" si="17"/>
        <v>0</v>
      </c>
      <c r="H73" s="259">
        <f>'[3]Table 3 Levels 1&amp;2'!AL74</f>
        <v>5059.3528695821524</v>
      </c>
      <c r="I73" s="258">
        <f>'[1]Table 4 Level 3'!P72</f>
        <v>715.61</v>
      </c>
      <c r="J73" s="258">
        <f t="shared" si="18"/>
        <v>5774.9628695821521</v>
      </c>
      <c r="K73" s="257">
        <f t="shared" si="19"/>
        <v>0</v>
      </c>
      <c r="L73" s="257">
        <f t="shared" si="20"/>
        <v>0</v>
      </c>
      <c r="M73" s="257">
        <f t="shared" si="21"/>
        <v>0</v>
      </c>
    </row>
    <row r="74" spans="1:13">
      <c r="A74" s="264">
        <v>68</v>
      </c>
      <c r="B74" s="263" t="s">
        <v>225</v>
      </c>
      <c r="C74" s="262">
        <f>'[1]Table 8 2.1.12 MFP Funded'!S71</f>
        <v>0</v>
      </c>
      <c r="D74" s="261">
        <f>'10.1.12 MFP Funded'!P73</f>
        <v>0</v>
      </c>
      <c r="E74" s="260">
        <f t="shared" si="15"/>
        <v>0</v>
      </c>
      <c r="F74" s="260">
        <f t="shared" si="16"/>
        <v>0</v>
      </c>
      <c r="G74" s="260">
        <f t="shared" si="17"/>
        <v>0</v>
      </c>
      <c r="H74" s="259">
        <f>'[3]Table 3 Levels 1&amp;2'!AL75</f>
        <v>5863.2815891318614</v>
      </c>
      <c r="I74" s="258">
        <f>'[1]Table 4 Level 3'!P73</f>
        <v>798.7</v>
      </c>
      <c r="J74" s="258">
        <f t="shared" si="18"/>
        <v>6661.9815891318613</v>
      </c>
      <c r="K74" s="257">
        <f t="shared" si="19"/>
        <v>0</v>
      </c>
      <c r="L74" s="257">
        <f t="shared" si="20"/>
        <v>0</v>
      </c>
      <c r="M74" s="257">
        <f t="shared" si="21"/>
        <v>0</v>
      </c>
    </row>
    <row r="75" spans="1:13">
      <c r="A75" s="320">
        <v>69</v>
      </c>
      <c r="B75" s="319" t="s">
        <v>224</v>
      </c>
      <c r="C75" s="318">
        <f>'[1]Table 8 2.1.12 MFP Funded'!S72</f>
        <v>0</v>
      </c>
      <c r="D75" s="317">
        <f>'10.1.12 MFP Funded'!P74</f>
        <v>0</v>
      </c>
      <c r="E75" s="316">
        <f t="shared" si="15"/>
        <v>0</v>
      </c>
      <c r="F75" s="316">
        <f t="shared" si="16"/>
        <v>0</v>
      </c>
      <c r="G75" s="316">
        <f t="shared" si="17"/>
        <v>0</v>
      </c>
      <c r="H75" s="315">
        <f>'[3]Table 3 Levels 1&amp;2'!AL76</f>
        <v>5520.7940729790862</v>
      </c>
      <c r="I75" s="314">
        <f>'[1]Table 4 Level 3'!P74</f>
        <v>705.67</v>
      </c>
      <c r="J75" s="314">
        <f t="shared" si="18"/>
        <v>6226.4640729790863</v>
      </c>
      <c r="K75" s="313">
        <f t="shared" si="19"/>
        <v>0</v>
      </c>
      <c r="L75" s="313">
        <f t="shared" si="20"/>
        <v>0</v>
      </c>
      <c r="M75" s="313">
        <f t="shared" si="21"/>
        <v>0</v>
      </c>
    </row>
    <row r="76" spans="1:13">
      <c r="A76" s="312"/>
      <c r="B76" s="311" t="s">
        <v>295</v>
      </c>
      <c r="C76" s="310">
        <f>'[1]Table 8 2.1.12 MFP Funded'!S73</f>
        <v>1</v>
      </c>
      <c r="D76" s="309">
        <f>'10.1.12 MFP Funded'!P75</f>
        <v>1</v>
      </c>
      <c r="E76" s="308">
        <f t="shared" si="15"/>
        <v>0</v>
      </c>
      <c r="F76" s="308">
        <f t="shared" si="16"/>
        <v>0</v>
      </c>
      <c r="G76" s="308">
        <f t="shared" si="17"/>
        <v>0</v>
      </c>
      <c r="H76" s="267">
        <f>H62</f>
        <v>5076.2407002640311</v>
      </c>
      <c r="I76" s="266">
        <f>'[1]Table 4 Level 3'!P61</f>
        <v>614.66000000000008</v>
      </c>
      <c r="J76" s="266">
        <f t="shared" si="18"/>
        <v>5690.900700264031</v>
      </c>
      <c r="K76" s="265">
        <f t="shared" si="19"/>
        <v>0</v>
      </c>
      <c r="L76" s="265">
        <f t="shared" si="20"/>
        <v>0</v>
      </c>
      <c r="M76" s="265">
        <f t="shared" si="21"/>
        <v>0</v>
      </c>
    </row>
    <row r="77" spans="1:13" ht="13.5" thickBot="1">
      <c r="A77" s="248"/>
      <c r="B77" s="247" t="s">
        <v>223</v>
      </c>
      <c r="C77" s="246">
        <f>SUM(C7:C76)</f>
        <v>364</v>
      </c>
      <c r="D77" s="307">
        <f>SUM(D7:D76)</f>
        <v>544</v>
      </c>
      <c r="E77" s="245">
        <f>SUM(E7:E76)</f>
        <v>180</v>
      </c>
      <c r="F77" s="245">
        <f>SUM(F7:F76)</f>
        <v>183</v>
      </c>
      <c r="G77" s="245">
        <f>SUM(G7:G76)</f>
        <v>-3</v>
      </c>
      <c r="H77" s="244">
        <f>'[3]Table 3 Levels 1&amp;2'!AL77</f>
        <v>4336.5032257801222</v>
      </c>
      <c r="I77" s="243"/>
      <c r="J77" s="243"/>
      <c r="K77" s="242">
        <f>SUM(K7:K76)</f>
        <v>1018580.1871883966</v>
      </c>
      <c r="L77" s="242">
        <f>SUM(L7:L76)</f>
        <v>1036954.9433471096</v>
      </c>
      <c r="M77" s="242">
        <f>SUM(M7:M76)</f>
        <v>-18374.756158713011</v>
      </c>
    </row>
    <row r="78" spans="1:13" ht="13.5" thickTop="1"/>
  </sheetData>
  <mergeCells count="12">
    <mergeCell ref="F2:F4"/>
    <mergeCell ref="G2:G4"/>
    <mergeCell ref="M2:M4"/>
    <mergeCell ref="A2:B4"/>
    <mergeCell ref="H2:H4"/>
    <mergeCell ref="I2:I4"/>
    <mergeCell ref="J2:J4"/>
    <mergeCell ref="K2:K4"/>
    <mergeCell ref="L2:L4"/>
    <mergeCell ref="C2:C4"/>
    <mergeCell ref="D2:D4"/>
    <mergeCell ref="E2:E4"/>
  </mergeCells>
  <printOptions horizontalCentered="1"/>
  <pageMargins left="0.31" right="0.35" top="0.75" bottom="0.75" header="0.3" footer="0.3"/>
  <pageSetup paperSize="5" scale="50" firstPageNumber="52" orientation="portrait" useFirstPageNumber="1" r:id="rId1"/>
  <headerFooter>
    <oddHeader>&amp;L&amp;"Arial,Bold"&amp;20Revised FY2012-13 MFP Budget Letter: October 1 Mid-year Adjustment for Students</oddHeader>
    <oddFooter>&amp;R&amp;P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85" zoomScaleSheetLayoutView="90" workbookViewId="0">
      <pane xSplit="2" ySplit="6" topLeftCell="C61" activePane="bottomRight" state="frozen"/>
      <selection activeCell="A2" sqref="A2:B4"/>
      <selection pane="topRight" activeCell="A2" sqref="A2:B4"/>
      <selection pane="bottomLeft" activeCell="A2" sqref="A2:B4"/>
      <selection pane="bottomRight" activeCell="J78" sqref="J78"/>
    </sheetView>
  </sheetViews>
  <sheetFormatPr defaultColWidth="12.5703125" defaultRowHeight="12.75"/>
  <cols>
    <col min="1" max="1" width="3" style="370" bestFit="1" customWidth="1"/>
    <col min="2" max="2" width="17.85546875" style="370" bestFit="1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85546875" style="371" customWidth="1"/>
    <col min="8" max="8" width="15.28515625" style="371" customWidth="1"/>
    <col min="9" max="9" width="12.5703125" style="371" bestFit="1" customWidth="1"/>
    <col min="10" max="10" width="14.5703125" style="370" customWidth="1"/>
    <col min="11" max="11" width="15.42578125" style="370" customWidth="1"/>
    <col min="12" max="12" width="12.5703125" style="370"/>
    <col min="13" max="13" width="13.42578125" style="370" customWidth="1"/>
    <col min="14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327</v>
      </c>
      <c r="B2" s="821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4.25" customHeight="1">
      <c r="A6" s="421"/>
      <c r="B6" s="420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Funded'!J6</f>
        <v>0</v>
      </c>
      <c r="D7" s="371">
        <f>'[11]ALL-Reformatted'!J6</f>
        <v>0</v>
      </c>
      <c r="E7" s="330">
        <f>D7-C7</f>
        <v>0</v>
      </c>
      <c r="F7" s="330">
        <f t="shared" ref="F7:F70" si="1">IF(E7&gt;0,E7,0)</f>
        <v>0</v>
      </c>
      <c r="G7" s="330">
        <f t="shared" ref="G7:G70" si="2">IF(E7&lt;0,E7,0)</f>
        <v>0</v>
      </c>
      <c r="H7" s="283">
        <f>'[1]Table 3 Levels 1&amp;2'!AL8</f>
        <v>4621.8175818834352</v>
      </c>
      <c r="I7" s="399">
        <v>536.12413544332276</v>
      </c>
      <c r="J7" s="282">
        <f>(H7+I7)*0.5</f>
        <v>2578.9708586633787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29">
        <f>'10.1.12 MFP Funded'!J7</f>
        <v>0</v>
      </c>
      <c r="D8" s="371">
        <f>'[11]ALL-Reformatted'!J7</f>
        <v>0</v>
      </c>
      <c r="E8" s="332">
        <f t="shared" ref="E8:E71" si="6">D8-C8</f>
        <v>0</v>
      </c>
      <c r="F8" s="332">
        <f t="shared" si="1"/>
        <v>0</v>
      </c>
      <c r="G8" s="332">
        <f t="shared" si="2"/>
        <v>0</v>
      </c>
      <c r="H8" s="295">
        <f>'[1]Table 3 Levels 1&amp;2'!AL9</f>
        <v>6131.8351665660375</v>
      </c>
      <c r="I8" s="401">
        <v>536.12413544332276</v>
      </c>
      <c r="J8" s="294">
        <f t="shared" ref="J8:J71" si="7">(H8+I8)*0.5</f>
        <v>3333.9796510046799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 ht="12.75" customHeight="1">
      <c r="A9" s="264">
        <v>3</v>
      </c>
      <c r="B9" s="263" t="s">
        <v>290</v>
      </c>
      <c r="C9" s="629">
        <f>'10.1.12 MFP Funded'!J8</f>
        <v>0</v>
      </c>
      <c r="D9" s="371">
        <f>'[11]ALL-Reformatted'!J8</f>
        <v>0</v>
      </c>
      <c r="E9" s="332">
        <f t="shared" si="6"/>
        <v>0</v>
      </c>
      <c r="F9" s="332">
        <f t="shared" si="1"/>
        <v>0</v>
      </c>
      <c r="G9" s="332">
        <f t="shared" si="2"/>
        <v>0</v>
      </c>
      <c r="H9" s="295">
        <f>'[1]Table 3 Levels 1&amp;2'!AL10</f>
        <v>4326.5384352059973</v>
      </c>
      <c r="I9" s="401">
        <v>536.12413544332276</v>
      </c>
      <c r="J9" s="294">
        <f t="shared" si="7"/>
        <v>2431.3312853246598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 ht="12.75" customHeight="1">
      <c r="A10" s="264">
        <v>4</v>
      </c>
      <c r="B10" s="263" t="s">
        <v>289</v>
      </c>
      <c r="C10" s="629">
        <f>'10.1.12 MFP Funded'!J9</f>
        <v>0</v>
      </c>
      <c r="D10" s="371">
        <f>'[11]ALL-Reformatted'!J9</f>
        <v>0</v>
      </c>
      <c r="E10" s="332">
        <f t="shared" si="6"/>
        <v>0</v>
      </c>
      <c r="F10" s="332">
        <f t="shared" si="1"/>
        <v>0</v>
      </c>
      <c r="G10" s="332">
        <f t="shared" si="2"/>
        <v>0</v>
      </c>
      <c r="H10" s="295">
        <f>'[1]Table 3 Levels 1&amp;2'!AL11</f>
        <v>6066.2659652331004</v>
      </c>
      <c r="I10" s="401">
        <v>536.12413544332276</v>
      </c>
      <c r="J10" s="294">
        <f t="shared" si="7"/>
        <v>3301.1950503382113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30">
        <f>'10.1.12 MFP Funded'!J10</f>
        <v>689</v>
      </c>
      <c r="D11" s="635">
        <f>'[11]ALL-Reformatted'!J10</f>
        <v>687</v>
      </c>
      <c r="E11" s="331">
        <f t="shared" si="6"/>
        <v>-2</v>
      </c>
      <c r="F11" s="331">
        <f t="shared" si="1"/>
        <v>0</v>
      </c>
      <c r="G11" s="331">
        <f t="shared" si="2"/>
        <v>-2</v>
      </c>
      <c r="H11" s="289">
        <f>'[1]Table 3 Levels 1&amp;2'!AL12</f>
        <v>4806.2126132223084</v>
      </c>
      <c r="I11" s="400">
        <v>536.12413544332276</v>
      </c>
      <c r="J11" s="288">
        <f t="shared" si="7"/>
        <v>2671.1683743328158</v>
      </c>
      <c r="K11" s="287">
        <f t="shared" si="3"/>
        <v>-5342.3367486656316</v>
      </c>
      <c r="L11" s="287">
        <f t="shared" si="4"/>
        <v>0</v>
      </c>
      <c r="M11" s="287">
        <f t="shared" si="5"/>
        <v>-5342.3367486656316</v>
      </c>
    </row>
    <row r="12" spans="1:13" ht="12.75" customHeight="1">
      <c r="A12" s="272">
        <v>6</v>
      </c>
      <c r="B12" s="271" t="s">
        <v>287</v>
      </c>
      <c r="C12" s="631">
        <f>'10.1.12 MFP Funded'!J11</f>
        <v>0</v>
      </c>
      <c r="D12" s="371">
        <f>'[11]ALL-Reformatted'!J11</f>
        <v>0</v>
      </c>
      <c r="E12" s="330">
        <f t="shared" si="6"/>
        <v>0</v>
      </c>
      <c r="F12" s="330">
        <f t="shared" si="1"/>
        <v>0</v>
      </c>
      <c r="G12" s="330">
        <f t="shared" si="2"/>
        <v>0</v>
      </c>
      <c r="H12" s="283">
        <f>'[1]Table 3 Levels 1&amp;2'!AL13</f>
        <v>5538.0879878550813</v>
      </c>
      <c r="I12" s="399">
        <v>536.12413544332276</v>
      </c>
      <c r="J12" s="282">
        <f t="shared" si="7"/>
        <v>3037.1060616492023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29">
        <f>'10.1.12 MFP Funded'!J12</f>
        <v>0</v>
      </c>
      <c r="D13" s="371">
        <f>'[11]ALL-Reformatted'!J12</f>
        <v>0</v>
      </c>
      <c r="E13" s="332">
        <f t="shared" si="6"/>
        <v>0</v>
      </c>
      <c r="F13" s="332">
        <f t="shared" si="1"/>
        <v>0</v>
      </c>
      <c r="G13" s="332">
        <f t="shared" si="2"/>
        <v>0</v>
      </c>
      <c r="H13" s="295">
        <f>'[1]Table 3 Levels 1&amp;2'!AL14</f>
        <v>1543.5712353471597</v>
      </c>
      <c r="I13" s="401">
        <v>536.12413544332276</v>
      </c>
      <c r="J13" s="294">
        <f t="shared" si="7"/>
        <v>1039.8476853952411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29">
        <f>'10.1.12 MFP Funded'!J13</f>
        <v>0</v>
      </c>
      <c r="D14" s="371">
        <f>'[11]ALL-Reformatted'!J13</f>
        <v>0</v>
      </c>
      <c r="E14" s="332">
        <f t="shared" si="6"/>
        <v>0</v>
      </c>
      <c r="F14" s="332">
        <f t="shared" si="1"/>
        <v>0</v>
      </c>
      <c r="G14" s="332">
        <f t="shared" si="2"/>
        <v>0</v>
      </c>
      <c r="H14" s="295">
        <f>'[1]Table 3 Levels 1&amp;2'!AL15</f>
        <v>4033.4866571910334</v>
      </c>
      <c r="I14" s="401">
        <v>536.12413544332276</v>
      </c>
      <c r="J14" s="294">
        <f t="shared" si="7"/>
        <v>2284.8053963171778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29">
        <f>'10.1.12 MFP Funded'!J14</f>
        <v>0</v>
      </c>
      <c r="D15" s="371">
        <f>'[11]ALL-Reformatted'!J14</f>
        <v>0</v>
      </c>
      <c r="E15" s="332">
        <f t="shared" si="6"/>
        <v>0</v>
      </c>
      <c r="F15" s="332">
        <f t="shared" si="1"/>
        <v>0</v>
      </c>
      <c r="G15" s="332">
        <f t="shared" si="2"/>
        <v>0</v>
      </c>
      <c r="H15" s="295">
        <f>'[1]Table 3 Levels 1&amp;2'!AL16</f>
        <v>4268.3217271902904</v>
      </c>
      <c r="I15" s="401">
        <v>536.12413544332276</v>
      </c>
      <c r="J15" s="294">
        <f t="shared" si="7"/>
        <v>2402.2229313168064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30">
        <f>'10.1.12 MFP Funded'!J15</f>
        <v>0</v>
      </c>
      <c r="D16" s="635">
        <f>'[11]ALL-Reformatted'!J15</f>
        <v>0</v>
      </c>
      <c r="E16" s="331">
        <f t="shared" si="6"/>
        <v>0</v>
      </c>
      <c r="F16" s="331">
        <f t="shared" si="1"/>
        <v>0</v>
      </c>
      <c r="G16" s="331">
        <f t="shared" si="2"/>
        <v>0</v>
      </c>
      <c r="H16" s="289">
        <f>'[1]Table 3 Levels 1&amp;2'!AL17</f>
        <v>4300.0681374076885</v>
      </c>
      <c r="I16" s="400">
        <v>536.12413544332276</v>
      </c>
      <c r="J16" s="288">
        <f t="shared" si="7"/>
        <v>2418.0961364255054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31">
        <f>'10.1.12 MFP Funded'!J16</f>
        <v>0</v>
      </c>
      <c r="D17" s="371">
        <f>'[11]ALL-Reformatted'!J16</f>
        <v>0</v>
      </c>
      <c r="E17" s="330">
        <f t="shared" si="6"/>
        <v>0</v>
      </c>
      <c r="F17" s="330">
        <f t="shared" si="1"/>
        <v>0</v>
      </c>
      <c r="G17" s="330">
        <f t="shared" si="2"/>
        <v>0</v>
      </c>
      <c r="H17" s="283">
        <f>'[1]Table 3 Levels 1&amp;2'!AL18</f>
        <v>6740.2393955908683</v>
      </c>
      <c r="I17" s="399">
        <v>536.12413544332276</v>
      </c>
      <c r="J17" s="282">
        <f t="shared" si="7"/>
        <v>3638.1817655170953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29">
        <f>'10.1.12 MFP Funded'!J17</f>
        <v>0</v>
      </c>
      <c r="D18" s="371">
        <f>'[11]ALL-Reformatted'!J17</f>
        <v>0</v>
      </c>
      <c r="E18" s="332">
        <f t="shared" si="6"/>
        <v>0</v>
      </c>
      <c r="F18" s="332">
        <f t="shared" si="1"/>
        <v>0</v>
      </c>
      <c r="G18" s="332">
        <f t="shared" si="2"/>
        <v>0</v>
      </c>
      <c r="H18" s="295">
        <f>'[1]Table 3 Levels 1&amp;2'!AL19</f>
        <v>1781.2877551020408</v>
      </c>
      <c r="I18" s="401">
        <v>536.12413544332276</v>
      </c>
      <c r="J18" s="294">
        <f t="shared" si="7"/>
        <v>1158.7059452726817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29">
        <f>'10.1.12 MFP Funded'!J18</f>
        <v>0</v>
      </c>
      <c r="D19" s="371">
        <f>'[11]ALL-Reformatted'!J18</f>
        <v>0</v>
      </c>
      <c r="E19" s="332">
        <f t="shared" si="6"/>
        <v>0</v>
      </c>
      <c r="F19" s="332">
        <f t="shared" si="1"/>
        <v>0</v>
      </c>
      <c r="G19" s="332">
        <f t="shared" si="2"/>
        <v>0</v>
      </c>
      <c r="H19" s="295">
        <f>'[1]Table 3 Levels 1&amp;2'!AL20</f>
        <v>6125.5331903699798</v>
      </c>
      <c r="I19" s="401">
        <v>536.12413544332276</v>
      </c>
      <c r="J19" s="294">
        <f t="shared" si="7"/>
        <v>3330.8286629066515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 ht="12.75" customHeight="1">
      <c r="A20" s="264">
        <v>14</v>
      </c>
      <c r="B20" s="263" t="s">
        <v>279</v>
      </c>
      <c r="C20" s="629">
        <f>'10.1.12 MFP Funded'!J19</f>
        <v>0</v>
      </c>
      <c r="D20" s="371">
        <f>'[11]ALL-Reformatted'!J19</f>
        <v>0</v>
      </c>
      <c r="E20" s="332">
        <f t="shared" si="6"/>
        <v>0</v>
      </c>
      <c r="F20" s="332">
        <f t="shared" si="1"/>
        <v>0</v>
      </c>
      <c r="G20" s="332">
        <f t="shared" si="2"/>
        <v>0</v>
      </c>
      <c r="H20" s="295">
        <f>'[1]Table 3 Levels 1&amp;2'!AL21</f>
        <v>5278.0936993421856</v>
      </c>
      <c r="I20" s="401">
        <v>536.12413544332276</v>
      </c>
      <c r="J20" s="294">
        <f t="shared" si="7"/>
        <v>2907.1089173927539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30">
        <f>'10.1.12 MFP Funded'!J20</f>
        <v>0</v>
      </c>
      <c r="D21" s="635">
        <f>'[11]ALL-Reformatted'!J20</f>
        <v>0</v>
      </c>
      <c r="E21" s="331">
        <f t="shared" si="6"/>
        <v>0</v>
      </c>
      <c r="F21" s="331">
        <f t="shared" si="1"/>
        <v>0</v>
      </c>
      <c r="G21" s="331">
        <f t="shared" si="2"/>
        <v>0</v>
      </c>
      <c r="H21" s="289">
        <f>'[1]Table 3 Levels 1&amp;2'!AL22</f>
        <v>5428.9842692179664</v>
      </c>
      <c r="I21" s="400">
        <v>536.12413544332276</v>
      </c>
      <c r="J21" s="288">
        <f t="shared" si="7"/>
        <v>2982.5542023306443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31">
        <f>'10.1.12 MFP Funded'!J21</f>
        <v>0</v>
      </c>
      <c r="D22" s="371">
        <f>'[11]ALL-Reformatted'!J21</f>
        <v>0</v>
      </c>
      <c r="E22" s="330">
        <f t="shared" si="6"/>
        <v>0</v>
      </c>
      <c r="F22" s="330">
        <f t="shared" si="1"/>
        <v>0</v>
      </c>
      <c r="G22" s="330">
        <f t="shared" si="2"/>
        <v>0</v>
      </c>
      <c r="H22" s="283">
        <f>'[1]Table 3 Levels 1&amp;2'!AL23</f>
        <v>1501.2470754125757</v>
      </c>
      <c r="I22" s="399">
        <v>536.12413544332276</v>
      </c>
      <c r="J22" s="282">
        <f t="shared" si="7"/>
        <v>1018.6856054279492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29">
        <f>'10.1.12 MFP Funded'!J22</f>
        <v>0</v>
      </c>
      <c r="D23" s="371">
        <f>'[11]ALL-Reformatted'!J22</f>
        <v>0</v>
      </c>
      <c r="E23" s="332">
        <f t="shared" si="6"/>
        <v>0</v>
      </c>
      <c r="F23" s="332">
        <f t="shared" si="1"/>
        <v>0</v>
      </c>
      <c r="G23" s="332">
        <f t="shared" si="2"/>
        <v>0</v>
      </c>
      <c r="H23" s="295">
        <f>'[1]Table 3 Levels 1&amp;2'!AL24</f>
        <v>3386.5716964570697</v>
      </c>
      <c r="I23" s="401">
        <v>536.12413544332276</v>
      </c>
      <c r="J23" s="294">
        <f t="shared" si="7"/>
        <v>1961.3479159501962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29">
        <f>'10.1.12 MFP Funded'!J23</f>
        <v>0</v>
      </c>
      <c r="D24" s="371">
        <f>'[11]ALL-Reformatted'!J23</f>
        <v>0</v>
      </c>
      <c r="E24" s="332">
        <f t="shared" si="6"/>
        <v>0</v>
      </c>
      <c r="F24" s="332">
        <f t="shared" si="1"/>
        <v>0</v>
      </c>
      <c r="G24" s="332">
        <f t="shared" si="2"/>
        <v>0</v>
      </c>
      <c r="H24" s="295">
        <f>'[1]Table 3 Levels 1&amp;2'!AL25</f>
        <v>5798.0598063231446</v>
      </c>
      <c r="I24" s="401">
        <v>536.12413544332276</v>
      </c>
      <c r="J24" s="294">
        <f t="shared" si="7"/>
        <v>3167.0919708832334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29">
        <f>'10.1.12 MFP Funded'!J24</f>
        <v>0</v>
      </c>
      <c r="D25" s="371">
        <f>'[11]ALL-Reformatted'!J24</f>
        <v>0</v>
      </c>
      <c r="E25" s="332">
        <f t="shared" si="6"/>
        <v>0</v>
      </c>
      <c r="F25" s="332">
        <f t="shared" si="1"/>
        <v>0</v>
      </c>
      <c r="G25" s="332">
        <f t="shared" si="2"/>
        <v>0</v>
      </c>
      <c r="H25" s="295">
        <f>'[1]Table 3 Levels 1&amp;2'!AL26</f>
        <v>5219.1012787873206</v>
      </c>
      <c r="I25" s="401">
        <v>536.12413544332276</v>
      </c>
      <c r="J25" s="294">
        <f t="shared" si="7"/>
        <v>2877.6127071153214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30">
        <f>'10.1.12 MFP Funded'!J25</f>
        <v>0</v>
      </c>
      <c r="D26" s="635">
        <f>'[11]ALL-Reformatted'!J25</f>
        <v>0</v>
      </c>
      <c r="E26" s="331">
        <f t="shared" si="6"/>
        <v>0</v>
      </c>
      <c r="F26" s="331">
        <f t="shared" si="1"/>
        <v>0</v>
      </c>
      <c r="G26" s="331">
        <f t="shared" si="2"/>
        <v>0</v>
      </c>
      <c r="H26" s="289">
        <f>'[1]Table 3 Levels 1&amp;2'!AL27</f>
        <v>5441.7799844976798</v>
      </c>
      <c r="I26" s="400">
        <v>536.12413544332276</v>
      </c>
      <c r="J26" s="288">
        <f t="shared" si="7"/>
        <v>2988.9520599705011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31">
        <f>'10.1.12 MFP Funded'!J26</f>
        <v>0</v>
      </c>
      <c r="D27" s="371">
        <f>'[11]ALL-Reformatted'!J26</f>
        <v>0</v>
      </c>
      <c r="E27" s="330">
        <f t="shared" si="6"/>
        <v>0</v>
      </c>
      <c r="F27" s="330">
        <f t="shared" si="1"/>
        <v>0</v>
      </c>
      <c r="G27" s="330">
        <f t="shared" si="2"/>
        <v>0</v>
      </c>
      <c r="H27" s="283">
        <f>'[1]Table 3 Levels 1&amp;2'!AL28</f>
        <v>5718.7800910915075</v>
      </c>
      <c r="I27" s="399">
        <v>536.12413544332276</v>
      </c>
      <c r="J27" s="282">
        <f t="shared" si="7"/>
        <v>3127.4521132674154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29">
        <f>'10.1.12 MFP Funded'!J27</f>
        <v>0</v>
      </c>
      <c r="D28" s="371">
        <f>'[11]ALL-Reformatted'!J27</f>
        <v>0</v>
      </c>
      <c r="E28" s="332">
        <f t="shared" si="6"/>
        <v>0</v>
      </c>
      <c r="F28" s="332">
        <f t="shared" si="1"/>
        <v>0</v>
      </c>
      <c r="G28" s="332">
        <f t="shared" si="2"/>
        <v>0</v>
      </c>
      <c r="H28" s="295">
        <f>'[1]Table 3 Levels 1&amp;2'!AL29</f>
        <v>6198.830003500153</v>
      </c>
      <c r="I28" s="401">
        <v>536.12413544332276</v>
      </c>
      <c r="J28" s="294">
        <f t="shared" si="7"/>
        <v>3367.4770694717381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29">
        <f>'10.1.12 MFP Funded'!J28</f>
        <v>0</v>
      </c>
      <c r="D29" s="371">
        <f>'[11]ALL-Reformatted'!J28</f>
        <v>0</v>
      </c>
      <c r="E29" s="332">
        <f t="shared" si="6"/>
        <v>0</v>
      </c>
      <c r="F29" s="332">
        <f t="shared" si="1"/>
        <v>0</v>
      </c>
      <c r="G29" s="332">
        <f t="shared" si="2"/>
        <v>0</v>
      </c>
      <c r="H29" s="295">
        <f>'[1]Table 3 Levels 1&amp;2'!AL30</f>
        <v>4809.0299298140199</v>
      </c>
      <c r="I29" s="401">
        <v>536.12413544332276</v>
      </c>
      <c r="J29" s="294">
        <f t="shared" si="7"/>
        <v>2672.5770326286711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29">
        <f>'10.1.12 MFP Funded'!J29</f>
        <v>0</v>
      </c>
      <c r="D30" s="371">
        <f>'[11]ALL-Reformatted'!J29</f>
        <v>0</v>
      </c>
      <c r="E30" s="332">
        <f t="shared" si="6"/>
        <v>0</v>
      </c>
      <c r="F30" s="332">
        <f t="shared" si="1"/>
        <v>0</v>
      </c>
      <c r="G30" s="332">
        <f t="shared" si="2"/>
        <v>0</v>
      </c>
      <c r="H30" s="295">
        <f>'[1]Table 3 Levels 1&amp;2'!AL31</f>
        <v>2649.7787452556372</v>
      </c>
      <c r="I30" s="401">
        <v>536.12413544332276</v>
      </c>
      <c r="J30" s="294">
        <f t="shared" si="7"/>
        <v>1592.95144034948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30">
        <f>'10.1.12 MFP Funded'!J30</f>
        <v>0</v>
      </c>
      <c r="D31" s="635">
        <f>'[11]ALL-Reformatted'!J30</f>
        <v>0</v>
      </c>
      <c r="E31" s="331">
        <f t="shared" si="6"/>
        <v>0</v>
      </c>
      <c r="F31" s="331">
        <f t="shared" si="1"/>
        <v>0</v>
      </c>
      <c r="G31" s="331">
        <f t="shared" si="2"/>
        <v>0</v>
      </c>
      <c r="H31" s="289">
        <f>'[1]Table 3 Levels 1&amp;2'!AL32</f>
        <v>3848.3923674564248</v>
      </c>
      <c r="I31" s="400">
        <v>536.12413544332276</v>
      </c>
      <c r="J31" s="288">
        <f t="shared" si="7"/>
        <v>2192.2582514498736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31">
        <f>'10.1.12 MFP Funded'!J31</f>
        <v>0</v>
      </c>
      <c r="D32" s="371">
        <f>'[11]ALL-Reformatted'!J31</f>
        <v>0</v>
      </c>
      <c r="E32" s="330">
        <f t="shared" si="6"/>
        <v>0</v>
      </c>
      <c r="F32" s="330">
        <f t="shared" si="1"/>
        <v>0</v>
      </c>
      <c r="G32" s="330">
        <f t="shared" si="2"/>
        <v>0</v>
      </c>
      <c r="H32" s="283">
        <f>'[1]Table 3 Levels 1&amp;2'!AL33</f>
        <v>3145.9192082835102</v>
      </c>
      <c r="I32" s="399">
        <v>536.12413544332276</v>
      </c>
      <c r="J32" s="282">
        <f t="shared" si="7"/>
        <v>1841.0216718634165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32">
        <f>'10.1.12 MFP Funded'!J32</f>
        <v>0</v>
      </c>
      <c r="D33" s="371">
        <f>'[11]ALL-Reformatted'!J32</f>
        <v>0</v>
      </c>
      <c r="E33" s="327">
        <f t="shared" si="6"/>
        <v>0</v>
      </c>
      <c r="F33" s="327">
        <f t="shared" si="1"/>
        <v>0</v>
      </c>
      <c r="G33" s="327">
        <f t="shared" si="2"/>
        <v>0</v>
      </c>
      <c r="H33" s="259">
        <f>'[1]Table 3 Levels 1&amp;2'!AL34</f>
        <v>5653.5502977926608</v>
      </c>
      <c r="I33" s="396">
        <v>536.12413544332276</v>
      </c>
      <c r="J33" s="258">
        <f t="shared" si="7"/>
        <v>3094.8372166179915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32">
        <f>'10.1.12 MFP Funded'!J33</f>
        <v>0</v>
      </c>
      <c r="D34" s="371">
        <f>'[11]ALL-Reformatted'!J33</f>
        <v>0</v>
      </c>
      <c r="E34" s="327">
        <f t="shared" si="6"/>
        <v>0</v>
      </c>
      <c r="F34" s="327">
        <f t="shared" si="1"/>
        <v>0</v>
      </c>
      <c r="G34" s="327">
        <f t="shared" si="2"/>
        <v>0</v>
      </c>
      <c r="H34" s="259">
        <f>'[1]Table 3 Levels 1&amp;2'!AL35</f>
        <v>3200.5356505169011</v>
      </c>
      <c r="I34" s="396">
        <v>536.12413544332276</v>
      </c>
      <c r="J34" s="258">
        <f t="shared" si="7"/>
        <v>1868.3298929801119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32">
        <f>'10.1.12 MFP Funded'!J34</f>
        <v>0</v>
      </c>
      <c r="D35" s="371">
        <f>'[11]ALL-Reformatted'!J34</f>
        <v>0</v>
      </c>
      <c r="E35" s="327">
        <f t="shared" si="6"/>
        <v>0</v>
      </c>
      <c r="F35" s="327">
        <f t="shared" si="1"/>
        <v>0</v>
      </c>
      <c r="G35" s="327">
        <f t="shared" si="2"/>
        <v>0</v>
      </c>
      <c r="H35" s="259">
        <f>'[1]Table 3 Levels 1&amp;2'!AL36</f>
        <v>3945.0399545376122</v>
      </c>
      <c r="I35" s="396">
        <v>536.12413544332276</v>
      </c>
      <c r="J35" s="258">
        <f t="shared" si="7"/>
        <v>2240.5820449904677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33">
        <f>'10.1.12 MFP Funded'!J35</f>
        <v>0</v>
      </c>
      <c r="D36" s="635">
        <f>'[11]ALL-Reformatted'!J35</f>
        <v>0</v>
      </c>
      <c r="E36" s="329">
        <f t="shared" si="6"/>
        <v>0</v>
      </c>
      <c r="F36" s="329">
        <f t="shared" si="1"/>
        <v>0</v>
      </c>
      <c r="G36" s="329">
        <f t="shared" si="2"/>
        <v>0</v>
      </c>
      <c r="H36" s="275">
        <f>'[1]Table 3 Levels 1&amp;2'!AL37</f>
        <v>5594.8916667625617</v>
      </c>
      <c r="I36" s="398">
        <v>536.12413544332276</v>
      </c>
      <c r="J36" s="274">
        <f t="shared" si="7"/>
        <v>3065.507901102942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34">
        <f>'10.1.12 MFP Funded'!J36</f>
        <v>0</v>
      </c>
      <c r="D37" s="371">
        <f>'[11]ALL-Reformatted'!J36</f>
        <v>0</v>
      </c>
      <c r="E37" s="328">
        <f t="shared" si="6"/>
        <v>0</v>
      </c>
      <c r="F37" s="328">
        <f t="shared" si="1"/>
        <v>0</v>
      </c>
      <c r="G37" s="328">
        <f t="shared" si="2"/>
        <v>0</v>
      </c>
      <c r="H37" s="267">
        <f>'[1]Table 3 Levels 1&amp;2'!AL38</f>
        <v>4159.5846806435638</v>
      </c>
      <c r="I37" s="397">
        <v>536.12413544332276</v>
      </c>
      <c r="J37" s="266">
        <f t="shared" si="7"/>
        <v>2347.8544080434431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32">
        <f>'10.1.12 MFP Funded'!J37</f>
        <v>0</v>
      </c>
      <c r="D38" s="371">
        <f>'[11]ALL-Reformatted'!J37</f>
        <v>0</v>
      </c>
      <c r="E38" s="327">
        <f t="shared" si="6"/>
        <v>0</v>
      </c>
      <c r="F38" s="327">
        <f t="shared" si="1"/>
        <v>0</v>
      </c>
      <c r="G38" s="327">
        <f t="shared" si="2"/>
        <v>0</v>
      </c>
      <c r="H38" s="259">
        <f>'[1]Table 3 Levels 1&amp;2'!AL39</f>
        <v>5475.1436637248598</v>
      </c>
      <c r="I38" s="396">
        <v>536.12413544332276</v>
      </c>
      <c r="J38" s="258">
        <f t="shared" si="7"/>
        <v>3005.6338995840915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32">
        <f>'10.1.12 MFP Funded'!J38</f>
        <v>0</v>
      </c>
      <c r="D39" s="371">
        <f>'[11]ALL-Reformatted'!J38</f>
        <v>0</v>
      </c>
      <c r="E39" s="327">
        <f t="shared" si="6"/>
        <v>0</v>
      </c>
      <c r="F39" s="327">
        <f t="shared" si="1"/>
        <v>0</v>
      </c>
      <c r="G39" s="327">
        <f t="shared" si="2"/>
        <v>0</v>
      </c>
      <c r="H39" s="259">
        <f>'[1]Table 3 Levels 1&amp;2'!AL40</f>
        <v>5397.5678422891451</v>
      </c>
      <c r="I39" s="396">
        <v>536.12413544332276</v>
      </c>
      <c r="J39" s="258">
        <f t="shared" si="7"/>
        <v>2966.8459888662337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32">
        <f>'10.1.12 MFP Funded'!J39</f>
        <v>0</v>
      </c>
      <c r="D40" s="371">
        <f>'[11]ALL-Reformatted'!J39</f>
        <v>0</v>
      </c>
      <c r="E40" s="327">
        <f t="shared" si="6"/>
        <v>0</v>
      </c>
      <c r="F40" s="327">
        <f t="shared" si="1"/>
        <v>0</v>
      </c>
      <c r="G40" s="327">
        <f t="shared" si="2"/>
        <v>0</v>
      </c>
      <c r="H40" s="259">
        <f>'[1]Table 3 Levels 1&amp;2'!AL41</f>
        <v>5843.9642210290731</v>
      </c>
      <c r="I40" s="396">
        <v>536.12413544332276</v>
      </c>
      <c r="J40" s="258">
        <f t="shared" si="7"/>
        <v>3190.0441782361977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33">
        <f>'10.1.12 MFP Funded'!J40</f>
        <v>0</v>
      </c>
      <c r="D41" s="635">
        <f>'[11]ALL-Reformatted'!J40</f>
        <v>0</v>
      </c>
      <c r="E41" s="329">
        <f t="shared" si="6"/>
        <v>0</v>
      </c>
      <c r="F41" s="329">
        <f t="shared" si="1"/>
        <v>0</v>
      </c>
      <c r="G41" s="329">
        <f t="shared" si="2"/>
        <v>0</v>
      </c>
      <c r="H41" s="275">
        <f>'[1]Table 3 Levels 1&amp;2'!AL42</f>
        <v>4830.9633412658623</v>
      </c>
      <c r="I41" s="398">
        <v>536.12413544332276</v>
      </c>
      <c r="J41" s="274">
        <f t="shared" si="7"/>
        <v>2683.5437383545923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34">
        <f>'10.1.12 MFP Funded'!J41</f>
        <v>0</v>
      </c>
      <c r="D42" s="371">
        <f>'[11]ALL-Reformatted'!J41</f>
        <v>0</v>
      </c>
      <c r="E42" s="328">
        <f t="shared" si="6"/>
        <v>0</v>
      </c>
      <c r="F42" s="328">
        <f t="shared" si="1"/>
        <v>0</v>
      </c>
      <c r="G42" s="328">
        <f t="shared" si="2"/>
        <v>0</v>
      </c>
      <c r="H42" s="267">
        <f>'[1]Table 3 Levels 1&amp;2'!AL43</f>
        <v>3493.4615493208294</v>
      </c>
      <c r="I42" s="397">
        <v>536.12413544332276</v>
      </c>
      <c r="J42" s="266">
        <f t="shared" si="7"/>
        <v>2014.7928423820761</v>
      </c>
      <c r="K42" s="265">
        <f t="shared" si="3"/>
        <v>0</v>
      </c>
      <c r="L42" s="265">
        <f t="shared" si="4"/>
        <v>0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32">
        <f>'10.1.12 MFP Funded'!J42</f>
        <v>0</v>
      </c>
      <c r="D43" s="371">
        <f>'[11]ALL-Reformatted'!J42</f>
        <v>0</v>
      </c>
      <c r="E43" s="327">
        <f t="shared" si="6"/>
        <v>0</v>
      </c>
      <c r="F43" s="327">
        <f t="shared" si="1"/>
        <v>0</v>
      </c>
      <c r="G43" s="327">
        <f t="shared" si="2"/>
        <v>0</v>
      </c>
      <c r="H43" s="259">
        <f>'[1]Table 3 Levels 1&amp;2'!AL44</f>
        <v>5484.3026094077886</v>
      </c>
      <c r="I43" s="396">
        <v>536.12413544332276</v>
      </c>
      <c r="J43" s="258">
        <f t="shared" si="7"/>
        <v>3010.2133724255555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32">
        <f>'10.1.12 MFP Funded'!J43</f>
        <v>0</v>
      </c>
      <c r="D44" s="371">
        <f>'[11]ALL-Reformatted'!J43</f>
        <v>0</v>
      </c>
      <c r="E44" s="327">
        <f t="shared" si="6"/>
        <v>0</v>
      </c>
      <c r="F44" s="327">
        <f t="shared" si="1"/>
        <v>0</v>
      </c>
      <c r="G44" s="327">
        <f t="shared" si="2"/>
        <v>0</v>
      </c>
      <c r="H44" s="259">
        <f>'[1]Table 3 Levels 1&amp;2'!AL45</f>
        <v>2191.7415364583335</v>
      </c>
      <c r="I44" s="396">
        <v>536.12413544332276</v>
      </c>
      <c r="J44" s="258">
        <f t="shared" si="7"/>
        <v>1363.9328359508281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32">
        <f>'10.1.12 MFP Funded'!J44</f>
        <v>1</v>
      </c>
      <c r="D45" s="371">
        <f>'[11]ALL-Reformatted'!J44</f>
        <v>1</v>
      </c>
      <c r="E45" s="327">
        <f t="shared" si="6"/>
        <v>0</v>
      </c>
      <c r="F45" s="327">
        <f t="shared" si="1"/>
        <v>0</v>
      </c>
      <c r="G45" s="327">
        <f t="shared" si="2"/>
        <v>0</v>
      </c>
      <c r="H45" s="259">
        <f>'[1]Table 3 Levels 1&amp;2'!AL46</f>
        <v>3686.1886996918806</v>
      </c>
      <c r="I45" s="396">
        <v>536.12413544332276</v>
      </c>
      <c r="J45" s="258">
        <f t="shared" si="7"/>
        <v>2111.1564175676017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33">
        <f>'10.1.12 MFP Funded'!J45</f>
        <v>4</v>
      </c>
      <c r="D46" s="635">
        <f>'[11]ALL-Reformatted'!J45</f>
        <v>4</v>
      </c>
      <c r="E46" s="329">
        <f t="shared" si="6"/>
        <v>0</v>
      </c>
      <c r="F46" s="329">
        <f t="shared" si="1"/>
        <v>0</v>
      </c>
      <c r="G46" s="329">
        <f t="shared" si="2"/>
        <v>0</v>
      </c>
      <c r="H46" s="275">
        <f>'[1]Table 3 Levels 1&amp;2'!AL47</f>
        <v>4879.0185326187402</v>
      </c>
      <c r="I46" s="398">
        <v>536.12413544332276</v>
      </c>
      <c r="J46" s="274">
        <f t="shared" si="7"/>
        <v>2707.5713340310313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34">
        <f>'10.1.12 MFP Funded'!J46</f>
        <v>0</v>
      </c>
      <c r="D47" s="371">
        <f>'[11]ALL-Reformatted'!J46</f>
        <v>0</v>
      </c>
      <c r="E47" s="328">
        <f t="shared" si="6"/>
        <v>0</v>
      </c>
      <c r="F47" s="328">
        <f t="shared" si="1"/>
        <v>0</v>
      </c>
      <c r="G47" s="328">
        <f t="shared" si="2"/>
        <v>0</v>
      </c>
      <c r="H47" s="267">
        <f>'[1]Table 3 Levels 1&amp;2'!AL48</f>
        <v>1608.4303482587065</v>
      </c>
      <c r="I47" s="397">
        <v>536.12413544332276</v>
      </c>
      <c r="J47" s="266">
        <f t="shared" si="7"/>
        <v>1072.2772418510147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32">
        <f>'10.1.12 MFP Funded'!J47</f>
        <v>0</v>
      </c>
      <c r="D48" s="371">
        <f>'[11]ALL-Reformatted'!J47</f>
        <v>0</v>
      </c>
      <c r="E48" s="327">
        <f t="shared" si="6"/>
        <v>0</v>
      </c>
      <c r="F48" s="327">
        <f t="shared" si="1"/>
        <v>0</v>
      </c>
      <c r="G48" s="327">
        <f t="shared" si="2"/>
        <v>0</v>
      </c>
      <c r="H48" s="259">
        <f>'[1]Table 3 Levels 1&amp;2'!AL49</f>
        <v>5260.3047779801664</v>
      </c>
      <c r="I48" s="396">
        <v>536.12413544332276</v>
      </c>
      <c r="J48" s="258">
        <f t="shared" si="7"/>
        <v>2898.2144567117448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32">
        <f>'10.1.12 MFP Funded'!J48</f>
        <v>0</v>
      </c>
      <c r="D49" s="371">
        <f>'[11]ALL-Reformatted'!J48</f>
        <v>0</v>
      </c>
      <c r="E49" s="327">
        <f t="shared" si="6"/>
        <v>0</v>
      </c>
      <c r="F49" s="327">
        <f t="shared" si="1"/>
        <v>0</v>
      </c>
      <c r="G49" s="327">
        <f t="shared" si="2"/>
        <v>0</v>
      </c>
      <c r="H49" s="259">
        <f>'[1]Table 3 Levels 1&amp;2'!AL50</f>
        <v>5587.3492327608728</v>
      </c>
      <c r="I49" s="396">
        <v>536.12413544332276</v>
      </c>
      <c r="J49" s="258">
        <f t="shared" si="7"/>
        <v>3061.7366841020976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32">
        <f>'10.1.12 MFP Funded'!J49</f>
        <v>0</v>
      </c>
      <c r="D50" s="371">
        <f>'[11]ALL-Reformatted'!J49</f>
        <v>0</v>
      </c>
      <c r="E50" s="327">
        <f t="shared" si="6"/>
        <v>0</v>
      </c>
      <c r="F50" s="327">
        <f t="shared" si="1"/>
        <v>0</v>
      </c>
      <c r="G50" s="327">
        <f t="shared" si="2"/>
        <v>0</v>
      </c>
      <c r="H50" s="259">
        <f>'[1]Table 3 Levels 1&amp;2'!AL51</f>
        <v>4113.1787591918992</v>
      </c>
      <c r="I50" s="396">
        <v>536.12413544332276</v>
      </c>
      <c r="J50" s="258">
        <f t="shared" si="7"/>
        <v>2324.6514473176112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33">
        <f>'10.1.12 MFP Funded'!J50</f>
        <v>0</v>
      </c>
      <c r="D51" s="635">
        <f>'[11]ALL-Reformatted'!J50</f>
        <v>0</v>
      </c>
      <c r="E51" s="329">
        <f t="shared" si="6"/>
        <v>0</v>
      </c>
      <c r="F51" s="329">
        <f t="shared" si="1"/>
        <v>0</v>
      </c>
      <c r="G51" s="329">
        <f t="shared" si="2"/>
        <v>0</v>
      </c>
      <c r="H51" s="275">
        <f>'[1]Table 3 Levels 1&amp;2'!AL52</f>
        <v>2414.8479898164846</v>
      </c>
      <c r="I51" s="398">
        <v>536.12413544332276</v>
      </c>
      <c r="J51" s="274">
        <f t="shared" si="7"/>
        <v>1475.4860626299037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34">
        <f>'10.1.12 MFP Funded'!J51</f>
        <v>0</v>
      </c>
      <c r="D52" s="371">
        <f>'[11]ALL-Reformatted'!J51</f>
        <v>0</v>
      </c>
      <c r="E52" s="328">
        <f t="shared" si="6"/>
        <v>0</v>
      </c>
      <c r="F52" s="328">
        <f t="shared" si="1"/>
        <v>0</v>
      </c>
      <c r="G52" s="328">
        <f t="shared" si="2"/>
        <v>0</v>
      </c>
      <c r="H52" s="267">
        <f>'[1]Table 3 Levels 1&amp;2'!AL53</f>
        <v>5765.0314518803261</v>
      </c>
      <c r="I52" s="397">
        <v>536.12413544332276</v>
      </c>
      <c r="J52" s="266">
        <f t="shared" si="7"/>
        <v>3150.5777936618242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32">
        <f>'10.1.12 MFP Funded'!J52</f>
        <v>0</v>
      </c>
      <c r="D53" s="371">
        <f>'[11]ALL-Reformatted'!J52</f>
        <v>0</v>
      </c>
      <c r="E53" s="327">
        <f t="shared" si="6"/>
        <v>0</v>
      </c>
      <c r="F53" s="327">
        <f t="shared" si="1"/>
        <v>0</v>
      </c>
      <c r="G53" s="327">
        <f t="shared" si="2"/>
        <v>0</v>
      </c>
      <c r="H53" s="259">
        <f>'[1]Table 3 Levels 1&amp;2'!AL54</f>
        <v>3186.1712081166847</v>
      </c>
      <c r="I53" s="396">
        <v>536.12413544332276</v>
      </c>
      <c r="J53" s="258">
        <f t="shared" si="7"/>
        <v>1861.1476717800037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32">
        <f>'10.1.12 MFP Funded'!J53</f>
        <v>0</v>
      </c>
      <c r="D54" s="371">
        <f>'[11]ALL-Reformatted'!J53</f>
        <v>0</v>
      </c>
      <c r="E54" s="327">
        <f t="shared" si="6"/>
        <v>0</v>
      </c>
      <c r="F54" s="327">
        <f t="shared" si="1"/>
        <v>0</v>
      </c>
      <c r="G54" s="327">
        <f t="shared" si="2"/>
        <v>0</v>
      </c>
      <c r="H54" s="259">
        <f>'[1]Table 3 Levels 1&amp;2'!AL55</f>
        <v>4260.4872196136057</v>
      </c>
      <c r="I54" s="396">
        <v>536.12413544332276</v>
      </c>
      <c r="J54" s="258">
        <f t="shared" si="7"/>
        <v>2398.305677528464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32">
        <f>'10.1.12 MFP Funded'!J54</f>
        <v>2</v>
      </c>
      <c r="D55" s="371">
        <f>'[11]ALL-Reformatted'!J54</f>
        <v>2</v>
      </c>
      <c r="E55" s="327">
        <f t="shared" si="6"/>
        <v>0</v>
      </c>
      <c r="F55" s="327">
        <f t="shared" si="1"/>
        <v>0</v>
      </c>
      <c r="G55" s="327">
        <f t="shared" si="2"/>
        <v>0</v>
      </c>
      <c r="H55" s="259">
        <f>'[1]Table 3 Levels 1&amp;2'!AL56</f>
        <v>4800.2172145077111</v>
      </c>
      <c r="I55" s="396">
        <v>536.12413544332276</v>
      </c>
      <c r="J55" s="258">
        <f t="shared" si="7"/>
        <v>2668.1706749755167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33">
        <f>'10.1.12 MFP Funded'!J55</f>
        <v>0</v>
      </c>
      <c r="D56" s="635">
        <f>'[11]ALL-Reformatted'!J55</f>
        <v>0</v>
      </c>
      <c r="E56" s="329">
        <f t="shared" si="6"/>
        <v>0</v>
      </c>
      <c r="F56" s="329">
        <f t="shared" si="1"/>
        <v>0</v>
      </c>
      <c r="G56" s="329">
        <f t="shared" si="2"/>
        <v>0</v>
      </c>
      <c r="H56" s="275">
        <f>'[1]Table 3 Levels 1&amp;2'!AL57</f>
        <v>5059.523754419537</v>
      </c>
      <c r="I56" s="398">
        <v>536.12413544332276</v>
      </c>
      <c r="J56" s="274">
        <f t="shared" si="7"/>
        <v>2797.8239449314297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34">
        <f>'10.1.12 MFP Funded'!J56</f>
        <v>0</v>
      </c>
      <c r="D57" s="371">
        <f>'[11]ALL-Reformatted'!J56</f>
        <v>0</v>
      </c>
      <c r="E57" s="328">
        <f t="shared" si="6"/>
        <v>0</v>
      </c>
      <c r="F57" s="328">
        <f t="shared" si="1"/>
        <v>0</v>
      </c>
      <c r="G57" s="328">
        <f t="shared" si="2"/>
        <v>0</v>
      </c>
      <c r="H57" s="267">
        <f>'[1]Table 3 Levels 1&amp;2'!AL58</f>
        <v>4384.0477116019692</v>
      </c>
      <c r="I57" s="397">
        <v>536.12413544332276</v>
      </c>
      <c r="J57" s="266">
        <f t="shared" si="7"/>
        <v>2460.0859235226462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32">
        <f>'10.1.12 MFP Funded'!J57</f>
        <v>0</v>
      </c>
      <c r="D58" s="371">
        <f>'[11]ALL-Reformatted'!J57</f>
        <v>0</v>
      </c>
      <c r="E58" s="327">
        <f t="shared" si="6"/>
        <v>0</v>
      </c>
      <c r="F58" s="327">
        <f t="shared" si="1"/>
        <v>0</v>
      </c>
      <c r="G58" s="327">
        <f t="shared" si="2"/>
        <v>0</v>
      </c>
      <c r="H58" s="259">
        <f>'[1]Table 3 Levels 1&amp;2'!AL59</f>
        <v>4920.0697942988754</v>
      </c>
      <c r="I58" s="396">
        <v>536.12413544332276</v>
      </c>
      <c r="J58" s="258">
        <f t="shared" si="7"/>
        <v>2728.0969648710989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32">
        <f>'10.1.12 MFP Funded'!J58</f>
        <v>0</v>
      </c>
      <c r="D59" s="371">
        <f>'[11]ALL-Reformatted'!J58</f>
        <v>0</v>
      </c>
      <c r="E59" s="327">
        <f t="shared" si="6"/>
        <v>0</v>
      </c>
      <c r="F59" s="327">
        <f t="shared" si="1"/>
        <v>0</v>
      </c>
      <c r="G59" s="327">
        <f t="shared" si="2"/>
        <v>0</v>
      </c>
      <c r="H59" s="259">
        <f>'[1]Table 3 Levels 1&amp;2'!AL60</f>
        <v>4784.2719870767614</v>
      </c>
      <c r="I59" s="396">
        <v>536.12413544332276</v>
      </c>
      <c r="J59" s="258">
        <f t="shared" si="7"/>
        <v>2660.1980612600419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32">
        <f>'10.1.12 MFP Funded'!J59</f>
        <v>0</v>
      </c>
      <c r="D60" s="371">
        <f>'[11]ALL-Reformatted'!J59</f>
        <v>0</v>
      </c>
      <c r="E60" s="327">
        <f t="shared" si="6"/>
        <v>0</v>
      </c>
      <c r="F60" s="327">
        <f t="shared" si="1"/>
        <v>0</v>
      </c>
      <c r="G60" s="327">
        <f t="shared" si="2"/>
        <v>0</v>
      </c>
      <c r="H60" s="259">
        <f>'[1]Table 3 Levels 1&amp;2'!AL61</f>
        <v>5982.5555386476462</v>
      </c>
      <c r="I60" s="396">
        <v>536.12413544332276</v>
      </c>
      <c r="J60" s="258">
        <f t="shared" si="7"/>
        <v>3259.3398370454843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33">
        <f>'10.1.12 MFP Funded'!J60</f>
        <v>0</v>
      </c>
      <c r="D61" s="635">
        <f>'[11]ALL-Reformatted'!J60</f>
        <v>0</v>
      </c>
      <c r="E61" s="329">
        <f t="shared" si="6"/>
        <v>0</v>
      </c>
      <c r="F61" s="329">
        <f t="shared" si="1"/>
        <v>0</v>
      </c>
      <c r="G61" s="329">
        <f t="shared" si="2"/>
        <v>0</v>
      </c>
      <c r="H61" s="275">
        <f>'[1]Table 3 Levels 1&amp;2'!AL62</f>
        <v>4087.4017448818722</v>
      </c>
      <c r="I61" s="398">
        <v>536.12413544332276</v>
      </c>
      <c r="J61" s="274">
        <f t="shared" si="7"/>
        <v>2311.7629401625973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34">
        <f>'10.1.12 MFP Funded'!J61</f>
        <v>0</v>
      </c>
      <c r="D62" s="371">
        <f>'[11]ALL-Reformatted'!J61</f>
        <v>0</v>
      </c>
      <c r="E62" s="328">
        <f t="shared" si="6"/>
        <v>0</v>
      </c>
      <c r="F62" s="328">
        <f t="shared" si="1"/>
        <v>0</v>
      </c>
      <c r="G62" s="328">
        <f t="shared" si="2"/>
        <v>0</v>
      </c>
      <c r="H62" s="267">
        <f>'[1]Table 3 Levels 1&amp;2'!AL63</f>
        <v>5052.2250942802684</v>
      </c>
      <c r="I62" s="397">
        <v>536.12413544332276</v>
      </c>
      <c r="J62" s="266">
        <f t="shared" si="7"/>
        <v>2794.1746148617958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32">
        <f>'10.1.12 MFP Funded'!J62</f>
        <v>0</v>
      </c>
      <c r="D63" s="371">
        <f>'[11]ALL-Reformatted'!J62</f>
        <v>0</v>
      </c>
      <c r="E63" s="327">
        <f t="shared" si="6"/>
        <v>0</v>
      </c>
      <c r="F63" s="327">
        <f t="shared" si="1"/>
        <v>0</v>
      </c>
      <c r="G63" s="327">
        <f t="shared" si="2"/>
        <v>0</v>
      </c>
      <c r="H63" s="259">
        <f>'[1]Table 3 Levels 1&amp;2'!AL64</f>
        <v>4389.3863180380931</v>
      </c>
      <c r="I63" s="396">
        <v>536.12413544332276</v>
      </c>
      <c r="J63" s="258">
        <f t="shared" si="7"/>
        <v>2462.7552267407082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32">
        <f>'10.1.12 MFP Funded'!J63</f>
        <v>0</v>
      </c>
      <c r="D64" s="371">
        <f>'[11]ALL-Reformatted'!J63</f>
        <v>0</v>
      </c>
      <c r="E64" s="327">
        <f t="shared" si="6"/>
        <v>0</v>
      </c>
      <c r="F64" s="327">
        <f t="shared" si="1"/>
        <v>0</v>
      </c>
      <c r="G64" s="327">
        <f t="shared" si="2"/>
        <v>0</v>
      </c>
      <c r="H64" s="259">
        <f>'[1]Table 3 Levels 1&amp;2'!AL65</f>
        <v>5325.8881107130073</v>
      </c>
      <c r="I64" s="396">
        <v>536.12413544332276</v>
      </c>
      <c r="J64" s="258">
        <f t="shared" si="7"/>
        <v>2931.0061230781648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32">
        <f>'10.1.12 MFP Funded'!J64</f>
        <v>0</v>
      </c>
      <c r="D65" s="371">
        <f>'[11]ALL-Reformatted'!J64</f>
        <v>0</v>
      </c>
      <c r="E65" s="327">
        <f t="shared" si="6"/>
        <v>0</v>
      </c>
      <c r="F65" s="327">
        <f t="shared" si="1"/>
        <v>0</v>
      </c>
      <c r="G65" s="327">
        <f t="shared" si="2"/>
        <v>0</v>
      </c>
      <c r="H65" s="259">
        <f>'[1]Table 3 Levels 1&amp;2'!AL66</f>
        <v>6328.4963620482158</v>
      </c>
      <c r="I65" s="396">
        <v>536.12413544332276</v>
      </c>
      <c r="J65" s="258">
        <f t="shared" si="7"/>
        <v>3432.3102487457691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33">
        <f>'10.1.12 MFP Funded'!J65</f>
        <v>0</v>
      </c>
      <c r="D66" s="635">
        <f>'[11]ALL-Reformatted'!J65</f>
        <v>0</v>
      </c>
      <c r="E66" s="329">
        <f t="shared" si="6"/>
        <v>0</v>
      </c>
      <c r="F66" s="329">
        <f t="shared" si="1"/>
        <v>0</v>
      </c>
      <c r="G66" s="329">
        <f t="shared" si="2"/>
        <v>0</v>
      </c>
      <c r="H66" s="275">
        <f>'[1]Table 3 Levels 1&amp;2'!AL67</f>
        <v>4825.1723230627122</v>
      </c>
      <c r="I66" s="398">
        <v>536.12413544332276</v>
      </c>
      <c r="J66" s="274">
        <f t="shared" si="7"/>
        <v>2680.6482292530172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34">
        <f>'10.1.12 MFP Funded'!J66</f>
        <v>0</v>
      </c>
      <c r="D67" s="371">
        <f>'[11]ALL-Reformatted'!J66</f>
        <v>0</v>
      </c>
      <c r="E67" s="328">
        <f t="shared" si="6"/>
        <v>0</v>
      </c>
      <c r="F67" s="328">
        <f t="shared" si="1"/>
        <v>0</v>
      </c>
      <c r="G67" s="328">
        <f t="shared" si="2"/>
        <v>0</v>
      </c>
      <c r="H67" s="267">
        <f>'[1]Table 3 Levels 1&amp;2'!AL68</f>
        <v>3063.3110364585282</v>
      </c>
      <c r="I67" s="397">
        <v>536.12413544332276</v>
      </c>
      <c r="J67" s="266">
        <f t="shared" si="7"/>
        <v>1799.7175859509255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32">
        <f>'10.1.12 MFP Funded'!J67</f>
        <v>0</v>
      </c>
      <c r="D68" s="371">
        <f>'[11]ALL-Reformatted'!J67</f>
        <v>0</v>
      </c>
      <c r="E68" s="327">
        <f t="shared" si="6"/>
        <v>0</v>
      </c>
      <c r="F68" s="327">
        <f t="shared" si="1"/>
        <v>0</v>
      </c>
      <c r="G68" s="327">
        <f t="shared" si="2"/>
        <v>0</v>
      </c>
      <c r="H68" s="259">
        <f>'[1]Table 3 Levels 1&amp;2'!AL69</f>
        <v>5564.645485869667</v>
      </c>
      <c r="I68" s="396">
        <v>536.12413544332276</v>
      </c>
      <c r="J68" s="258">
        <f t="shared" si="7"/>
        <v>3050.3848106564947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32">
        <f>'10.1.12 MFP Funded'!J68</f>
        <v>0</v>
      </c>
      <c r="D69" s="371">
        <f>'[11]ALL-Reformatted'!J68</f>
        <v>0</v>
      </c>
      <c r="E69" s="327">
        <f t="shared" si="6"/>
        <v>0</v>
      </c>
      <c r="F69" s="327">
        <f t="shared" si="1"/>
        <v>0</v>
      </c>
      <c r="G69" s="327">
        <f t="shared" si="2"/>
        <v>0</v>
      </c>
      <c r="H69" s="259">
        <f>'[1]Table 3 Levels 1&amp;2'!AL70</f>
        <v>4414.1775336636538</v>
      </c>
      <c r="I69" s="396">
        <v>536.12413544332276</v>
      </c>
      <c r="J69" s="258">
        <f t="shared" si="7"/>
        <v>2475.1508345534885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32">
        <f>'10.1.12 MFP Funded'!J69</f>
        <v>0</v>
      </c>
      <c r="D70" s="371">
        <f>'[11]ALL-Reformatted'!J69</f>
        <v>0</v>
      </c>
      <c r="E70" s="327">
        <f t="shared" si="6"/>
        <v>0</v>
      </c>
      <c r="F70" s="327">
        <f t="shared" si="1"/>
        <v>0</v>
      </c>
      <c r="G70" s="327">
        <f t="shared" si="2"/>
        <v>0</v>
      </c>
      <c r="H70" s="259">
        <f>'[1]Table 3 Levels 1&amp;2'!AL71</f>
        <v>5871.0485811924027</v>
      </c>
      <c r="I70" s="396">
        <v>536.12413544332276</v>
      </c>
      <c r="J70" s="258">
        <f t="shared" si="7"/>
        <v>3203.5863583178625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33">
        <f>'10.1.12 MFP Funded'!J70</f>
        <v>0</v>
      </c>
      <c r="D71" s="635">
        <f>'[11]ALL-Reformatted'!J70</f>
        <v>0</v>
      </c>
      <c r="E71" s="329">
        <f t="shared" si="6"/>
        <v>0</v>
      </c>
      <c r="F71" s="329">
        <f t="shared" ref="F71:F75" si="8">IF(E71&gt;0,E71,0)</f>
        <v>0</v>
      </c>
      <c r="G71" s="329">
        <f t="shared" ref="G71:G75" si="9">IF(E71&lt;0,E71,0)</f>
        <v>0</v>
      </c>
      <c r="H71" s="275">
        <f>'[1]Table 3 Levels 1&amp;2'!AL72</f>
        <v>4602.2046951319899</v>
      </c>
      <c r="I71" s="398">
        <v>536.12413544332276</v>
      </c>
      <c r="J71" s="274">
        <f t="shared" si="7"/>
        <v>2569.1644152876561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34">
        <f>'10.1.12 MFP Funded'!J71</f>
        <v>0</v>
      </c>
      <c r="D72" s="371">
        <f>'[11]ALL-Reformatted'!J71</f>
        <v>0</v>
      </c>
      <c r="E72" s="328">
        <f t="shared" ref="E72:E75" si="13">D72-C72</f>
        <v>0</v>
      </c>
      <c r="F72" s="328">
        <f t="shared" si="8"/>
        <v>0</v>
      </c>
      <c r="G72" s="328">
        <f t="shared" si="9"/>
        <v>0</v>
      </c>
      <c r="H72" s="267">
        <f>'[1]Table 3 Levels 1&amp;2'!AL73</f>
        <v>6243.8912249150071</v>
      </c>
      <c r="I72" s="397">
        <v>536.12413544332276</v>
      </c>
      <c r="J72" s="266">
        <f t="shared" ref="J72:J75" si="14">(H72+I72)*0.5</f>
        <v>3390.0076801791647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32">
        <f>'10.1.12 MFP Funded'!J72</f>
        <v>0</v>
      </c>
      <c r="D73" s="371">
        <f>'[11]ALL-Reformatted'!J72</f>
        <v>0</v>
      </c>
      <c r="E73" s="327">
        <f t="shared" si="13"/>
        <v>0</v>
      </c>
      <c r="F73" s="327">
        <f t="shared" si="8"/>
        <v>0</v>
      </c>
      <c r="G73" s="327">
        <f t="shared" si="9"/>
        <v>0</v>
      </c>
      <c r="H73" s="259">
        <f>'[1]Table 3 Levels 1&amp;2'!AL74</f>
        <v>5049.6489898847567</v>
      </c>
      <c r="I73" s="396">
        <v>536.12413544332276</v>
      </c>
      <c r="J73" s="258">
        <f t="shared" si="14"/>
        <v>2792.88656266404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32">
        <f>'10.1.12 MFP Funded'!J73</f>
        <v>0</v>
      </c>
      <c r="D74" s="371">
        <f>'[11]ALL-Reformatted'!J73</f>
        <v>0</v>
      </c>
      <c r="E74" s="327">
        <f t="shared" si="13"/>
        <v>0</v>
      </c>
      <c r="F74" s="327">
        <f t="shared" si="8"/>
        <v>0</v>
      </c>
      <c r="G74" s="327">
        <f t="shared" si="9"/>
        <v>0</v>
      </c>
      <c r="H74" s="259">
        <f>'[1]Table 3 Levels 1&amp;2'!AL75</f>
        <v>5861.7500805575619</v>
      </c>
      <c r="I74" s="396">
        <v>536.12413544332276</v>
      </c>
      <c r="J74" s="258">
        <f t="shared" si="14"/>
        <v>3198.9371080004421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33">
        <f>'10.1.12 MFP Funded'!J74</f>
        <v>0</v>
      </c>
      <c r="D75" s="371">
        <f>'[11]ALL-Reformatted'!J74</f>
        <v>0</v>
      </c>
      <c r="E75" s="326">
        <f t="shared" si="13"/>
        <v>0</v>
      </c>
      <c r="F75" s="326">
        <f t="shared" si="8"/>
        <v>0</v>
      </c>
      <c r="G75" s="326">
        <f t="shared" si="9"/>
        <v>0</v>
      </c>
      <c r="H75" s="251">
        <f>'[1]Table 3 Levels 1&amp;2'!AL76</f>
        <v>5508.3397285189958</v>
      </c>
      <c r="I75" s="395">
        <v>536.12413544332276</v>
      </c>
      <c r="J75" s="250">
        <f t="shared" si="14"/>
        <v>3022.2319319811595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s="391" customFormat="1" ht="13.5" thickBot="1">
      <c r="A76" s="248"/>
      <c r="B76" s="247" t="s">
        <v>223</v>
      </c>
      <c r="C76" s="246">
        <f>SUM(C7:C75)</f>
        <v>696</v>
      </c>
      <c r="D76" s="246">
        <f>SUM(D7:D75)</f>
        <v>694</v>
      </c>
      <c r="E76" s="394">
        <f>SUM(E7:E75)</f>
        <v>-2</v>
      </c>
      <c r="F76" s="394">
        <f>SUM(F7:F75)</f>
        <v>0</v>
      </c>
      <c r="G76" s="394">
        <f>SUM(G7:G75)</f>
        <v>-2</v>
      </c>
      <c r="H76" s="244"/>
      <c r="I76" s="243"/>
      <c r="J76" s="243"/>
      <c r="K76" s="242">
        <f>SUM(K7:K75)</f>
        <v>-5342.3367486656316</v>
      </c>
      <c r="L76" s="242">
        <f>SUM(L7:L75)</f>
        <v>0</v>
      </c>
      <c r="M76" s="242">
        <f>SUM(M7:M75)</f>
        <v>-5342.3367486656316</v>
      </c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B78" s="684" t="s">
        <v>601</v>
      </c>
      <c r="C78" s="685"/>
      <c r="D78" s="685"/>
      <c r="E78" s="686">
        <f>E76</f>
        <v>-2</v>
      </c>
      <c r="F78" s="685"/>
      <c r="G78" s="685"/>
      <c r="H78" s="687">
        <f>'Oct midyear Avoyelles'!H107</f>
        <v>6393.1095033692254</v>
      </c>
      <c r="I78" s="688">
        <f>I75</f>
        <v>536.12413544332276</v>
      </c>
      <c r="J78" s="689">
        <f t="shared" ref="J78" si="15">(H78+I78)*0.5</f>
        <v>3464.6168194062739</v>
      </c>
      <c r="K78" s="690">
        <f>J78*E78</f>
        <v>-6929.2336388125477</v>
      </c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3:8" s="370" customFormat="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</row>
    <row r="98" spans="3:8" s="370" customFormat="1" hidden="1">
      <c r="C98" s="376">
        <f>C96*C97</f>
        <v>1331744808</v>
      </c>
      <c r="D98" s="376"/>
      <c r="E98" s="376"/>
      <c r="F98" s="376"/>
      <c r="G98" s="376"/>
      <c r="H98" s="379" t="s">
        <v>314</v>
      </c>
    </row>
    <row r="99" spans="3:8" s="370" customFormat="1" hidden="1">
      <c r="C99" s="378">
        <f>C87</f>
        <v>650290</v>
      </c>
      <c r="D99" s="377"/>
      <c r="E99" s="377"/>
      <c r="F99" s="377"/>
      <c r="G99" s="377"/>
      <c r="H99" s="372" t="s">
        <v>313</v>
      </c>
    </row>
    <row r="100" spans="3:8" s="370" customFormat="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</row>
    <row r="101" spans="3:8" s="370" customFormat="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</row>
    <row r="102" spans="3:8" s="370" customFormat="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</row>
    <row r="103" spans="3:8" s="370" customFormat="1" hidden="1">
      <c r="C103" s="373"/>
      <c r="D103" s="373"/>
      <c r="E103" s="373"/>
      <c r="F103" s="373"/>
      <c r="G103" s="373"/>
      <c r="H103" s="372"/>
    </row>
    <row r="104" spans="3:8" s="370" customFormat="1" hidden="1">
      <c r="C104" s="373"/>
      <c r="D104" s="373"/>
      <c r="E104" s="373"/>
      <c r="F104" s="373"/>
      <c r="G104" s="373"/>
      <c r="H104" s="372"/>
    </row>
    <row r="105" spans="3:8" s="370" customFormat="1" hidden="1">
      <c r="C105" s="371"/>
      <c r="D105" s="371"/>
      <c r="E105" s="371"/>
      <c r="F105" s="371"/>
      <c r="G105" s="371"/>
      <c r="H105" s="372"/>
    </row>
    <row r="106" spans="3:8" s="370" customFormat="1" hidden="1">
      <c r="C106" s="371"/>
      <c r="D106" s="371"/>
      <c r="E106" s="371"/>
      <c r="F106" s="371"/>
      <c r="G106" s="371"/>
      <c r="H106" s="371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61" firstPageNumber="78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85" zoomScaleSheetLayoutView="90" workbookViewId="0">
      <pane xSplit="2" ySplit="6" topLeftCell="C61" activePane="bottomRight" state="frozen"/>
      <selection activeCell="A2" sqref="A2:B4"/>
      <selection pane="topRight" activeCell="A2" sqref="A2:B4"/>
      <selection pane="bottomLeft" activeCell="A2" sqref="A2:B4"/>
      <selection pane="bottomRight" activeCell="H78" sqref="H78"/>
    </sheetView>
  </sheetViews>
  <sheetFormatPr defaultColWidth="12.5703125" defaultRowHeight="12.75"/>
  <cols>
    <col min="1" max="1" width="3" style="370" bestFit="1" customWidth="1"/>
    <col min="2" max="2" width="17.85546875" style="370" bestFit="1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85546875" style="371" customWidth="1"/>
    <col min="8" max="8" width="15.28515625" style="371" customWidth="1"/>
    <col min="9" max="9" width="12.5703125" style="371" bestFit="1" customWidth="1"/>
    <col min="10" max="10" width="14.5703125" style="370" customWidth="1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328</v>
      </c>
      <c r="B2" s="821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3.5" customHeight="1">
      <c r="A6" s="421"/>
      <c r="B6" s="420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Funded'!K6</f>
        <v>0</v>
      </c>
      <c r="D7" s="371">
        <f>'[11]ALL-Reformatted'!K6</f>
        <v>0</v>
      </c>
      <c r="E7" s="330">
        <f>D7-C7</f>
        <v>0</v>
      </c>
      <c r="F7" s="330">
        <f t="shared" ref="F7:F70" si="1">IF(E7&gt;0,E7,0)</f>
        <v>0</v>
      </c>
      <c r="G7" s="330">
        <f t="shared" ref="G7:G70" si="2">IF(E7&lt;0,E7,0)</f>
        <v>0</v>
      </c>
      <c r="H7" s="283">
        <f>'[1]Table 3 Levels 1&amp;2'!AL8</f>
        <v>4621.8175818834352</v>
      </c>
      <c r="I7" s="399">
        <v>527.02354414153262</v>
      </c>
      <c r="J7" s="282">
        <f>(H7+I7)*0.5</f>
        <v>2574.4205630124839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29">
        <f>'10.1.12 MFP Funded'!K7</f>
        <v>0</v>
      </c>
      <c r="D8" s="371">
        <f>'[11]ALL-Reformatted'!K7</f>
        <v>0</v>
      </c>
      <c r="E8" s="332">
        <f t="shared" ref="E8:E71" si="6">D8-C8</f>
        <v>0</v>
      </c>
      <c r="F8" s="332">
        <f t="shared" si="1"/>
        <v>0</v>
      </c>
      <c r="G8" s="332">
        <f t="shared" si="2"/>
        <v>0</v>
      </c>
      <c r="H8" s="295">
        <f>'[1]Table 3 Levels 1&amp;2'!AL9</f>
        <v>6131.8351665660375</v>
      </c>
      <c r="I8" s="401">
        <v>527.02354414153262</v>
      </c>
      <c r="J8" s="294">
        <f t="shared" ref="J8:J71" si="7">(H8+I8)*0.5</f>
        <v>3329.429355353785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 ht="12.75" customHeight="1">
      <c r="A9" s="264">
        <v>3</v>
      </c>
      <c r="B9" s="263" t="s">
        <v>290</v>
      </c>
      <c r="C9" s="629">
        <f>'10.1.12 MFP Funded'!K8</f>
        <v>0</v>
      </c>
      <c r="D9" s="371">
        <f>'[11]ALL-Reformatted'!K8</f>
        <v>0</v>
      </c>
      <c r="E9" s="332">
        <f t="shared" si="6"/>
        <v>0</v>
      </c>
      <c r="F9" s="332">
        <f t="shared" si="1"/>
        <v>0</v>
      </c>
      <c r="G9" s="332">
        <f t="shared" si="2"/>
        <v>0</v>
      </c>
      <c r="H9" s="295">
        <f>'[1]Table 3 Levels 1&amp;2'!AL10</f>
        <v>4326.5384352059973</v>
      </c>
      <c r="I9" s="401">
        <v>527.02354414153262</v>
      </c>
      <c r="J9" s="294">
        <f t="shared" si="7"/>
        <v>2426.7809896737649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 ht="12.75" customHeight="1">
      <c r="A10" s="264">
        <v>4</v>
      </c>
      <c r="B10" s="263" t="s">
        <v>289</v>
      </c>
      <c r="C10" s="629">
        <f>'10.1.12 MFP Funded'!K9</f>
        <v>0</v>
      </c>
      <c r="D10" s="371">
        <f>'[11]ALL-Reformatted'!K9</f>
        <v>0</v>
      </c>
      <c r="E10" s="332">
        <f t="shared" si="6"/>
        <v>0</v>
      </c>
      <c r="F10" s="332">
        <f t="shared" si="1"/>
        <v>0</v>
      </c>
      <c r="G10" s="332">
        <f t="shared" si="2"/>
        <v>0</v>
      </c>
      <c r="H10" s="295">
        <f>'[1]Table 3 Levels 1&amp;2'!AL11</f>
        <v>6066.2659652331004</v>
      </c>
      <c r="I10" s="401">
        <v>527.02354414153262</v>
      </c>
      <c r="J10" s="294">
        <f t="shared" si="7"/>
        <v>3296.6447546873164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30">
        <f>'10.1.12 MFP Funded'!K10</f>
        <v>0</v>
      </c>
      <c r="D11" s="635">
        <f>'[11]ALL-Reformatted'!K10</f>
        <v>0</v>
      </c>
      <c r="E11" s="331">
        <f t="shared" si="6"/>
        <v>0</v>
      </c>
      <c r="F11" s="331">
        <f t="shared" si="1"/>
        <v>0</v>
      </c>
      <c r="G11" s="331">
        <f t="shared" si="2"/>
        <v>0</v>
      </c>
      <c r="H11" s="289">
        <f>'[1]Table 3 Levels 1&amp;2'!AL12</f>
        <v>4806.2126132223084</v>
      </c>
      <c r="I11" s="400">
        <v>527.02354414153262</v>
      </c>
      <c r="J11" s="288">
        <f t="shared" si="7"/>
        <v>2666.6180786819205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 ht="12.75" customHeight="1">
      <c r="A12" s="272">
        <v>6</v>
      </c>
      <c r="B12" s="271" t="s">
        <v>287</v>
      </c>
      <c r="C12" s="631">
        <f>'10.1.12 MFP Funded'!K11</f>
        <v>0</v>
      </c>
      <c r="D12" s="371">
        <f>'[11]ALL-Reformatted'!K11</f>
        <v>0</v>
      </c>
      <c r="E12" s="330">
        <f t="shared" si="6"/>
        <v>0</v>
      </c>
      <c r="F12" s="330">
        <f t="shared" si="1"/>
        <v>0</v>
      </c>
      <c r="G12" s="330">
        <f t="shared" si="2"/>
        <v>0</v>
      </c>
      <c r="H12" s="283">
        <f>'[1]Table 3 Levels 1&amp;2'!AL13</f>
        <v>5538.0879878550813</v>
      </c>
      <c r="I12" s="399">
        <v>527.02354414153262</v>
      </c>
      <c r="J12" s="282">
        <f t="shared" si="7"/>
        <v>3032.5557659983069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29">
        <f>'10.1.12 MFP Funded'!K12</f>
        <v>0</v>
      </c>
      <c r="D13" s="371">
        <f>'[11]ALL-Reformatted'!K12</f>
        <v>0</v>
      </c>
      <c r="E13" s="332">
        <f t="shared" si="6"/>
        <v>0</v>
      </c>
      <c r="F13" s="332">
        <f t="shared" si="1"/>
        <v>0</v>
      </c>
      <c r="G13" s="332">
        <f t="shared" si="2"/>
        <v>0</v>
      </c>
      <c r="H13" s="295">
        <f>'[1]Table 3 Levels 1&amp;2'!AL14</f>
        <v>1543.5712353471597</v>
      </c>
      <c r="I13" s="401">
        <v>527.02354414153262</v>
      </c>
      <c r="J13" s="294">
        <f t="shared" si="7"/>
        <v>1035.2973897443462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29">
        <f>'10.1.12 MFP Funded'!K13</f>
        <v>0</v>
      </c>
      <c r="D14" s="371">
        <f>'[11]ALL-Reformatted'!K13</f>
        <v>0</v>
      </c>
      <c r="E14" s="332">
        <f t="shared" si="6"/>
        <v>0</v>
      </c>
      <c r="F14" s="332">
        <f t="shared" si="1"/>
        <v>0</v>
      </c>
      <c r="G14" s="332">
        <f t="shared" si="2"/>
        <v>0</v>
      </c>
      <c r="H14" s="295">
        <f>'[1]Table 3 Levels 1&amp;2'!AL15</f>
        <v>4033.4866571910334</v>
      </c>
      <c r="I14" s="401">
        <v>527.02354414153262</v>
      </c>
      <c r="J14" s="294">
        <f t="shared" si="7"/>
        <v>2280.2551006662829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29">
        <f>'10.1.12 MFP Funded'!K14</f>
        <v>0</v>
      </c>
      <c r="D15" s="371">
        <f>'[11]ALL-Reformatted'!K14</f>
        <v>0</v>
      </c>
      <c r="E15" s="332">
        <f t="shared" si="6"/>
        <v>0</v>
      </c>
      <c r="F15" s="332">
        <f t="shared" si="1"/>
        <v>0</v>
      </c>
      <c r="G15" s="332">
        <f t="shared" si="2"/>
        <v>0</v>
      </c>
      <c r="H15" s="295">
        <f>'[1]Table 3 Levels 1&amp;2'!AL16</f>
        <v>4268.3217271902904</v>
      </c>
      <c r="I15" s="401">
        <v>527.02354414153262</v>
      </c>
      <c r="J15" s="294">
        <f t="shared" si="7"/>
        <v>2397.6726356659115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30">
        <f>'10.1.12 MFP Funded'!K15</f>
        <v>0</v>
      </c>
      <c r="D16" s="635">
        <f>'[11]ALL-Reformatted'!K15</f>
        <v>0</v>
      </c>
      <c r="E16" s="331">
        <f t="shared" si="6"/>
        <v>0</v>
      </c>
      <c r="F16" s="331">
        <f t="shared" si="1"/>
        <v>0</v>
      </c>
      <c r="G16" s="331">
        <f t="shared" si="2"/>
        <v>0</v>
      </c>
      <c r="H16" s="289">
        <f>'[1]Table 3 Levels 1&amp;2'!AL17</f>
        <v>4300.0681374076885</v>
      </c>
      <c r="I16" s="400">
        <v>527.02354414153262</v>
      </c>
      <c r="J16" s="288">
        <f t="shared" si="7"/>
        <v>2413.5458407746105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31">
        <f>'10.1.12 MFP Funded'!K16</f>
        <v>0</v>
      </c>
      <c r="D17" s="371">
        <f>'[11]ALL-Reformatted'!K16</f>
        <v>0</v>
      </c>
      <c r="E17" s="330">
        <f t="shared" si="6"/>
        <v>0</v>
      </c>
      <c r="F17" s="330">
        <f t="shared" si="1"/>
        <v>0</v>
      </c>
      <c r="G17" s="330">
        <f t="shared" si="2"/>
        <v>0</v>
      </c>
      <c r="H17" s="283">
        <f>'[1]Table 3 Levels 1&amp;2'!AL18</f>
        <v>6740.2393955908683</v>
      </c>
      <c r="I17" s="399">
        <v>527.02354414153262</v>
      </c>
      <c r="J17" s="282">
        <f t="shared" si="7"/>
        <v>3633.6314698662004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29">
        <f>'10.1.12 MFP Funded'!K17</f>
        <v>0</v>
      </c>
      <c r="D18" s="371">
        <f>'[11]ALL-Reformatted'!K17</f>
        <v>0</v>
      </c>
      <c r="E18" s="332">
        <f t="shared" si="6"/>
        <v>0</v>
      </c>
      <c r="F18" s="332">
        <f t="shared" si="1"/>
        <v>0</v>
      </c>
      <c r="G18" s="332">
        <f t="shared" si="2"/>
        <v>0</v>
      </c>
      <c r="H18" s="295">
        <f>'[1]Table 3 Levels 1&amp;2'!AL19</f>
        <v>1781.2877551020408</v>
      </c>
      <c r="I18" s="401">
        <v>527.02354414153262</v>
      </c>
      <c r="J18" s="294">
        <f t="shared" si="7"/>
        <v>1154.1556496217868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29">
        <f>'10.1.12 MFP Funded'!K18</f>
        <v>0</v>
      </c>
      <c r="D19" s="371">
        <f>'[11]ALL-Reformatted'!K18</f>
        <v>0</v>
      </c>
      <c r="E19" s="332">
        <f t="shared" si="6"/>
        <v>0</v>
      </c>
      <c r="F19" s="332">
        <f t="shared" si="1"/>
        <v>0</v>
      </c>
      <c r="G19" s="332">
        <f t="shared" si="2"/>
        <v>0</v>
      </c>
      <c r="H19" s="295">
        <f>'[1]Table 3 Levels 1&amp;2'!AL20</f>
        <v>6125.5331903699798</v>
      </c>
      <c r="I19" s="401">
        <v>527.02354414153262</v>
      </c>
      <c r="J19" s="294">
        <f t="shared" si="7"/>
        <v>3326.2783672557562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 ht="12.75" customHeight="1">
      <c r="A20" s="264">
        <v>14</v>
      </c>
      <c r="B20" s="263" t="s">
        <v>279</v>
      </c>
      <c r="C20" s="629">
        <f>'10.1.12 MFP Funded'!K19</f>
        <v>0</v>
      </c>
      <c r="D20" s="371">
        <f>'[11]ALL-Reformatted'!K19</f>
        <v>0</v>
      </c>
      <c r="E20" s="332">
        <f t="shared" si="6"/>
        <v>0</v>
      </c>
      <c r="F20" s="332">
        <f t="shared" si="1"/>
        <v>0</v>
      </c>
      <c r="G20" s="332">
        <f t="shared" si="2"/>
        <v>0</v>
      </c>
      <c r="H20" s="295">
        <f>'[1]Table 3 Levels 1&amp;2'!AL21</f>
        <v>5278.0936993421856</v>
      </c>
      <c r="I20" s="401">
        <v>527.02354414153262</v>
      </c>
      <c r="J20" s="294">
        <f t="shared" si="7"/>
        <v>2902.558621741859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30">
        <f>'10.1.12 MFP Funded'!K20</f>
        <v>0</v>
      </c>
      <c r="D21" s="635">
        <f>'[11]ALL-Reformatted'!K20</f>
        <v>0</v>
      </c>
      <c r="E21" s="331">
        <f t="shared" si="6"/>
        <v>0</v>
      </c>
      <c r="F21" s="331">
        <f t="shared" si="1"/>
        <v>0</v>
      </c>
      <c r="G21" s="331">
        <f t="shared" si="2"/>
        <v>0</v>
      </c>
      <c r="H21" s="289">
        <f>'[1]Table 3 Levels 1&amp;2'!AL22</f>
        <v>5428.9842692179664</v>
      </c>
      <c r="I21" s="400">
        <v>527.02354414153262</v>
      </c>
      <c r="J21" s="288">
        <f t="shared" si="7"/>
        <v>2978.0039066797494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31">
        <f>'10.1.12 MFP Funded'!K21</f>
        <v>0</v>
      </c>
      <c r="D22" s="371">
        <f>'[11]ALL-Reformatted'!K21</f>
        <v>0</v>
      </c>
      <c r="E22" s="330">
        <f t="shared" si="6"/>
        <v>0</v>
      </c>
      <c r="F22" s="330">
        <f t="shared" si="1"/>
        <v>0</v>
      </c>
      <c r="G22" s="330">
        <f t="shared" si="2"/>
        <v>0</v>
      </c>
      <c r="H22" s="283">
        <f>'[1]Table 3 Levels 1&amp;2'!AL23</f>
        <v>1501.2470754125757</v>
      </c>
      <c r="I22" s="399">
        <v>527.02354414153262</v>
      </c>
      <c r="J22" s="282">
        <f t="shared" si="7"/>
        <v>1014.1353097770541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29">
        <f>'10.1.12 MFP Funded'!K22</f>
        <v>0</v>
      </c>
      <c r="D23" s="371">
        <f>'[11]ALL-Reformatted'!K22</f>
        <v>0</v>
      </c>
      <c r="E23" s="332">
        <f t="shared" si="6"/>
        <v>0</v>
      </c>
      <c r="F23" s="332">
        <f t="shared" si="1"/>
        <v>0</v>
      </c>
      <c r="G23" s="332">
        <f t="shared" si="2"/>
        <v>0</v>
      </c>
      <c r="H23" s="295">
        <f>'[1]Table 3 Levels 1&amp;2'!AL24</f>
        <v>3386.5716964570697</v>
      </c>
      <c r="I23" s="401">
        <v>527.02354414153262</v>
      </c>
      <c r="J23" s="294">
        <f t="shared" si="7"/>
        <v>1956.7976202993011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29">
        <f>'10.1.12 MFP Funded'!K23</f>
        <v>7</v>
      </c>
      <c r="D24" s="371">
        <f>'[11]ALL-Reformatted'!K23</f>
        <v>7</v>
      </c>
      <c r="E24" s="332">
        <f t="shared" si="6"/>
        <v>0</v>
      </c>
      <c r="F24" s="332">
        <f t="shared" si="1"/>
        <v>0</v>
      </c>
      <c r="G24" s="332">
        <f t="shared" si="2"/>
        <v>0</v>
      </c>
      <c r="H24" s="295">
        <f>'[1]Table 3 Levels 1&amp;2'!AL25</f>
        <v>5798.0598063231446</v>
      </c>
      <c r="I24" s="401">
        <v>527.02354414153262</v>
      </c>
      <c r="J24" s="294">
        <f t="shared" si="7"/>
        <v>3162.5416752323385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29">
        <f>'10.1.12 MFP Funded'!K24</f>
        <v>0</v>
      </c>
      <c r="D25" s="371">
        <f>'[11]ALL-Reformatted'!K24</f>
        <v>0</v>
      </c>
      <c r="E25" s="332">
        <f t="shared" si="6"/>
        <v>0</v>
      </c>
      <c r="F25" s="332">
        <f t="shared" si="1"/>
        <v>0</v>
      </c>
      <c r="G25" s="332">
        <f t="shared" si="2"/>
        <v>0</v>
      </c>
      <c r="H25" s="295">
        <f>'[1]Table 3 Levels 1&amp;2'!AL26</f>
        <v>5219.1012787873206</v>
      </c>
      <c r="I25" s="401">
        <v>527.02354414153262</v>
      </c>
      <c r="J25" s="294">
        <f t="shared" si="7"/>
        <v>2873.0624114644265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30">
        <f>'10.1.12 MFP Funded'!K25</f>
        <v>0</v>
      </c>
      <c r="D26" s="635">
        <f>'[11]ALL-Reformatted'!K25</f>
        <v>0</v>
      </c>
      <c r="E26" s="331">
        <f t="shared" si="6"/>
        <v>0</v>
      </c>
      <c r="F26" s="331">
        <f t="shared" si="1"/>
        <v>0</v>
      </c>
      <c r="G26" s="331">
        <f t="shared" si="2"/>
        <v>0</v>
      </c>
      <c r="H26" s="289">
        <f>'[1]Table 3 Levels 1&amp;2'!AL27</f>
        <v>5441.7799844976798</v>
      </c>
      <c r="I26" s="400">
        <v>527.02354414153262</v>
      </c>
      <c r="J26" s="288">
        <f t="shared" si="7"/>
        <v>2984.4017643196062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31">
        <f>'10.1.12 MFP Funded'!K26</f>
        <v>60</v>
      </c>
      <c r="D27" s="371">
        <f>'[11]ALL-Reformatted'!K26</f>
        <v>69</v>
      </c>
      <c r="E27" s="330">
        <f t="shared" si="6"/>
        <v>9</v>
      </c>
      <c r="F27" s="330">
        <f t="shared" si="1"/>
        <v>9</v>
      </c>
      <c r="G27" s="330">
        <f t="shared" si="2"/>
        <v>0</v>
      </c>
      <c r="H27" s="283">
        <f>'[1]Table 3 Levels 1&amp;2'!AL28</f>
        <v>5718.7800910915075</v>
      </c>
      <c r="I27" s="399">
        <v>527.02354414153262</v>
      </c>
      <c r="J27" s="282">
        <f t="shared" si="7"/>
        <v>3122.90181761652</v>
      </c>
      <c r="K27" s="281">
        <f t="shared" si="3"/>
        <v>28106.116358548679</v>
      </c>
      <c r="L27" s="281">
        <f t="shared" si="4"/>
        <v>28106.116358548679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29">
        <f>'10.1.12 MFP Funded'!K27</f>
        <v>0</v>
      </c>
      <c r="D28" s="371">
        <f>'[11]ALL-Reformatted'!K27</f>
        <v>0</v>
      </c>
      <c r="E28" s="332">
        <f t="shared" si="6"/>
        <v>0</v>
      </c>
      <c r="F28" s="332">
        <f t="shared" si="1"/>
        <v>0</v>
      </c>
      <c r="G28" s="332">
        <f t="shared" si="2"/>
        <v>0</v>
      </c>
      <c r="H28" s="295">
        <f>'[1]Table 3 Levels 1&amp;2'!AL29</f>
        <v>6198.830003500153</v>
      </c>
      <c r="I28" s="401">
        <v>527.02354414153262</v>
      </c>
      <c r="J28" s="294">
        <f t="shared" si="7"/>
        <v>3362.9267738208428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29">
        <f>'10.1.12 MFP Funded'!K28</f>
        <v>0</v>
      </c>
      <c r="D29" s="371">
        <f>'[11]ALL-Reformatted'!K28</f>
        <v>0</v>
      </c>
      <c r="E29" s="332">
        <f t="shared" si="6"/>
        <v>0</v>
      </c>
      <c r="F29" s="332">
        <f t="shared" si="1"/>
        <v>0</v>
      </c>
      <c r="G29" s="332">
        <f t="shared" si="2"/>
        <v>0</v>
      </c>
      <c r="H29" s="295">
        <f>'[1]Table 3 Levels 1&amp;2'!AL30</f>
        <v>4809.0299298140199</v>
      </c>
      <c r="I29" s="401">
        <v>527.02354414153262</v>
      </c>
      <c r="J29" s="294">
        <f t="shared" si="7"/>
        <v>2668.0267369777762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29">
        <f>'10.1.12 MFP Funded'!K29</f>
        <v>0</v>
      </c>
      <c r="D30" s="371">
        <f>'[11]ALL-Reformatted'!K29</f>
        <v>0</v>
      </c>
      <c r="E30" s="332">
        <f t="shared" si="6"/>
        <v>0</v>
      </c>
      <c r="F30" s="332">
        <f t="shared" si="1"/>
        <v>0</v>
      </c>
      <c r="G30" s="332">
        <f t="shared" si="2"/>
        <v>0</v>
      </c>
      <c r="H30" s="295">
        <f>'[1]Table 3 Levels 1&amp;2'!AL31</f>
        <v>2649.7787452556372</v>
      </c>
      <c r="I30" s="401">
        <v>527.02354414153262</v>
      </c>
      <c r="J30" s="294">
        <f t="shared" si="7"/>
        <v>1588.4011446985849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30">
        <f>'10.1.12 MFP Funded'!K30</f>
        <v>0</v>
      </c>
      <c r="D31" s="635">
        <f>'[11]ALL-Reformatted'!K30</f>
        <v>0</v>
      </c>
      <c r="E31" s="331">
        <f t="shared" si="6"/>
        <v>0</v>
      </c>
      <c r="F31" s="331">
        <f t="shared" si="1"/>
        <v>0</v>
      </c>
      <c r="G31" s="331">
        <f t="shared" si="2"/>
        <v>0</v>
      </c>
      <c r="H31" s="289">
        <f>'[1]Table 3 Levels 1&amp;2'!AL32</f>
        <v>3848.3923674564248</v>
      </c>
      <c r="I31" s="400">
        <v>527.02354414153262</v>
      </c>
      <c r="J31" s="288">
        <f t="shared" si="7"/>
        <v>2187.7079557989787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31">
        <f>'10.1.12 MFP Funded'!K31</f>
        <v>0</v>
      </c>
      <c r="D32" s="371">
        <f>'[11]ALL-Reformatted'!K31</f>
        <v>0</v>
      </c>
      <c r="E32" s="330">
        <f t="shared" si="6"/>
        <v>0</v>
      </c>
      <c r="F32" s="330">
        <f t="shared" si="1"/>
        <v>0</v>
      </c>
      <c r="G32" s="330">
        <f t="shared" si="2"/>
        <v>0</v>
      </c>
      <c r="H32" s="283">
        <f>'[1]Table 3 Levels 1&amp;2'!AL33</f>
        <v>3145.9192082835102</v>
      </c>
      <c r="I32" s="399">
        <v>527.02354414153262</v>
      </c>
      <c r="J32" s="282">
        <f t="shared" si="7"/>
        <v>1836.4713762125214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32">
        <f>'10.1.12 MFP Funded'!K32</f>
        <v>0</v>
      </c>
      <c r="D33" s="371">
        <f>'[11]ALL-Reformatted'!K32</f>
        <v>0</v>
      </c>
      <c r="E33" s="327">
        <f t="shared" si="6"/>
        <v>0</v>
      </c>
      <c r="F33" s="327">
        <f t="shared" si="1"/>
        <v>0</v>
      </c>
      <c r="G33" s="327">
        <f t="shared" si="2"/>
        <v>0</v>
      </c>
      <c r="H33" s="259">
        <f>'[1]Table 3 Levels 1&amp;2'!AL34</f>
        <v>5653.5502977926608</v>
      </c>
      <c r="I33" s="396">
        <v>527.02354414153262</v>
      </c>
      <c r="J33" s="258">
        <f t="shared" si="7"/>
        <v>3090.2869209670966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32">
        <f>'10.1.12 MFP Funded'!K33</f>
        <v>0</v>
      </c>
      <c r="D34" s="371">
        <f>'[11]ALL-Reformatted'!K33</f>
        <v>0</v>
      </c>
      <c r="E34" s="327">
        <f t="shared" si="6"/>
        <v>0</v>
      </c>
      <c r="F34" s="327">
        <f t="shared" si="1"/>
        <v>0</v>
      </c>
      <c r="G34" s="327">
        <f t="shared" si="2"/>
        <v>0</v>
      </c>
      <c r="H34" s="259">
        <f>'[1]Table 3 Levels 1&amp;2'!AL35</f>
        <v>3200.5356505169011</v>
      </c>
      <c r="I34" s="396">
        <v>527.02354414153262</v>
      </c>
      <c r="J34" s="258">
        <f t="shared" si="7"/>
        <v>1863.7795973292168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32">
        <f>'10.1.12 MFP Funded'!K34</f>
        <v>0</v>
      </c>
      <c r="D35" s="371">
        <f>'[11]ALL-Reformatted'!K34</f>
        <v>0</v>
      </c>
      <c r="E35" s="327">
        <f t="shared" si="6"/>
        <v>0</v>
      </c>
      <c r="F35" s="327">
        <f t="shared" si="1"/>
        <v>0</v>
      </c>
      <c r="G35" s="327">
        <f t="shared" si="2"/>
        <v>0</v>
      </c>
      <c r="H35" s="259">
        <f>'[1]Table 3 Levels 1&amp;2'!AL36</f>
        <v>3945.0399545376122</v>
      </c>
      <c r="I35" s="396">
        <v>527.02354414153262</v>
      </c>
      <c r="J35" s="258">
        <f t="shared" si="7"/>
        <v>2236.0317493395723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33">
        <f>'10.1.12 MFP Funded'!K35</f>
        <v>0</v>
      </c>
      <c r="D36" s="635">
        <f>'[11]ALL-Reformatted'!K35</f>
        <v>0</v>
      </c>
      <c r="E36" s="329">
        <f t="shared" si="6"/>
        <v>0</v>
      </c>
      <c r="F36" s="329">
        <f t="shared" si="1"/>
        <v>0</v>
      </c>
      <c r="G36" s="329">
        <f t="shared" si="2"/>
        <v>0</v>
      </c>
      <c r="H36" s="275">
        <f>'[1]Table 3 Levels 1&amp;2'!AL37</f>
        <v>5594.8916667625617</v>
      </c>
      <c r="I36" s="398">
        <v>527.02354414153262</v>
      </c>
      <c r="J36" s="274">
        <f t="shared" si="7"/>
        <v>3060.9576054520471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34">
        <f>'10.1.12 MFP Funded'!K36</f>
        <v>0</v>
      </c>
      <c r="D37" s="371">
        <f>'[11]ALL-Reformatted'!K36</f>
        <v>0</v>
      </c>
      <c r="E37" s="328">
        <f t="shared" si="6"/>
        <v>0</v>
      </c>
      <c r="F37" s="328">
        <f t="shared" si="1"/>
        <v>0</v>
      </c>
      <c r="G37" s="328">
        <f t="shared" si="2"/>
        <v>0</v>
      </c>
      <c r="H37" s="267">
        <f>'[1]Table 3 Levels 1&amp;2'!AL38</f>
        <v>4159.5846806435638</v>
      </c>
      <c r="I37" s="397">
        <v>527.02354414153262</v>
      </c>
      <c r="J37" s="266">
        <f t="shared" si="7"/>
        <v>2343.3041123925482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32">
        <f>'10.1.12 MFP Funded'!K37</f>
        <v>0</v>
      </c>
      <c r="D38" s="371">
        <f>'[11]ALL-Reformatted'!K37</f>
        <v>0</v>
      </c>
      <c r="E38" s="327">
        <f t="shared" si="6"/>
        <v>0</v>
      </c>
      <c r="F38" s="327">
        <f t="shared" si="1"/>
        <v>0</v>
      </c>
      <c r="G38" s="327">
        <f t="shared" si="2"/>
        <v>0</v>
      </c>
      <c r="H38" s="259">
        <f>'[1]Table 3 Levels 1&amp;2'!AL39</f>
        <v>5475.1436637248598</v>
      </c>
      <c r="I38" s="396">
        <v>527.02354414153262</v>
      </c>
      <c r="J38" s="258">
        <f t="shared" si="7"/>
        <v>3001.0836039331962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32">
        <f>'10.1.12 MFP Funded'!K38</f>
        <v>139</v>
      </c>
      <c r="D39" s="371">
        <f>'[11]ALL-Reformatted'!K38</f>
        <v>140</v>
      </c>
      <c r="E39" s="327">
        <f t="shared" si="6"/>
        <v>1</v>
      </c>
      <c r="F39" s="327">
        <f t="shared" si="1"/>
        <v>1</v>
      </c>
      <c r="G39" s="327">
        <f t="shared" si="2"/>
        <v>0</v>
      </c>
      <c r="H39" s="259">
        <f>'[1]Table 3 Levels 1&amp;2'!AL40</f>
        <v>5397.5678422891451</v>
      </c>
      <c r="I39" s="396">
        <v>527.02354414153262</v>
      </c>
      <c r="J39" s="258">
        <f t="shared" si="7"/>
        <v>2962.2956932153388</v>
      </c>
      <c r="K39" s="257">
        <f t="shared" si="3"/>
        <v>2962.2956932153388</v>
      </c>
      <c r="L39" s="257">
        <f t="shared" si="4"/>
        <v>2962.2956932153388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32">
        <f>'10.1.12 MFP Funded'!K39</f>
        <v>2</v>
      </c>
      <c r="D40" s="371">
        <f>'[11]ALL-Reformatted'!K39</f>
        <v>2</v>
      </c>
      <c r="E40" s="327">
        <f t="shared" si="6"/>
        <v>0</v>
      </c>
      <c r="F40" s="327">
        <f t="shared" si="1"/>
        <v>0</v>
      </c>
      <c r="G40" s="327">
        <f t="shared" si="2"/>
        <v>0</v>
      </c>
      <c r="H40" s="259">
        <f>'[1]Table 3 Levels 1&amp;2'!AL41</f>
        <v>5843.9642210290731</v>
      </c>
      <c r="I40" s="396">
        <v>527.02354414153262</v>
      </c>
      <c r="J40" s="258">
        <f t="shared" si="7"/>
        <v>3185.4938825853028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33">
        <f>'10.1.12 MFP Funded'!K40</f>
        <v>0</v>
      </c>
      <c r="D41" s="635">
        <f>'[11]ALL-Reformatted'!K40</f>
        <v>0</v>
      </c>
      <c r="E41" s="329">
        <f t="shared" si="6"/>
        <v>0</v>
      </c>
      <c r="F41" s="329">
        <f t="shared" si="1"/>
        <v>0</v>
      </c>
      <c r="G41" s="329">
        <f t="shared" si="2"/>
        <v>0</v>
      </c>
      <c r="H41" s="275">
        <f>'[1]Table 3 Levels 1&amp;2'!AL42</f>
        <v>4830.9633412658623</v>
      </c>
      <c r="I41" s="398">
        <v>527.02354414153262</v>
      </c>
      <c r="J41" s="274">
        <f t="shared" si="7"/>
        <v>2678.9934427036974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34">
        <f>'10.1.12 MFP Funded'!K41</f>
        <v>0</v>
      </c>
      <c r="D42" s="371">
        <f>'[11]ALL-Reformatted'!K41</f>
        <v>0</v>
      </c>
      <c r="E42" s="328">
        <f t="shared" si="6"/>
        <v>0</v>
      </c>
      <c r="F42" s="328">
        <f t="shared" si="1"/>
        <v>0</v>
      </c>
      <c r="G42" s="328">
        <f t="shared" si="2"/>
        <v>0</v>
      </c>
      <c r="H42" s="267">
        <f>'[1]Table 3 Levels 1&amp;2'!AL43</f>
        <v>3493.4615493208294</v>
      </c>
      <c r="I42" s="397">
        <v>527.02354414153262</v>
      </c>
      <c r="J42" s="266">
        <f t="shared" si="7"/>
        <v>2010.2425467311809</v>
      </c>
      <c r="K42" s="265">
        <f t="shared" si="3"/>
        <v>0</v>
      </c>
      <c r="L42" s="265">
        <f t="shared" si="4"/>
        <v>0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32">
        <f>'10.1.12 MFP Funded'!K42</f>
        <v>2</v>
      </c>
      <c r="D43" s="371">
        <f>'[11]ALL-Reformatted'!K42</f>
        <v>3</v>
      </c>
      <c r="E43" s="327">
        <f t="shared" si="6"/>
        <v>1</v>
      </c>
      <c r="F43" s="327">
        <f t="shared" si="1"/>
        <v>1</v>
      </c>
      <c r="G43" s="327">
        <f t="shared" si="2"/>
        <v>0</v>
      </c>
      <c r="H43" s="259">
        <f>'[1]Table 3 Levels 1&amp;2'!AL44</f>
        <v>5484.3026094077886</v>
      </c>
      <c r="I43" s="396">
        <v>527.02354414153262</v>
      </c>
      <c r="J43" s="258">
        <f t="shared" si="7"/>
        <v>3005.6630767746606</v>
      </c>
      <c r="K43" s="257">
        <f t="shared" si="3"/>
        <v>3005.6630767746606</v>
      </c>
      <c r="L43" s="257">
        <f t="shared" si="4"/>
        <v>3005.6630767746606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32">
        <f>'10.1.12 MFP Funded'!K43</f>
        <v>0</v>
      </c>
      <c r="D44" s="371">
        <f>'[11]ALL-Reformatted'!K43</f>
        <v>0</v>
      </c>
      <c r="E44" s="327">
        <f t="shared" si="6"/>
        <v>0</v>
      </c>
      <c r="F44" s="327">
        <f t="shared" si="1"/>
        <v>0</v>
      </c>
      <c r="G44" s="327">
        <f t="shared" si="2"/>
        <v>0</v>
      </c>
      <c r="H44" s="259">
        <f>'[1]Table 3 Levels 1&amp;2'!AL45</f>
        <v>2191.7415364583335</v>
      </c>
      <c r="I44" s="396">
        <v>527.02354414153262</v>
      </c>
      <c r="J44" s="258">
        <f t="shared" si="7"/>
        <v>1359.382540299933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32">
        <f>'10.1.12 MFP Funded'!K44</f>
        <v>0</v>
      </c>
      <c r="D45" s="371">
        <f>'[11]ALL-Reformatted'!K44</f>
        <v>0</v>
      </c>
      <c r="E45" s="327">
        <f t="shared" si="6"/>
        <v>0</v>
      </c>
      <c r="F45" s="327">
        <f t="shared" si="1"/>
        <v>0</v>
      </c>
      <c r="G45" s="327">
        <f t="shared" si="2"/>
        <v>0</v>
      </c>
      <c r="H45" s="259">
        <f>'[1]Table 3 Levels 1&amp;2'!AL46</f>
        <v>3686.1886996918806</v>
      </c>
      <c r="I45" s="396">
        <v>527.02354414153262</v>
      </c>
      <c r="J45" s="258">
        <f t="shared" si="7"/>
        <v>2106.6061219167068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33">
        <f>'10.1.12 MFP Funded'!K45</f>
        <v>0</v>
      </c>
      <c r="D46" s="635">
        <f>'[11]ALL-Reformatted'!K45</f>
        <v>0</v>
      </c>
      <c r="E46" s="329">
        <f t="shared" si="6"/>
        <v>0</v>
      </c>
      <c r="F46" s="329">
        <f t="shared" si="1"/>
        <v>0</v>
      </c>
      <c r="G46" s="329">
        <f t="shared" si="2"/>
        <v>0</v>
      </c>
      <c r="H46" s="275">
        <f>'[1]Table 3 Levels 1&amp;2'!AL47</f>
        <v>4879.0185326187402</v>
      </c>
      <c r="I46" s="398">
        <v>527.02354414153262</v>
      </c>
      <c r="J46" s="274">
        <f t="shared" si="7"/>
        <v>2703.0210383801364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34">
        <f>'10.1.12 MFP Funded'!K46</f>
        <v>0</v>
      </c>
      <c r="D47" s="371">
        <f>'[11]ALL-Reformatted'!K46</f>
        <v>0</v>
      </c>
      <c r="E47" s="328">
        <f t="shared" si="6"/>
        <v>0</v>
      </c>
      <c r="F47" s="328">
        <f t="shared" si="1"/>
        <v>0</v>
      </c>
      <c r="G47" s="328">
        <f t="shared" si="2"/>
        <v>0</v>
      </c>
      <c r="H47" s="267">
        <f>'[1]Table 3 Levels 1&amp;2'!AL48</f>
        <v>1608.4303482587065</v>
      </c>
      <c r="I47" s="397">
        <v>527.02354414153262</v>
      </c>
      <c r="J47" s="266">
        <f t="shared" si="7"/>
        <v>1067.7269462001195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32">
        <f>'10.1.12 MFP Funded'!K47</f>
        <v>430</v>
      </c>
      <c r="D48" s="371">
        <f>'[11]ALL-Reformatted'!K47</f>
        <v>415</v>
      </c>
      <c r="E48" s="327">
        <f t="shared" si="6"/>
        <v>-15</v>
      </c>
      <c r="F48" s="327">
        <f t="shared" si="1"/>
        <v>0</v>
      </c>
      <c r="G48" s="327">
        <f t="shared" si="2"/>
        <v>-15</v>
      </c>
      <c r="H48" s="259">
        <f>'[1]Table 3 Levels 1&amp;2'!AL49</f>
        <v>5260.3047779801664</v>
      </c>
      <c r="I48" s="396">
        <v>527.02354414153262</v>
      </c>
      <c r="J48" s="258">
        <f t="shared" si="7"/>
        <v>2893.6641610608494</v>
      </c>
      <c r="K48" s="257">
        <f t="shared" si="3"/>
        <v>-43404.962415912742</v>
      </c>
      <c r="L48" s="257">
        <f t="shared" si="4"/>
        <v>0</v>
      </c>
      <c r="M48" s="257">
        <f t="shared" si="5"/>
        <v>-43404.962415912742</v>
      </c>
    </row>
    <row r="49" spans="1:13">
      <c r="A49" s="264">
        <v>43</v>
      </c>
      <c r="B49" s="263" t="s">
        <v>250</v>
      </c>
      <c r="C49" s="632">
        <f>'10.1.12 MFP Funded'!K48</f>
        <v>0</v>
      </c>
      <c r="D49" s="371">
        <f>'[11]ALL-Reformatted'!K48</f>
        <v>0</v>
      </c>
      <c r="E49" s="327">
        <f t="shared" si="6"/>
        <v>0</v>
      </c>
      <c r="F49" s="327">
        <f t="shared" si="1"/>
        <v>0</v>
      </c>
      <c r="G49" s="327">
        <f t="shared" si="2"/>
        <v>0</v>
      </c>
      <c r="H49" s="259">
        <f>'[1]Table 3 Levels 1&amp;2'!AL50</f>
        <v>5587.3492327608728</v>
      </c>
      <c r="I49" s="396">
        <v>527.02354414153262</v>
      </c>
      <c r="J49" s="258">
        <f t="shared" si="7"/>
        <v>3057.1863884512027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32">
        <f>'10.1.12 MFP Funded'!K49</f>
        <v>0</v>
      </c>
      <c r="D50" s="371">
        <f>'[11]ALL-Reformatted'!K49</f>
        <v>0</v>
      </c>
      <c r="E50" s="327">
        <f t="shared" si="6"/>
        <v>0</v>
      </c>
      <c r="F50" s="327">
        <f t="shared" si="1"/>
        <v>0</v>
      </c>
      <c r="G50" s="327">
        <f t="shared" si="2"/>
        <v>0</v>
      </c>
      <c r="H50" s="259">
        <f>'[1]Table 3 Levels 1&amp;2'!AL51</f>
        <v>4113.1787591918992</v>
      </c>
      <c r="I50" s="396">
        <v>527.02354414153262</v>
      </c>
      <c r="J50" s="258">
        <f t="shared" si="7"/>
        <v>2320.1011516667159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33">
        <f>'10.1.12 MFP Funded'!K50</f>
        <v>0</v>
      </c>
      <c r="D51" s="635">
        <f>'[11]ALL-Reformatted'!K50</f>
        <v>0</v>
      </c>
      <c r="E51" s="329">
        <f t="shared" si="6"/>
        <v>0</v>
      </c>
      <c r="F51" s="329">
        <f t="shared" si="1"/>
        <v>0</v>
      </c>
      <c r="G51" s="329">
        <f t="shared" si="2"/>
        <v>0</v>
      </c>
      <c r="H51" s="275">
        <f>'[1]Table 3 Levels 1&amp;2'!AL52</f>
        <v>2414.8479898164846</v>
      </c>
      <c r="I51" s="398">
        <v>527.02354414153262</v>
      </c>
      <c r="J51" s="274">
        <f t="shared" si="7"/>
        <v>1470.9357669790086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34">
        <f>'10.1.12 MFP Funded'!K51</f>
        <v>0</v>
      </c>
      <c r="D52" s="371">
        <f>'[11]ALL-Reformatted'!K51</f>
        <v>0</v>
      </c>
      <c r="E52" s="328">
        <f t="shared" si="6"/>
        <v>0</v>
      </c>
      <c r="F52" s="328">
        <f t="shared" si="1"/>
        <v>0</v>
      </c>
      <c r="G52" s="328">
        <f t="shared" si="2"/>
        <v>0</v>
      </c>
      <c r="H52" s="267">
        <f>'[1]Table 3 Levels 1&amp;2'!AL53</f>
        <v>5765.0314518803261</v>
      </c>
      <c r="I52" s="397">
        <v>527.02354414153262</v>
      </c>
      <c r="J52" s="266">
        <f t="shared" si="7"/>
        <v>3146.0274980109293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32">
        <f>'10.1.12 MFP Funded'!K52</f>
        <v>0</v>
      </c>
      <c r="D53" s="371">
        <f>'[11]ALL-Reformatted'!K52</f>
        <v>0</v>
      </c>
      <c r="E53" s="327">
        <f t="shared" si="6"/>
        <v>0</v>
      </c>
      <c r="F53" s="327">
        <f t="shared" si="1"/>
        <v>0</v>
      </c>
      <c r="G53" s="327">
        <f t="shared" si="2"/>
        <v>0</v>
      </c>
      <c r="H53" s="259">
        <f>'[1]Table 3 Levels 1&amp;2'!AL54</f>
        <v>3186.1712081166847</v>
      </c>
      <c r="I53" s="396">
        <v>527.02354414153262</v>
      </c>
      <c r="J53" s="258">
        <f t="shared" si="7"/>
        <v>1856.5973761291086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32">
        <f>'10.1.12 MFP Funded'!K53</f>
        <v>0</v>
      </c>
      <c r="D54" s="371">
        <f>'[11]ALL-Reformatted'!K53</f>
        <v>0</v>
      </c>
      <c r="E54" s="327">
        <f t="shared" si="6"/>
        <v>0</v>
      </c>
      <c r="F54" s="327">
        <f t="shared" si="1"/>
        <v>0</v>
      </c>
      <c r="G54" s="327">
        <f t="shared" si="2"/>
        <v>0</v>
      </c>
      <c r="H54" s="259">
        <f>'[1]Table 3 Levels 1&amp;2'!AL55</f>
        <v>4260.4872196136057</v>
      </c>
      <c r="I54" s="396">
        <v>527.02354414153262</v>
      </c>
      <c r="J54" s="258">
        <f t="shared" si="7"/>
        <v>2393.7553818775691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32">
        <f>'10.1.12 MFP Funded'!K54</f>
        <v>0</v>
      </c>
      <c r="D55" s="371">
        <f>'[11]ALL-Reformatted'!K54</f>
        <v>0</v>
      </c>
      <c r="E55" s="327">
        <f t="shared" si="6"/>
        <v>0</v>
      </c>
      <c r="F55" s="327">
        <f t="shared" si="1"/>
        <v>0</v>
      </c>
      <c r="G55" s="327">
        <f t="shared" si="2"/>
        <v>0</v>
      </c>
      <c r="H55" s="259">
        <f>'[1]Table 3 Levels 1&amp;2'!AL56</f>
        <v>4800.2172145077111</v>
      </c>
      <c r="I55" s="396">
        <v>527.02354414153262</v>
      </c>
      <c r="J55" s="258">
        <f t="shared" si="7"/>
        <v>2663.6203793246218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33">
        <f>'10.1.12 MFP Funded'!K55</f>
        <v>0</v>
      </c>
      <c r="D56" s="635">
        <f>'[11]ALL-Reformatted'!K55</f>
        <v>0</v>
      </c>
      <c r="E56" s="329">
        <f t="shared" si="6"/>
        <v>0</v>
      </c>
      <c r="F56" s="329">
        <f t="shared" si="1"/>
        <v>0</v>
      </c>
      <c r="G56" s="329">
        <f t="shared" si="2"/>
        <v>0</v>
      </c>
      <c r="H56" s="275">
        <f>'[1]Table 3 Levels 1&amp;2'!AL57</f>
        <v>5059.523754419537</v>
      </c>
      <c r="I56" s="398">
        <v>527.02354414153262</v>
      </c>
      <c r="J56" s="274">
        <f t="shared" si="7"/>
        <v>2793.2736492805348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34">
        <f>'10.1.12 MFP Funded'!K56</f>
        <v>0</v>
      </c>
      <c r="D57" s="371">
        <f>'[11]ALL-Reformatted'!K56</f>
        <v>0</v>
      </c>
      <c r="E57" s="328">
        <f t="shared" si="6"/>
        <v>0</v>
      </c>
      <c r="F57" s="328">
        <f t="shared" si="1"/>
        <v>0</v>
      </c>
      <c r="G57" s="328">
        <f t="shared" si="2"/>
        <v>0</v>
      </c>
      <c r="H57" s="267">
        <f>'[1]Table 3 Levels 1&amp;2'!AL58</f>
        <v>4384.0477116019692</v>
      </c>
      <c r="I57" s="397">
        <v>527.02354414153262</v>
      </c>
      <c r="J57" s="266">
        <f t="shared" si="7"/>
        <v>2455.5356278717509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32">
        <f>'10.1.12 MFP Funded'!K57</f>
        <v>0</v>
      </c>
      <c r="D58" s="371">
        <f>'[11]ALL-Reformatted'!K57</f>
        <v>0</v>
      </c>
      <c r="E58" s="327">
        <f t="shared" si="6"/>
        <v>0</v>
      </c>
      <c r="F58" s="327">
        <f t="shared" si="1"/>
        <v>0</v>
      </c>
      <c r="G58" s="327">
        <f t="shared" si="2"/>
        <v>0</v>
      </c>
      <c r="H58" s="259">
        <f>'[1]Table 3 Levels 1&amp;2'!AL59</f>
        <v>4920.0697942988754</v>
      </c>
      <c r="I58" s="396">
        <v>527.02354414153262</v>
      </c>
      <c r="J58" s="258">
        <f t="shared" si="7"/>
        <v>2723.546669220204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32">
        <f>'10.1.12 MFP Funded'!K58</f>
        <v>0</v>
      </c>
      <c r="D59" s="371">
        <f>'[11]ALL-Reformatted'!K58</f>
        <v>0</v>
      </c>
      <c r="E59" s="327">
        <f t="shared" si="6"/>
        <v>0</v>
      </c>
      <c r="F59" s="327">
        <f t="shared" si="1"/>
        <v>0</v>
      </c>
      <c r="G59" s="327">
        <f t="shared" si="2"/>
        <v>0</v>
      </c>
      <c r="H59" s="259">
        <f>'[1]Table 3 Levels 1&amp;2'!AL60</f>
        <v>4784.2719870767614</v>
      </c>
      <c r="I59" s="396">
        <v>527.02354414153262</v>
      </c>
      <c r="J59" s="258">
        <f t="shared" si="7"/>
        <v>2655.647765609147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32">
        <f>'10.1.12 MFP Funded'!K59</f>
        <v>3</v>
      </c>
      <c r="D60" s="371">
        <f>'[11]ALL-Reformatted'!K59</f>
        <v>3</v>
      </c>
      <c r="E60" s="327">
        <f t="shared" si="6"/>
        <v>0</v>
      </c>
      <c r="F60" s="327">
        <f t="shared" si="1"/>
        <v>0</v>
      </c>
      <c r="G60" s="327">
        <f t="shared" si="2"/>
        <v>0</v>
      </c>
      <c r="H60" s="259">
        <f>'[1]Table 3 Levels 1&amp;2'!AL61</f>
        <v>5982.5555386476462</v>
      </c>
      <c r="I60" s="396">
        <v>527.02354414153262</v>
      </c>
      <c r="J60" s="258">
        <f t="shared" si="7"/>
        <v>3254.7895413945894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33">
        <f>'10.1.12 MFP Funded'!K60</f>
        <v>0</v>
      </c>
      <c r="D61" s="635">
        <f>'[11]ALL-Reformatted'!K60</f>
        <v>0</v>
      </c>
      <c r="E61" s="329">
        <f t="shared" si="6"/>
        <v>0</v>
      </c>
      <c r="F61" s="329">
        <f t="shared" si="1"/>
        <v>0</v>
      </c>
      <c r="G61" s="329">
        <f t="shared" si="2"/>
        <v>0</v>
      </c>
      <c r="H61" s="275">
        <f>'[1]Table 3 Levels 1&amp;2'!AL62</f>
        <v>4087.4017448818722</v>
      </c>
      <c r="I61" s="398">
        <v>527.02354414153262</v>
      </c>
      <c r="J61" s="274">
        <f t="shared" si="7"/>
        <v>2307.2126445117024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34">
        <f>'10.1.12 MFP Funded'!K61</f>
        <v>0</v>
      </c>
      <c r="D62" s="371">
        <f>'[11]ALL-Reformatted'!K61</f>
        <v>0</v>
      </c>
      <c r="E62" s="328">
        <f t="shared" si="6"/>
        <v>0</v>
      </c>
      <c r="F62" s="328">
        <f t="shared" si="1"/>
        <v>0</v>
      </c>
      <c r="G62" s="328">
        <f t="shared" si="2"/>
        <v>0</v>
      </c>
      <c r="H62" s="267">
        <f>'[1]Table 3 Levels 1&amp;2'!AL63</f>
        <v>5052.2250942802684</v>
      </c>
      <c r="I62" s="397">
        <v>527.02354414153262</v>
      </c>
      <c r="J62" s="266">
        <f t="shared" si="7"/>
        <v>2789.6243192109005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32">
        <f>'10.1.12 MFP Funded'!K62</f>
        <v>0</v>
      </c>
      <c r="D63" s="371">
        <f>'[11]ALL-Reformatted'!K62</f>
        <v>0</v>
      </c>
      <c r="E63" s="327">
        <f t="shared" si="6"/>
        <v>0</v>
      </c>
      <c r="F63" s="327">
        <f t="shared" si="1"/>
        <v>0</v>
      </c>
      <c r="G63" s="327">
        <f t="shared" si="2"/>
        <v>0</v>
      </c>
      <c r="H63" s="259">
        <f>'[1]Table 3 Levels 1&amp;2'!AL64</f>
        <v>4389.3863180380931</v>
      </c>
      <c r="I63" s="396">
        <v>527.02354414153262</v>
      </c>
      <c r="J63" s="258">
        <f t="shared" si="7"/>
        <v>2458.2049310898128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32">
        <f>'10.1.12 MFP Funded'!K63</f>
        <v>0</v>
      </c>
      <c r="D64" s="371">
        <f>'[11]ALL-Reformatted'!K63</f>
        <v>0</v>
      </c>
      <c r="E64" s="327">
        <f t="shared" si="6"/>
        <v>0</v>
      </c>
      <c r="F64" s="327">
        <f t="shared" si="1"/>
        <v>0</v>
      </c>
      <c r="G64" s="327">
        <f t="shared" si="2"/>
        <v>0</v>
      </c>
      <c r="H64" s="259">
        <f>'[1]Table 3 Levels 1&amp;2'!AL65</f>
        <v>5325.8881107130073</v>
      </c>
      <c r="I64" s="396">
        <v>527.02354414153262</v>
      </c>
      <c r="J64" s="258">
        <f t="shared" si="7"/>
        <v>2926.4558274272699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32">
        <f>'10.1.12 MFP Funded'!K64</f>
        <v>0</v>
      </c>
      <c r="D65" s="371">
        <f>'[11]ALL-Reformatted'!K64</f>
        <v>0</v>
      </c>
      <c r="E65" s="327">
        <f t="shared" si="6"/>
        <v>0</v>
      </c>
      <c r="F65" s="327">
        <f t="shared" si="1"/>
        <v>0</v>
      </c>
      <c r="G65" s="327">
        <f t="shared" si="2"/>
        <v>0</v>
      </c>
      <c r="H65" s="259">
        <f>'[1]Table 3 Levels 1&amp;2'!AL66</f>
        <v>6328.4963620482158</v>
      </c>
      <c r="I65" s="396">
        <v>527.02354414153262</v>
      </c>
      <c r="J65" s="258">
        <f t="shared" si="7"/>
        <v>3427.7599530948742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33">
        <f>'10.1.12 MFP Funded'!K65</f>
        <v>0</v>
      </c>
      <c r="D66" s="635">
        <f>'[11]ALL-Reformatted'!K65</f>
        <v>0</v>
      </c>
      <c r="E66" s="329">
        <f t="shared" si="6"/>
        <v>0</v>
      </c>
      <c r="F66" s="329">
        <f t="shared" si="1"/>
        <v>0</v>
      </c>
      <c r="G66" s="329">
        <f t="shared" si="2"/>
        <v>0</v>
      </c>
      <c r="H66" s="275">
        <f>'[1]Table 3 Levels 1&amp;2'!AL67</f>
        <v>4825.1723230627122</v>
      </c>
      <c r="I66" s="398">
        <v>527.02354414153262</v>
      </c>
      <c r="J66" s="274">
        <f t="shared" si="7"/>
        <v>2676.0979336021223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34">
        <f>'10.1.12 MFP Funded'!K66</f>
        <v>0</v>
      </c>
      <c r="D67" s="371">
        <f>'[11]ALL-Reformatted'!K66</f>
        <v>0</v>
      </c>
      <c r="E67" s="328">
        <f t="shared" si="6"/>
        <v>0</v>
      </c>
      <c r="F67" s="328">
        <f t="shared" si="1"/>
        <v>0</v>
      </c>
      <c r="G67" s="328">
        <f t="shared" si="2"/>
        <v>0</v>
      </c>
      <c r="H67" s="267">
        <f>'[1]Table 3 Levels 1&amp;2'!AL68</f>
        <v>3063.3110364585282</v>
      </c>
      <c r="I67" s="397">
        <v>527.02354414153262</v>
      </c>
      <c r="J67" s="266">
        <f t="shared" si="7"/>
        <v>1795.1672903000303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32">
        <f>'10.1.12 MFP Funded'!K67</f>
        <v>36</v>
      </c>
      <c r="D68" s="371">
        <f>'[11]ALL-Reformatted'!K67</f>
        <v>36</v>
      </c>
      <c r="E68" s="327">
        <f t="shared" si="6"/>
        <v>0</v>
      </c>
      <c r="F68" s="327">
        <f t="shared" si="1"/>
        <v>0</v>
      </c>
      <c r="G68" s="327">
        <f t="shared" si="2"/>
        <v>0</v>
      </c>
      <c r="H68" s="259">
        <f>'[1]Table 3 Levels 1&amp;2'!AL69</f>
        <v>5564.645485869667</v>
      </c>
      <c r="I68" s="396">
        <v>527.02354414153262</v>
      </c>
      <c r="J68" s="258">
        <f t="shared" si="7"/>
        <v>3045.8345150055998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32">
        <f>'10.1.12 MFP Funded'!K68</f>
        <v>0</v>
      </c>
      <c r="D69" s="371">
        <f>'[11]ALL-Reformatted'!K68</f>
        <v>0</v>
      </c>
      <c r="E69" s="327">
        <f t="shared" si="6"/>
        <v>0</v>
      </c>
      <c r="F69" s="327">
        <f t="shared" si="1"/>
        <v>0</v>
      </c>
      <c r="G69" s="327">
        <f t="shared" si="2"/>
        <v>0</v>
      </c>
      <c r="H69" s="259">
        <f>'[1]Table 3 Levels 1&amp;2'!AL70</f>
        <v>4414.1775336636538</v>
      </c>
      <c r="I69" s="396">
        <v>527.02354414153262</v>
      </c>
      <c r="J69" s="258">
        <f t="shared" si="7"/>
        <v>2470.6005389025931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32">
        <f>'10.1.12 MFP Funded'!K69</f>
        <v>0</v>
      </c>
      <c r="D70" s="371">
        <f>'[11]ALL-Reformatted'!K69</f>
        <v>0</v>
      </c>
      <c r="E70" s="327">
        <f t="shared" si="6"/>
        <v>0</v>
      </c>
      <c r="F70" s="327">
        <f t="shared" si="1"/>
        <v>0</v>
      </c>
      <c r="G70" s="327">
        <f t="shared" si="2"/>
        <v>0</v>
      </c>
      <c r="H70" s="259">
        <f>'[1]Table 3 Levels 1&amp;2'!AL71</f>
        <v>5871.0485811924027</v>
      </c>
      <c r="I70" s="396">
        <v>527.02354414153262</v>
      </c>
      <c r="J70" s="258">
        <f t="shared" si="7"/>
        <v>3199.0360626669676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33">
        <f>'10.1.12 MFP Funded'!K70</f>
        <v>0</v>
      </c>
      <c r="D71" s="635">
        <f>'[11]ALL-Reformatted'!K70</f>
        <v>0</v>
      </c>
      <c r="E71" s="329">
        <f t="shared" si="6"/>
        <v>0</v>
      </c>
      <c r="F71" s="329">
        <f t="shared" ref="F71:F75" si="8">IF(E71&gt;0,E71,0)</f>
        <v>0</v>
      </c>
      <c r="G71" s="329">
        <f t="shared" ref="G71:G75" si="9">IF(E71&lt;0,E71,0)</f>
        <v>0</v>
      </c>
      <c r="H71" s="275">
        <f>'[1]Table 3 Levels 1&amp;2'!AL72</f>
        <v>4602.2046951319899</v>
      </c>
      <c r="I71" s="398">
        <v>527.02354414153262</v>
      </c>
      <c r="J71" s="274">
        <f t="shared" si="7"/>
        <v>2564.6141196367612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34">
        <f>'10.1.12 MFP Funded'!K71</f>
        <v>0</v>
      </c>
      <c r="D72" s="371">
        <f>'[11]ALL-Reformatted'!K71</f>
        <v>0</v>
      </c>
      <c r="E72" s="328">
        <f t="shared" ref="E72:E75" si="13">D72-C72</f>
        <v>0</v>
      </c>
      <c r="F72" s="328">
        <f t="shared" si="8"/>
        <v>0</v>
      </c>
      <c r="G72" s="328">
        <f t="shared" si="9"/>
        <v>0</v>
      </c>
      <c r="H72" s="267">
        <f>'[1]Table 3 Levels 1&amp;2'!AL73</f>
        <v>6243.8912249150071</v>
      </c>
      <c r="I72" s="397">
        <v>527.02354414153262</v>
      </c>
      <c r="J72" s="266">
        <f t="shared" ref="J72:J75" si="14">(H72+I72)*0.5</f>
        <v>3385.4573845282698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32">
        <f>'10.1.12 MFP Funded'!K72</f>
        <v>0</v>
      </c>
      <c r="D73" s="371">
        <f>'[11]ALL-Reformatted'!K72</f>
        <v>0</v>
      </c>
      <c r="E73" s="327">
        <f t="shared" si="13"/>
        <v>0</v>
      </c>
      <c r="F73" s="327">
        <f t="shared" si="8"/>
        <v>0</v>
      </c>
      <c r="G73" s="327">
        <f t="shared" si="9"/>
        <v>0</v>
      </c>
      <c r="H73" s="259">
        <f>'[1]Table 3 Levels 1&amp;2'!AL74</f>
        <v>5049.6489898847567</v>
      </c>
      <c r="I73" s="396">
        <v>527.02354414153262</v>
      </c>
      <c r="J73" s="258">
        <f t="shared" si="14"/>
        <v>2788.3362670131446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32">
        <f>'10.1.12 MFP Funded'!K73</f>
        <v>0</v>
      </c>
      <c r="D74" s="371">
        <f>'[11]ALL-Reformatted'!K73</f>
        <v>0</v>
      </c>
      <c r="E74" s="327">
        <f t="shared" si="13"/>
        <v>0</v>
      </c>
      <c r="F74" s="327">
        <f t="shared" si="8"/>
        <v>0</v>
      </c>
      <c r="G74" s="327">
        <f t="shared" si="9"/>
        <v>0</v>
      </c>
      <c r="H74" s="259">
        <f>'[1]Table 3 Levels 1&amp;2'!AL75</f>
        <v>5861.7500805575619</v>
      </c>
      <c r="I74" s="396">
        <v>527.02354414153262</v>
      </c>
      <c r="J74" s="258">
        <f t="shared" si="14"/>
        <v>3194.3868123495472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33">
        <f>'10.1.12 MFP Funded'!K74</f>
        <v>0</v>
      </c>
      <c r="D75" s="371">
        <f>'[11]ALL-Reformatted'!K74</f>
        <v>0</v>
      </c>
      <c r="E75" s="326">
        <f t="shared" si="13"/>
        <v>0</v>
      </c>
      <c r="F75" s="326">
        <f t="shared" si="8"/>
        <v>0</v>
      </c>
      <c r="G75" s="326">
        <f t="shared" si="9"/>
        <v>0</v>
      </c>
      <c r="H75" s="251">
        <f>'[1]Table 3 Levels 1&amp;2'!AL76</f>
        <v>5508.3397285189958</v>
      </c>
      <c r="I75" s="395">
        <v>527.02354414153262</v>
      </c>
      <c r="J75" s="250">
        <f t="shared" si="14"/>
        <v>3017.6816363302642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s="391" customFormat="1" ht="13.5" thickBot="1">
      <c r="A76" s="248"/>
      <c r="B76" s="247" t="s">
        <v>223</v>
      </c>
      <c r="C76" s="246">
        <f>SUM(C7:C75)</f>
        <v>679</v>
      </c>
      <c r="D76" s="246">
        <f>SUM(D7:D75)</f>
        <v>675</v>
      </c>
      <c r="E76" s="394">
        <f>SUM(E7:E75)</f>
        <v>-4</v>
      </c>
      <c r="F76" s="394">
        <f>SUM(F7:F75)</f>
        <v>11</v>
      </c>
      <c r="G76" s="394">
        <f>SUM(G7:G75)</f>
        <v>-15</v>
      </c>
      <c r="H76" s="244"/>
      <c r="I76" s="243"/>
      <c r="J76" s="243"/>
      <c r="K76" s="242">
        <f>SUM(K7:K75)</f>
        <v>-9330.887287374062</v>
      </c>
      <c r="L76" s="242">
        <f>SUM(L7:L75)</f>
        <v>34074.07512853868</v>
      </c>
      <c r="M76" s="242">
        <f>SUM(M7:M75)</f>
        <v>-43404.962415912742</v>
      </c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B78" s="684" t="s">
        <v>601</v>
      </c>
      <c r="C78" s="685"/>
      <c r="D78" s="685"/>
      <c r="E78" s="686">
        <f>E76</f>
        <v>-4</v>
      </c>
      <c r="F78" s="685"/>
      <c r="G78" s="685"/>
      <c r="H78" s="687">
        <f>'Oct midyear Delhi'!H107</f>
        <v>8140.3837602759822</v>
      </c>
      <c r="I78" s="688">
        <f>I75</f>
        <v>527.02354414153262</v>
      </c>
      <c r="J78" s="689">
        <f t="shared" ref="J78" si="15">(H78+I78)*0.5</f>
        <v>4333.7036522087574</v>
      </c>
      <c r="K78" s="690">
        <f>J78*E78</f>
        <v>-17334.81460883503</v>
      </c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3:8" s="370" customFormat="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</row>
    <row r="98" spans="3:8" s="370" customFormat="1" hidden="1">
      <c r="C98" s="376">
        <f>C96*C97</f>
        <v>1331744808</v>
      </c>
      <c r="D98" s="376"/>
      <c r="E98" s="376"/>
      <c r="F98" s="376"/>
      <c r="G98" s="376"/>
      <c r="H98" s="379" t="s">
        <v>314</v>
      </c>
    </row>
    <row r="99" spans="3:8" s="370" customFormat="1" hidden="1">
      <c r="C99" s="378">
        <f>C87</f>
        <v>650290</v>
      </c>
      <c r="D99" s="377"/>
      <c r="E99" s="377"/>
      <c r="F99" s="377"/>
      <c r="G99" s="377"/>
      <c r="H99" s="372" t="s">
        <v>313</v>
      </c>
    </row>
    <row r="100" spans="3:8" s="370" customFormat="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</row>
    <row r="101" spans="3:8" s="370" customFormat="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</row>
    <row r="102" spans="3:8" s="370" customFormat="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</row>
    <row r="103" spans="3:8" s="370" customFormat="1" hidden="1">
      <c r="C103" s="373"/>
      <c r="D103" s="373"/>
      <c r="E103" s="373"/>
      <c r="F103" s="373"/>
      <c r="G103" s="373"/>
      <c r="H103" s="372"/>
    </row>
    <row r="104" spans="3:8" s="370" customFormat="1" hidden="1">
      <c r="C104" s="373"/>
      <c r="D104" s="373"/>
      <c r="E104" s="373"/>
      <c r="F104" s="373"/>
      <c r="G104" s="373"/>
      <c r="H104" s="372"/>
    </row>
    <row r="105" spans="3:8" s="370" customFormat="1" hidden="1">
      <c r="C105" s="371"/>
      <c r="D105" s="371"/>
      <c r="E105" s="371"/>
      <c r="F105" s="371"/>
      <c r="G105" s="371"/>
      <c r="H105" s="372"/>
    </row>
    <row r="106" spans="3:8" s="370" customFormat="1" hidden="1">
      <c r="C106" s="371"/>
      <c r="D106" s="371"/>
      <c r="E106" s="371"/>
      <c r="F106" s="371"/>
      <c r="G106" s="371"/>
      <c r="H106" s="371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61" firstPageNumber="80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85" zoomScaleSheetLayoutView="90" workbookViewId="0">
      <pane xSplit="2" ySplit="6" topLeftCell="C58" activePane="bottomRight" state="frozen"/>
      <selection activeCell="A2" sqref="A2:B4"/>
      <selection pane="topRight" activeCell="A2" sqref="A2:B4"/>
      <selection pane="bottomLeft" activeCell="A2" sqref="A2:B4"/>
      <selection pane="bottomRight" activeCell="H78" sqref="H78"/>
    </sheetView>
  </sheetViews>
  <sheetFormatPr defaultColWidth="12.5703125" defaultRowHeight="12.75"/>
  <cols>
    <col min="1" max="1" width="3" style="370" bestFit="1" customWidth="1"/>
    <col min="2" max="2" width="17.85546875" style="370" bestFit="1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5703125" style="371" customWidth="1"/>
    <col min="8" max="8" width="15.28515625" style="371" customWidth="1"/>
    <col min="9" max="9" width="12.5703125" style="371" bestFit="1" customWidth="1"/>
    <col min="10" max="10" width="14.5703125" style="370" customWidth="1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329</v>
      </c>
      <c r="B2" s="821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2" customHeight="1">
      <c r="A6" s="421"/>
      <c r="B6" s="420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Funded'!M6</f>
        <v>0</v>
      </c>
      <c r="D7" s="371">
        <f>'[11]ALL-Reformatted'!M6</f>
        <v>0</v>
      </c>
      <c r="E7" s="330">
        <f>D7-C7</f>
        <v>0</v>
      </c>
      <c r="F7" s="330">
        <f t="shared" ref="F7:F70" si="1">IF(E7&gt;0,E7,0)</f>
        <v>0</v>
      </c>
      <c r="G7" s="330">
        <f t="shared" ref="G7:G70" si="2">IF(E7&lt;0,E7,0)</f>
        <v>0</v>
      </c>
      <c r="H7" s="283">
        <f>'[1]Table 3 Levels 1&amp;2'!AL8</f>
        <v>4621.8175818834352</v>
      </c>
      <c r="I7" s="399">
        <v>705.7643831168831</v>
      </c>
      <c r="J7" s="282">
        <f>(H7+I7)*0.5</f>
        <v>2663.7909825001593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29">
        <f>'10.1.12 MFP Funded'!M7</f>
        <v>0</v>
      </c>
      <c r="D8" s="371">
        <f>'[11]ALL-Reformatted'!M7</f>
        <v>0</v>
      </c>
      <c r="E8" s="332">
        <f t="shared" ref="E8:E71" si="6">D8-C8</f>
        <v>0</v>
      </c>
      <c r="F8" s="332">
        <f t="shared" si="1"/>
        <v>0</v>
      </c>
      <c r="G8" s="332">
        <f t="shared" si="2"/>
        <v>0</v>
      </c>
      <c r="H8" s="295">
        <f>'[1]Table 3 Levels 1&amp;2'!AL9</f>
        <v>6131.8351665660375</v>
      </c>
      <c r="I8" s="401">
        <v>705.7643831168831</v>
      </c>
      <c r="J8" s="294">
        <f t="shared" ref="J8:J71" si="7">(H8+I8)*0.5</f>
        <v>3418.7997748414605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 ht="12.75" customHeight="1">
      <c r="A9" s="264">
        <v>3</v>
      </c>
      <c r="B9" s="263" t="s">
        <v>290</v>
      </c>
      <c r="C9" s="629">
        <f>'10.1.12 MFP Funded'!M8</f>
        <v>0</v>
      </c>
      <c r="D9" s="371">
        <f>'[11]ALL-Reformatted'!M8</f>
        <v>0</v>
      </c>
      <c r="E9" s="332">
        <f t="shared" si="6"/>
        <v>0</v>
      </c>
      <c r="F9" s="332">
        <f t="shared" si="1"/>
        <v>0</v>
      </c>
      <c r="G9" s="332">
        <f t="shared" si="2"/>
        <v>0</v>
      </c>
      <c r="H9" s="295">
        <f>'[1]Table 3 Levels 1&amp;2'!AL10</f>
        <v>4326.5384352059973</v>
      </c>
      <c r="I9" s="401">
        <v>705.7643831168831</v>
      </c>
      <c r="J9" s="294">
        <f t="shared" si="7"/>
        <v>2516.1514091614404</v>
      </c>
      <c r="K9" s="293">
        <f t="shared" si="3"/>
        <v>0</v>
      </c>
      <c r="L9" s="293">
        <f t="shared" si="4"/>
        <v>0</v>
      </c>
      <c r="M9" s="293">
        <f t="shared" si="5"/>
        <v>0</v>
      </c>
    </row>
    <row r="10" spans="1:13" ht="12.75" customHeight="1">
      <c r="A10" s="264">
        <v>4</v>
      </c>
      <c r="B10" s="263" t="s">
        <v>289</v>
      </c>
      <c r="C10" s="629">
        <f>'10.1.12 MFP Funded'!M9</f>
        <v>0</v>
      </c>
      <c r="D10" s="371">
        <f>'[11]ALL-Reformatted'!M9</f>
        <v>0</v>
      </c>
      <c r="E10" s="332">
        <f t="shared" si="6"/>
        <v>0</v>
      </c>
      <c r="F10" s="332">
        <f t="shared" si="1"/>
        <v>0</v>
      </c>
      <c r="G10" s="332">
        <f t="shared" si="2"/>
        <v>0</v>
      </c>
      <c r="H10" s="295">
        <f>'[1]Table 3 Levels 1&amp;2'!AL11</f>
        <v>6066.2659652331004</v>
      </c>
      <c r="I10" s="401">
        <v>705.7643831168831</v>
      </c>
      <c r="J10" s="294">
        <f t="shared" si="7"/>
        <v>3386.0151741749919</v>
      </c>
      <c r="K10" s="293">
        <f t="shared" si="3"/>
        <v>0</v>
      </c>
      <c r="L10" s="293">
        <f t="shared" si="4"/>
        <v>0</v>
      </c>
      <c r="M10" s="293">
        <f t="shared" si="5"/>
        <v>0</v>
      </c>
    </row>
    <row r="11" spans="1:13">
      <c r="A11" s="280">
        <v>5</v>
      </c>
      <c r="B11" s="279" t="s">
        <v>288</v>
      </c>
      <c r="C11" s="630">
        <f>'10.1.12 MFP Funded'!M10</f>
        <v>0</v>
      </c>
      <c r="D11" s="635">
        <f>'[11]ALL-Reformatted'!M10</f>
        <v>0</v>
      </c>
      <c r="E11" s="331">
        <f t="shared" si="6"/>
        <v>0</v>
      </c>
      <c r="F11" s="331">
        <f t="shared" si="1"/>
        <v>0</v>
      </c>
      <c r="G11" s="331">
        <f t="shared" si="2"/>
        <v>0</v>
      </c>
      <c r="H11" s="289">
        <f>'[1]Table 3 Levels 1&amp;2'!AL12</f>
        <v>4806.2126132223084</v>
      </c>
      <c r="I11" s="400">
        <v>705.7643831168831</v>
      </c>
      <c r="J11" s="288">
        <f t="shared" si="7"/>
        <v>2755.9884981695959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 ht="12.75" customHeight="1">
      <c r="A12" s="272">
        <v>6</v>
      </c>
      <c r="B12" s="271" t="s">
        <v>287</v>
      </c>
      <c r="C12" s="631">
        <f>'10.1.12 MFP Funded'!M11</f>
        <v>0</v>
      </c>
      <c r="D12" s="371">
        <f>'[11]ALL-Reformatted'!M11</f>
        <v>0</v>
      </c>
      <c r="E12" s="330">
        <f t="shared" si="6"/>
        <v>0</v>
      </c>
      <c r="F12" s="330">
        <f t="shared" si="1"/>
        <v>0</v>
      </c>
      <c r="G12" s="330">
        <f t="shared" si="2"/>
        <v>0</v>
      </c>
      <c r="H12" s="283">
        <f>'[1]Table 3 Levels 1&amp;2'!AL13</f>
        <v>5538.0879878550813</v>
      </c>
      <c r="I12" s="399">
        <v>705.7643831168831</v>
      </c>
      <c r="J12" s="282">
        <f t="shared" si="7"/>
        <v>3121.9261854859824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29">
        <f>'10.1.12 MFP Funded'!M12</f>
        <v>0</v>
      </c>
      <c r="D13" s="371">
        <f>'[11]ALL-Reformatted'!M12</f>
        <v>0</v>
      </c>
      <c r="E13" s="332">
        <f t="shared" si="6"/>
        <v>0</v>
      </c>
      <c r="F13" s="332">
        <f t="shared" si="1"/>
        <v>0</v>
      </c>
      <c r="G13" s="332">
        <f t="shared" si="2"/>
        <v>0</v>
      </c>
      <c r="H13" s="295">
        <f>'[1]Table 3 Levels 1&amp;2'!AL14</f>
        <v>1543.5712353471597</v>
      </c>
      <c r="I13" s="401">
        <v>705.7643831168831</v>
      </c>
      <c r="J13" s="294">
        <f t="shared" si="7"/>
        <v>1124.6678092320215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29">
        <f>'10.1.12 MFP Funded'!M13</f>
        <v>0</v>
      </c>
      <c r="D14" s="371">
        <f>'[11]ALL-Reformatted'!M13</f>
        <v>0</v>
      </c>
      <c r="E14" s="332">
        <f t="shared" si="6"/>
        <v>0</v>
      </c>
      <c r="F14" s="332">
        <f t="shared" si="1"/>
        <v>0</v>
      </c>
      <c r="G14" s="332">
        <f t="shared" si="2"/>
        <v>0</v>
      </c>
      <c r="H14" s="295">
        <f>'[1]Table 3 Levels 1&amp;2'!AL15</f>
        <v>4033.4866571910334</v>
      </c>
      <c r="I14" s="401">
        <v>705.7643831168831</v>
      </c>
      <c r="J14" s="294">
        <f t="shared" si="7"/>
        <v>2369.6255201539584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29">
        <f>'10.1.12 MFP Funded'!M14</f>
        <v>0</v>
      </c>
      <c r="D15" s="371">
        <f>'[11]ALL-Reformatted'!M14</f>
        <v>0</v>
      </c>
      <c r="E15" s="332">
        <f t="shared" si="6"/>
        <v>0</v>
      </c>
      <c r="F15" s="332">
        <f t="shared" si="1"/>
        <v>0</v>
      </c>
      <c r="G15" s="332">
        <f t="shared" si="2"/>
        <v>0</v>
      </c>
      <c r="H15" s="295">
        <f>'[1]Table 3 Levels 1&amp;2'!AL16</f>
        <v>4268.3217271902904</v>
      </c>
      <c r="I15" s="401">
        <v>705.7643831168831</v>
      </c>
      <c r="J15" s="294">
        <f t="shared" si="7"/>
        <v>2487.0430551535869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30">
        <f>'10.1.12 MFP Funded'!M15</f>
        <v>0</v>
      </c>
      <c r="D16" s="635">
        <f>'[11]ALL-Reformatted'!M15</f>
        <v>0</v>
      </c>
      <c r="E16" s="331">
        <f t="shared" si="6"/>
        <v>0</v>
      </c>
      <c r="F16" s="331">
        <f t="shared" si="1"/>
        <v>0</v>
      </c>
      <c r="G16" s="331">
        <f t="shared" si="2"/>
        <v>0</v>
      </c>
      <c r="H16" s="289">
        <f>'[1]Table 3 Levels 1&amp;2'!AL17</f>
        <v>4300.0681374076885</v>
      </c>
      <c r="I16" s="400">
        <v>705.7643831168831</v>
      </c>
      <c r="J16" s="288">
        <f t="shared" si="7"/>
        <v>2502.916260262286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31">
        <f>'10.1.12 MFP Funded'!M16</f>
        <v>0</v>
      </c>
      <c r="D17" s="371">
        <f>'[11]ALL-Reformatted'!M16</f>
        <v>0</v>
      </c>
      <c r="E17" s="330">
        <f t="shared" si="6"/>
        <v>0</v>
      </c>
      <c r="F17" s="330">
        <f t="shared" si="1"/>
        <v>0</v>
      </c>
      <c r="G17" s="330">
        <f t="shared" si="2"/>
        <v>0</v>
      </c>
      <c r="H17" s="283">
        <f>'[1]Table 3 Levels 1&amp;2'!AL18</f>
        <v>6740.2393955908683</v>
      </c>
      <c r="I17" s="399">
        <v>705.7643831168831</v>
      </c>
      <c r="J17" s="282">
        <f t="shared" si="7"/>
        <v>3723.0018893538759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29">
        <f>'10.1.12 MFP Funded'!M17</f>
        <v>0</v>
      </c>
      <c r="D18" s="371">
        <f>'[11]ALL-Reformatted'!M17</f>
        <v>0</v>
      </c>
      <c r="E18" s="332">
        <f t="shared" si="6"/>
        <v>0</v>
      </c>
      <c r="F18" s="332">
        <f t="shared" si="1"/>
        <v>0</v>
      </c>
      <c r="G18" s="332">
        <f t="shared" si="2"/>
        <v>0</v>
      </c>
      <c r="H18" s="295">
        <f>'[1]Table 3 Levels 1&amp;2'!AL19</f>
        <v>1781.2877551020408</v>
      </c>
      <c r="I18" s="401">
        <v>705.7643831168831</v>
      </c>
      <c r="J18" s="294">
        <f t="shared" si="7"/>
        <v>1243.526069109462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29">
        <f>'10.1.12 MFP Funded'!M18</f>
        <v>0</v>
      </c>
      <c r="D19" s="371">
        <f>'[11]ALL-Reformatted'!M18</f>
        <v>0</v>
      </c>
      <c r="E19" s="332">
        <f t="shared" si="6"/>
        <v>0</v>
      </c>
      <c r="F19" s="332">
        <f t="shared" si="1"/>
        <v>0</v>
      </c>
      <c r="G19" s="332">
        <f t="shared" si="2"/>
        <v>0</v>
      </c>
      <c r="H19" s="295">
        <f>'[1]Table 3 Levels 1&amp;2'!AL20</f>
        <v>6125.5331903699798</v>
      </c>
      <c r="I19" s="401">
        <v>705.7643831168831</v>
      </c>
      <c r="J19" s="294">
        <f t="shared" si="7"/>
        <v>3415.6487867434316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 ht="12.75" customHeight="1">
      <c r="A20" s="264">
        <v>14</v>
      </c>
      <c r="B20" s="263" t="s">
        <v>279</v>
      </c>
      <c r="C20" s="629">
        <f>'10.1.12 MFP Funded'!M19</f>
        <v>0</v>
      </c>
      <c r="D20" s="371">
        <f>'[11]ALL-Reformatted'!M19</f>
        <v>0</v>
      </c>
      <c r="E20" s="332">
        <f t="shared" si="6"/>
        <v>0</v>
      </c>
      <c r="F20" s="332">
        <f t="shared" si="1"/>
        <v>0</v>
      </c>
      <c r="G20" s="332">
        <f t="shared" si="2"/>
        <v>0</v>
      </c>
      <c r="H20" s="295">
        <f>'[1]Table 3 Levels 1&amp;2'!AL21</f>
        <v>5278.0936993421856</v>
      </c>
      <c r="I20" s="401">
        <v>705.7643831168831</v>
      </c>
      <c r="J20" s="294">
        <f t="shared" si="7"/>
        <v>2991.9290412295345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30">
        <f>'10.1.12 MFP Funded'!M20</f>
        <v>0</v>
      </c>
      <c r="D21" s="635">
        <f>'[11]ALL-Reformatted'!M20</f>
        <v>0</v>
      </c>
      <c r="E21" s="331">
        <f t="shared" si="6"/>
        <v>0</v>
      </c>
      <c r="F21" s="331">
        <f t="shared" si="1"/>
        <v>0</v>
      </c>
      <c r="G21" s="331">
        <f t="shared" si="2"/>
        <v>0</v>
      </c>
      <c r="H21" s="289">
        <f>'[1]Table 3 Levels 1&amp;2'!AL22</f>
        <v>5428.9842692179664</v>
      </c>
      <c r="I21" s="400">
        <v>705.7643831168831</v>
      </c>
      <c r="J21" s="288">
        <f t="shared" si="7"/>
        <v>3067.3743261674249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31">
        <f>'10.1.12 MFP Funded'!M21</f>
        <v>0</v>
      </c>
      <c r="D22" s="371">
        <f>'[11]ALL-Reformatted'!M21</f>
        <v>0</v>
      </c>
      <c r="E22" s="330">
        <f t="shared" si="6"/>
        <v>0</v>
      </c>
      <c r="F22" s="330">
        <f t="shared" si="1"/>
        <v>0</v>
      </c>
      <c r="G22" s="330">
        <f t="shared" si="2"/>
        <v>0</v>
      </c>
      <c r="H22" s="283">
        <f>'[1]Table 3 Levels 1&amp;2'!AL23</f>
        <v>1501.2470754125757</v>
      </c>
      <c r="I22" s="399">
        <v>705.7643831168831</v>
      </c>
      <c r="J22" s="282">
        <f t="shared" si="7"/>
        <v>1103.5057292647293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29">
        <f>'10.1.12 MFP Funded'!M22</f>
        <v>0</v>
      </c>
      <c r="D23" s="371">
        <f>'[11]ALL-Reformatted'!M22</f>
        <v>0</v>
      </c>
      <c r="E23" s="332">
        <f t="shared" si="6"/>
        <v>0</v>
      </c>
      <c r="F23" s="332">
        <f t="shared" si="1"/>
        <v>0</v>
      </c>
      <c r="G23" s="332">
        <f t="shared" si="2"/>
        <v>0</v>
      </c>
      <c r="H23" s="295">
        <f>'[1]Table 3 Levels 1&amp;2'!AL24</f>
        <v>3386.5716964570697</v>
      </c>
      <c r="I23" s="401">
        <v>705.7643831168831</v>
      </c>
      <c r="J23" s="294">
        <f t="shared" si="7"/>
        <v>2046.1680397869764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29">
        <f>'10.1.12 MFP Funded'!M23</f>
        <v>0</v>
      </c>
      <c r="D24" s="371">
        <f>'[11]ALL-Reformatted'!M23</f>
        <v>0</v>
      </c>
      <c r="E24" s="332">
        <f t="shared" si="6"/>
        <v>0</v>
      </c>
      <c r="F24" s="332">
        <f t="shared" si="1"/>
        <v>0</v>
      </c>
      <c r="G24" s="332">
        <f t="shared" si="2"/>
        <v>0</v>
      </c>
      <c r="H24" s="295">
        <f>'[1]Table 3 Levels 1&amp;2'!AL25</f>
        <v>5798.0598063231446</v>
      </c>
      <c r="I24" s="401">
        <v>705.7643831168831</v>
      </c>
      <c r="J24" s="294">
        <f t="shared" si="7"/>
        <v>3251.912094720014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29">
        <f>'10.1.12 MFP Funded'!M24</f>
        <v>0</v>
      </c>
      <c r="D25" s="371">
        <f>'[11]ALL-Reformatted'!M24</f>
        <v>0</v>
      </c>
      <c r="E25" s="332">
        <f t="shared" si="6"/>
        <v>0</v>
      </c>
      <c r="F25" s="332">
        <f t="shared" si="1"/>
        <v>0</v>
      </c>
      <c r="G25" s="332">
        <f t="shared" si="2"/>
        <v>0</v>
      </c>
      <c r="H25" s="295">
        <f>'[1]Table 3 Levels 1&amp;2'!AL26</f>
        <v>5219.1012787873206</v>
      </c>
      <c r="I25" s="401">
        <v>705.7643831168831</v>
      </c>
      <c r="J25" s="294">
        <f t="shared" si="7"/>
        <v>2962.432830952102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30">
        <f>'10.1.12 MFP Funded'!M25</f>
        <v>0</v>
      </c>
      <c r="D26" s="635">
        <f>'[11]ALL-Reformatted'!M25</f>
        <v>0</v>
      </c>
      <c r="E26" s="331">
        <f t="shared" si="6"/>
        <v>0</v>
      </c>
      <c r="F26" s="331">
        <f t="shared" si="1"/>
        <v>0</v>
      </c>
      <c r="G26" s="331">
        <f t="shared" si="2"/>
        <v>0</v>
      </c>
      <c r="H26" s="289">
        <f>'[1]Table 3 Levels 1&amp;2'!AL27</f>
        <v>5441.7799844976798</v>
      </c>
      <c r="I26" s="400">
        <v>705.7643831168831</v>
      </c>
      <c r="J26" s="288">
        <f t="shared" si="7"/>
        <v>3073.7721838072816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31">
        <f>'10.1.12 MFP Funded'!M26</f>
        <v>0</v>
      </c>
      <c r="D27" s="371">
        <f>'[11]ALL-Reformatted'!M26</f>
        <v>0</v>
      </c>
      <c r="E27" s="330">
        <f t="shared" si="6"/>
        <v>0</v>
      </c>
      <c r="F27" s="330">
        <f t="shared" si="1"/>
        <v>0</v>
      </c>
      <c r="G27" s="330">
        <f t="shared" si="2"/>
        <v>0</v>
      </c>
      <c r="H27" s="283">
        <f>'[1]Table 3 Levels 1&amp;2'!AL28</f>
        <v>5718.7800910915075</v>
      </c>
      <c r="I27" s="399">
        <v>705.7643831168831</v>
      </c>
      <c r="J27" s="282">
        <f t="shared" si="7"/>
        <v>3212.2722371041955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29">
        <f>'10.1.12 MFP Funded'!M27</f>
        <v>0</v>
      </c>
      <c r="D28" s="371">
        <f>'[11]ALL-Reformatted'!M27</f>
        <v>0</v>
      </c>
      <c r="E28" s="332">
        <f t="shared" si="6"/>
        <v>0</v>
      </c>
      <c r="F28" s="332">
        <f t="shared" si="1"/>
        <v>0</v>
      </c>
      <c r="G28" s="332">
        <f t="shared" si="2"/>
        <v>0</v>
      </c>
      <c r="H28" s="295">
        <f>'[1]Table 3 Levels 1&amp;2'!AL29</f>
        <v>6198.830003500153</v>
      </c>
      <c r="I28" s="401">
        <v>705.7643831168831</v>
      </c>
      <c r="J28" s="294">
        <f t="shared" si="7"/>
        <v>3452.2971933085182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29">
        <f>'10.1.12 MFP Funded'!M28</f>
        <v>0</v>
      </c>
      <c r="D29" s="371">
        <f>'[11]ALL-Reformatted'!M28</f>
        <v>0</v>
      </c>
      <c r="E29" s="332">
        <f t="shared" si="6"/>
        <v>0</v>
      </c>
      <c r="F29" s="332">
        <f t="shared" si="1"/>
        <v>0</v>
      </c>
      <c r="G29" s="332">
        <f t="shared" si="2"/>
        <v>0</v>
      </c>
      <c r="H29" s="295">
        <f>'[1]Table 3 Levels 1&amp;2'!AL30</f>
        <v>4809.0299298140199</v>
      </c>
      <c r="I29" s="401">
        <v>705.7643831168831</v>
      </c>
      <c r="J29" s="294">
        <f t="shared" si="7"/>
        <v>2757.3971564654516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29">
        <f>'10.1.12 MFP Funded'!M29</f>
        <v>0</v>
      </c>
      <c r="D30" s="371">
        <f>'[11]ALL-Reformatted'!M29</f>
        <v>0</v>
      </c>
      <c r="E30" s="332">
        <f t="shared" si="6"/>
        <v>0</v>
      </c>
      <c r="F30" s="332">
        <f t="shared" si="1"/>
        <v>0</v>
      </c>
      <c r="G30" s="332">
        <f t="shared" si="2"/>
        <v>0</v>
      </c>
      <c r="H30" s="295">
        <f>'[1]Table 3 Levels 1&amp;2'!AL31</f>
        <v>2649.7787452556372</v>
      </c>
      <c r="I30" s="401">
        <v>705.7643831168831</v>
      </c>
      <c r="J30" s="294">
        <f t="shared" si="7"/>
        <v>1677.7715641862601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30">
        <f>'10.1.12 MFP Funded'!M30</f>
        <v>0</v>
      </c>
      <c r="D31" s="635">
        <f>'[11]ALL-Reformatted'!M30</f>
        <v>0</v>
      </c>
      <c r="E31" s="331">
        <f t="shared" si="6"/>
        <v>0</v>
      </c>
      <c r="F31" s="331">
        <f t="shared" si="1"/>
        <v>0</v>
      </c>
      <c r="G31" s="331">
        <f t="shared" si="2"/>
        <v>0</v>
      </c>
      <c r="H31" s="289">
        <f>'[1]Table 3 Levels 1&amp;2'!AL32</f>
        <v>3848.3923674564248</v>
      </c>
      <c r="I31" s="400">
        <v>705.7643831168831</v>
      </c>
      <c r="J31" s="288">
        <f t="shared" si="7"/>
        <v>2277.0783752866541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31">
        <f>'10.1.12 MFP Funded'!M31</f>
        <v>106</v>
      </c>
      <c r="D32" s="371">
        <f>'[11]ALL-Reformatted'!M31</f>
        <v>117</v>
      </c>
      <c r="E32" s="330">
        <f t="shared" si="6"/>
        <v>11</v>
      </c>
      <c r="F32" s="330">
        <f t="shared" si="1"/>
        <v>11</v>
      </c>
      <c r="G32" s="330">
        <f t="shared" si="2"/>
        <v>0</v>
      </c>
      <c r="H32" s="283">
        <f>'[1]Table 3 Levels 1&amp;2'!AL33</f>
        <v>3145.9192082835102</v>
      </c>
      <c r="I32" s="399">
        <v>705.7643831168831</v>
      </c>
      <c r="J32" s="282">
        <f t="shared" si="7"/>
        <v>1925.8417957001966</v>
      </c>
      <c r="K32" s="281">
        <f t="shared" si="3"/>
        <v>21184.259752702164</v>
      </c>
      <c r="L32" s="281">
        <f t="shared" si="4"/>
        <v>21184.259752702164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32">
        <f>'10.1.12 MFP Funded'!M32</f>
        <v>0</v>
      </c>
      <c r="D33" s="371">
        <f>'[11]ALL-Reformatted'!M32</f>
        <v>0</v>
      </c>
      <c r="E33" s="327">
        <f t="shared" si="6"/>
        <v>0</v>
      </c>
      <c r="F33" s="327">
        <f t="shared" si="1"/>
        <v>0</v>
      </c>
      <c r="G33" s="327">
        <f t="shared" si="2"/>
        <v>0</v>
      </c>
      <c r="H33" s="259">
        <f>'[1]Table 3 Levels 1&amp;2'!AL34</f>
        <v>5653.5502977926608</v>
      </c>
      <c r="I33" s="396">
        <v>705.7643831168831</v>
      </c>
      <c r="J33" s="258">
        <f t="shared" si="7"/>
        <v>3179.6573404547721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32">
        <f>'10.1.12 MFP Funded'!M33</f>
        <v>0</v>
      </c>
      <c r="D34" s="371">
        <f>'[11]ALL-Reformatted'!M33</f>
        <v>0</v>
      </c>
      <c r="E34" s="327">
        <f t="shared" si="6"/>
        <v>0</v>
      </c>
      <c r="F34" s="327">
        <f t="shared" si="1"/>
        <v>0</v>
      </c>
      <c r="G34" s="327">
        <f t="shared" si="2"/>
        <v>0</v>
      </c>
      <c r="H34" s="259">
        <f>'[1]Table 3 Levels 1&amp;2'!AL35</f>
        <v>3200.5356505169011</v>
      </c>
      <c r="I34" s="396">
        <v>705.7643831168831</v>
      </c>
      <c r="J34" s="258">
        <f t="shared" si="7"/>
        <v>1953.150016816892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32">
        <f>'10.1.12 MFP Funded'!M34</f>
        <v>0</v>
      </c>
      <c r="D35" s="371">
        <f>'[11]ALL-Reformatted'!M34</f>
        <v>0</v>
      </c>
      <c r="E35" s="327">
        <f t="shared" si="6"/>
        <v>0</v>
      </c>
      <c r="F35" s="327">
        <f t="shared" si="1"/>
        <v>0</v>
      </c>
      <c r="G35" s="327">
        <f t="shared" si="2"/>
        <v>0</v>
      </c>
      <c r="H35" s="259">
        <f>'[1]Table 3 Levels 1&amp;2'!AL36</f>
        <v>3945.0399545376122</v>
      </c>
      <c r="I35" s="396">
        <v>705.7643831168831</v>
      </c>
      <c r="J35" s="258">
        <f t="shared" si="7"/>
        <v>2325.4021688272478</v>
      </c>
      <c r="K35" s="257">
        <f t="shared" si="3"/>
        <v>0</v>
      </c>
      <c r="L35" s="257">
        <f t="shared" si="4"/>
        <v>0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33">
        <f>'10.1.12 MFP Funded'!M35</f>
        <v>0</v>
      </c>
      <c r="D36" s="635">
        <f>'[11]ALL-Reformatted'!M35</f>
        <v>0</v>
      </c>
      <c r="E36" s="329">
        <f t="shared" si="6"/>
        <v>0</v>
      </c>
      <c r="F36" s="329">
        <f t="shared" si="1"/>
        <v>0</v>
      </c>
      <c r="G36" s="329">
        <f t="shared" si="2"/>
        <v>0</v>
      </c>
      <c r="H36" s="275">
        <f>'[1]Table 3 Levels 1&amp;2'!AL37</f>
        <v>5594.8916667625617</v>
      </c>
      <c r="I36" s="398">
        <v>705.7643831168831</v>
      </c>
      <c r="J36" s="274">
        <f t="shared" si="7"/>
        <v>3150.3280249397226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34">
        <f>'10.1.12 MFP Funded'!M36</f>
        <v>0</v>
      </c>
      <c r="D37" s="371">
        <f>'[11]ALL-Reformatted'!M36</f>
        <v>0</v>
      </c>
      <c r="E37" s="328">
        <f t="shared" si="6"/>
        <v>0</v>
      </c>
      <c r="F37" s="328">
        <f t="shared" si="1"/>
        <v>0</v>
      </c>
      <c r="G37" s="328">
        <f t="shared" si="2"/>
        <v>0</v>
      </c>
      <c r="H37" s="267">
        <f>'[1]Table 3 Levels 1&amp;2'!AL38</f>
        <v>4159.5846806435638</v>
      </c>
      <c r="I37" s="397">
        <v>705.7643831168831</v>
      </c>
      <c r="J37" s="266">
        <f t="shared" si="7"/>
        <v>2432.6745318802236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32">
        <f>'10.1.12 MFP Funded'!M37</f>
        <v>0</v>
      </c>
      <c r="D38" s="371">
        <f>'[11]ALL-Reformatted'!M37</f>
        <v>0</v>
      </c>
      <c r="E38" s="327">
        <f t="shared" si="6"/>
        <v>0</v>
      </c>
      <c r="F38" s="327">
        <f t="shared" si="1"/>
        <v>0</v>
      </c>
      <c r="G38" s="327">
        <f t="shared" si="2"/>
        <v>0</v>
      </c>
      <c r="H38" s="259">
        <f>'[1]Table 3 Levels 1&amp;2'!AL39</f>
        <v>5475.1436637248598</v>
      </c>
      <c r="I38" s="396">
        <v>705.7643831168831</v>
      </c>
      <c r="J38" s="258">
        <f t="shared" si="7"/>
        <v>3090.4540234208716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32">
        <f>'10.1.12 MFP Funded'!M38</f>
        <v>0</v>
      </c>
      <c r="D39" s="371">
        <f>'[11]ALL-Reformatted'!M38</f>
        <v>0</v>
      </c>
      <c r="E39" s="327">
        <f t="shared" si="6"/>
        <v>0</v>
      </c>
      <c r="F39" s="327">
        <f t="shared" si="1"/>
        <v>0</v>
      </c>
      <c r="G39" s="327">
        <f t="shared" si="2"/>
        <v>0</v>
      </c>
      <c r="H39" s="259">
        <f>'[1]Table 3 Levels 1&amp;2'!AL40</f>
        <v>5397.5678422891451</v>
      </c>
      <c r="I39" s="396">
        <v>705.7643831168831</v>
      </c>
      <c r="J39" s="258">
        <f t="shared" si="7"/>
        <v>3051.6661127030143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32">
        <f>'10.1.12 MFP Funded'!M39</f>
        <v>0</v>
      </c>
      <c r="D40" s="371">
        <f>'[11]ALL-Reformatted'!M39</f>
        <v>0</v>
      </c>
      <c r="E40" s="327">
        <f t="shared" si="6"/>
        <v>0</v>
      </c>
      <c r="F40" s="327">
        <f t="shared" si="1"/>
        <v>0</v>
      </c>
      <c r="G40" s="327">
        <f t="shared" si="2"/>
        <v>0</v>
      </c>
      <c r="H40" s="259">
        <f>'[1]Table 3 Levels 1&amp;2'!AL41</f>
        <v>5843.9642210290731</v>
      </c>
      <c r="I40" s="396">
        <v>705.7643831168831</v>
      </c>
      <c r="J40" s="258">
        <f t="shared" si="7"/>
        <v>3274.8643020729783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33">
        <f>'10.1.12 MFP Funded'!M40</f>
        <v>0</v>
      </c>
      <c r="D41" s="635">
        <f>'[11]ALL-Reformatted'!M40</f>
        <v>0</v>
      </c>
      <c r="E41" s="329">
        <f t="shared" si="6"/>
        <v>0</v>
      </c>
      <c r="F41" s="329">
        <f t="shared" si="1"/>
        <v>0</v>
      </c>
      <c r="G41" s="329">
        <f t="shared" si="2"/>
        <v>0</v>
      </c>
      <c r="H41" s="275">
        <f>'[1]Table 3 Levels 1&amp;2'!AL42</f>
        <v>4830.9633412658623</v>
      </c>
      <c r="I41" s="398">
        <v>705.7643831168831</v>
      </c>
      <c r="J41" s="274">
        <f t="shared" si="7"/>
        <v>2768.3638621913728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34">
        <f>'10.1.12 MFP Funded'!M41</f>
        <v>312</v>
      </c>
      <c r="D42" s="371">
        <f>'[11]ALL-Reformatted'!M41</f>
        <v>340</v>
      </c>
      <c r="E42" s="328">
        <f t="shared" si="6"/>
        <v>28</v>
      </c>
      <c r="F42" s="328">
        <f t="shared" si="1"/>
        <v>28</v>
      </c>
      <c r="G42" s="328">
        <f t="shared" si="2"/>
        <v>0</v>
      </c>
      <c r="H42" s="267">
        <f>'[1]Table 3 Levels 1&amp;2'!AL43</f>
        <v>3493.4615493208294</v>
      </c>
      <c r="I42" s="397">
        <v>705.7643831168831</v>
      </c>
      <c r="J42" s="266">
        <f t="shared" si="7"/>
        <v>2099.6129662188564</v>
      </c>
      <c r="K42" s="265">
        <f t="shared" si="3"/>
        <v>58789.163054127981</v>
      </c>
      <c r="L42" s="265">
        <f t="shared" si="4"/>
        <v>58789.163054127981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32">
        <f>'10.1.12 MFP Funded'!M42</f>
        <v>0</v>
      </c>
      <c r="D43" s="371">
        <f>'[11]ALL-Reformatted'!M42</f>
        <v>0</v>
      </c>
      <c r="E43" s="327">
        <f t="shared" si="6"/>
        <v>0</v>
      </c>
      <c r="F43" s="327">
        <f t="shared" si="1"/>
        <v>0</v>
      </c>
      <c r="G43" s="327">
        <f t="shared" si="2"/>
        <v>0</v>
      </c>
      <c r="H43" s="259">
        <f>'[1]Table 3 Levels 1&amp;2'!AL44</f>
        <v>5484.3026094077886</v>
      </c>
      <c r="I43" s="396">
        <v>705.7643831168831</v>
      </c>
      <c r="J43" s="258">
        <f t="shared" si="7"/>
        <v>3095.033496262336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32">
        <f>'10.1.12 MFP Funded'!M43</f>
        <v>0</v>
      </c>
      <c r="D44" s="371">
        <f>'[11]ALL-Reformatted'!M43</f>
        <v>0</v>
      </c>
      <c r="E44" s="327">
        <f t="shared" si="6"/>
        <v>0</v>
      </c>
      <c r="F44" s="327">
        <f t="shared" si="1"/>
        <v>0</v>
      </c>
      <c r="G44" s="327">
        <f t="shared" si="2"/>
        <v>0</v>
      </c>
      <c r="H44" s="259">
        <f>'[1]Table 3 Levels 1&amp;2'!AL45</f>
        <v>2191.7415364583335</v>
      </c>
      <c r="I44" s="396">
        <v>705.7643831168831</v>
      </c>
      <c r="J44" s="258">
        <f t="shared" si="7"/>
        <v>1448.7529597876082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32">
        <f>'10.1.12 MFP Funded'!M44</f>
        <v>0</v>
      </c>
      <c r="D45" s="371">
        <f>'[11]ALL-Reformatted'!M44</f>
        <v>0</v>
      </c>
      <c r="E45" s="327">
        <f t="shared" si="6"/>
        <v>0</v>
      </c>
      <c r="F45" s="327">
        <f t="shared" si="1"/>
        <v>0</v>
      </c>
      <c r="G45" s="327">
        <f t="shared" si="2"/>
        <v>0</v>
      </c>
      <c r="H45" s="259">
        <f>'[1]Table 3 Levels 1&amp;2'!AL46</f>
        <v>3686.1886996918806</v>
      </c>
      <c r="I45" s="396">
        <v>705.7643831168831</v>
      </c>
      <c r="J45" s="258">
        <f t="shared" si="7"/>
        <v>2195.9765414043818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33">
        <f>'10.1.12 MFP Funded'!M45</f>
        <v>0</v>
      </c>
      <c r="D46" s="635">
        <f>'[11]ALL-Reformatted'!M45</f>
        <v>0</v>
      </c>
      <c r="E46" s="329">
        <f t="shared" si="6"/>
        <v>0</v>
      </c>
      <c r="F46" s="329">
        <f t="shared" si="1"/>
        <v>0</v>
      </c>
      <c r="G46" s="329">
        <f t="shared" si="2"/>
        <v>0</v>
      </c>
      <c r="H46" s="275">
        <f>'[1]Table 3 Levels 1&amp;2'!AL47</f>
        <v>4879.0185326187402</v>
      </c>
      <c r="I46" s="398">
        <v>705.7643831168831</v>
      </c>
      <c r="J46" s="274">
        <f t="shared" si="7"/>
        <v>2792.3914578678118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34">
        <f>'10.1.12 MFP Funded'!M46</f>
        <v>0</v>
      </c>
      <c r="D47" s="371">
        <f>'[11]ALL-Reformatted'!M46</f>
        <v>0</v>
      </c>
      <c r="E47" s="328">
        <f t="shared" si="6"/>
        <v>0</v>
      </c>
      <c r="F47" s="328">
        <f t="shared" si="1"/>
        <v>0</v>
      </c>
      <c r="G47" s="328">
        <f t="shared" si="2"/>
        <v>0</v>
      </c>
      <c r="H47" s="267">
        <f>'[1]Table 3 Levels 1&amp;2'!AL48</f>
        <v>1608.4303482587065</v>
      </c>
      <c r="I47" s="397">
        <v>705.7643831168831</v>
      </c>
      <c r="J47" s="266">
        <f t="shared" si="7"/>
        <v>1157.0973656877948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32">
        <f>'10.1.12 MFP Funded'!M47</f>
        <v>0</v>
      </c>
      <c r="D48" s="371">
        <f>'[11]ALL-Reformatted'!M47</f>
        <v>0</v>
      </c>
      <c r="E48" s="327">
        <f t="shared" si="6"/>
        <v>0</v>
      </c>
      <c r="F48" s="327">
        <f t="shared" si="1"/>
        <v>0</v>
      </c>
      <c r="G48" s="327">
        <f t="shared" si="2"/>
        <v>0</v>
      </c>
      <c r="H48" s="259">
        <f>'[1]Table 3 Levels 1&amp;2'!AL49</f>
        <v>5260.3047779801664</v>
      </c>
      <c r="I48" s="396">
        <v>705.7643831168831</v>
      </c>
      <c r="J48" s="258">
        <f t="shared" si="7"/>
        <v>2983.0345805485249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32">
        <f>'10.1.12 MFP Funded'!M48</f>
        <v>0</v>
      </c>
      <c r="D49" s="371">
        <f>'[11]ALL-Reformatted'!M48</f>
        <v>0</v>
      </c>
      <c r="E49" s="327">
        <f t="shared" si="6"/>
        <v>0</v>
      </c>
      <c r="F49" s="327">
        <f t="shared" si="1"/>
        <v>0</v>
      </c>
      <c r="G49" s="327">
        <f t="shared" si="2"/>
        <v>0</v>
      </c>
      <c r="H49" s="259">
        <f>'[1]Table 3 Levels 1&amp;2'!AL50</f>
        <v>5587.3492327608728</v>
      </c>
      <c r="I49" s="396">
        <v>705.7643831168831</v>
      </c>
      <c r="J49" s="258">
        <f t="shared" si="7"/>
        <v>3146.5568079388781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32">
        <f>'10.1.12 MFP Funded'!M49</f>
        <v>1</v>
      </c>
      <c r="D50" s="371">
        <f>'[11]ALL-Reformatted'!M49</f>
        <v>1</v>
      </c>
      <c r="E50" s="327">
        <f t="shared" si="6"/>
        <v>0</v>
      </c>
      <c r="F50" s="327">
        <f t="shared" si="1"/>
        <v>0</v>
      </c>
      <c r="G50" s="327">
        <f t="shared" si="2"/>
        <v>0</v>
      </c>
      <c r="H50" s="259">
        <f>'[1]Table 3 Levels 1&amp;2'!AL51</f>
        <v>4113.1787591918992</v>
      </c>
      <c r="I50" s="396">
        <v>705.7643831168831</v>
      </c>
      <c r="J50" s="258">
        <f t="shared" si="7"/>
        <v>2409.4715711543913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33">
        <f>'10.1.12 MFP Funded'!M50</f>
        <v>0</v>
      </c>
      <c r="D51" s="635">
        <f>'[11]ALL-Reformatted'!M50</f>
        <v>0</v>
      </c>
      <c r="E51" s="329">
        <f t="shared" si="6"/>
        <v>0</v>
      </c>
      <c r="F51" s="329">
        <f t="shared" si="1"/>
        <v>0</v>
      </c>
      <c r="G51" s="329">
        <f t="shared" si="2"/>
        <v>0</v>
      </c>
      <c r="H51" s="275">
        <f>'[1]Table 3 Levels 1&amp;2'!AL52</f>
        <v>2414.8479898164846</v>
      </c>
      <c r="I51" s="398">
        <v>705.7643831168831</v>
      </c>
      <c r="J51" s="274">
        <f t="shared" si="7"/>
        <v>1560.3061864666838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34">
        <f>'10.1.12 MFP Funded'!M51</f>
        <v>0</v>
      </c>
      <c r="D52" s="371">
        <f>'[11]ALL-Reformatted'!M51</f>
        <v>0</v>
      </c>
      <c r="E52" s="328">
        <f t="shared" si="6"/>
        <v>0</v>
      </c>
      <c r="F52" s="328">
        <f t="shared" si="1"/>
        <v>0</v>
      </c>
      <c r="G52" s="328">
        <f t="shared" si="2"/>
        <v>0</v>
      </c>
      <c r="H52" s="267">
        <f>'[1]Table 3 Levels 1&amp;2'!AL53</f>
        <v>5765.0314518803261</v>
      </c>
      <c r="I52" s="397">
        <v>705.7643831168831</v>
      </c>
      <c r="J52" s="266">
        <f t="shared" si="7"/>
        <v>3235.3979174986048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32">
        <f>'10.1.12 MFP Funded'!M52</f>
        <v>0</v>
      </c>
      <c r="D53" s="371">
        <f>'[11]ALL-Reformatted'!M52</f>
        <v>0</v>
      </c>
      <c r="E53" s="327">
        <f t="shared" si="6"/>
        <v>0</v>
      </c>
      <c r="F53" s="327">
        <f t="shared" si="1"/>
        <v>0</v>
      </c>
      <c r="G53" s="327">
        <f t="shared" si="2"/>
        <v>0</v>
      </c>
      <c r="H53" s="259">
        <f>'[1]Table 3 Levels 1&amp;2'!AL54</f>
        <v>3186.1712081166847</v>
      </c>
      <c r="I53" s="396">
        <v>705.7643831168831</v>
      </c>
      <c r="J53" s="258">
        <f t="shared" si="7"/>
        <v>1945.9677956167839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32">
        <f>'10.1.12 MFP Funded'!M53</f>
        <v>0</v>
      </c>
      <c r="D54" s="371">
        <f>'[11]ALL-Reformatted'!M53</f>
        <v>0</v>
      </c>
      <c r="E54" s="327">
        <f t="shared" si="6"/>
        <v>0</v>
      </c>
      <c r="F54" s="327">
        <f t="shared" si="1"/>
        <v>0</v>
      </c>
      <c r="G54" s="327">
        <f t="shared" si="2"/>
        <v>0</v>
      </c>
      <c r="H54" s="259">
        <f>'[1]Table 3 Levels 1&amp;2'!AL55</f>
        <v>4260.4872196136057</v>
      </c>
      <c r="I54" s="396">
        <v>705.7643831168831</v>
      </c>
      <c r="J54" s="258">
        <f t="shared" si="7"/>
        <v>2483.1258013652446</v>
      </c>
      <c r="K54" s="257">
        <f t="shared" si="3"/>
        <v>0</v>
      </c>
      <c r="L54" s="257">
        <f t="shared" si="4"/>
        <v>0</v>
      </c>
      <c r="M54" s="257">
        <f t="shared" si="5"/>
        <v>0</v>
      </c>
    </row>
    <row r="55" spans="1:13">
      <c r="A55" s="264">
        <v>49</v>
      </c>
      <c r="B55" s="263" t="s">
        <v>244</v>
      </c>
      <c r="C55" s="632">
        <f>'10.1.12 MFP Funded'!M54</f>
        <v>0</v>
      </c>
      <c r="D55" s="371">
        <f>'[11]ALL-Reformatted'!M54</f>
        <v>0</v>
      </c>
      <c r="E55" s="327">
        <f t="shared" si="6"/>
        <v>0</v>
      </c>
      <c r="F55" s="327">
        <f t="shared" si="1"/>
        <v>0</v>
      </c>
      <c r="G55" s="327">
        <f t="shared" si="2"/>
        <v>0</v>
      </c>
      <c r="H55" s="259">
        <f>'[1]Table 3 Levels 1&amp;2'!AL56</f>
        <v>4800.2172145077111</v>
      </c>
      <c r="I55" s="396">
        <v>705.7643831168831</v>
      </c>
      <c r="J55" s="258">
        <f t="shared" si="7"/>
        <v>2752.9907988122973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33">
        <f>'10.1.12 MFP Funded'!M55</f>
        <v>0</v>
      </c>
      <c r="D56" s="635">
        <f>'[11]ALL-Reformatted'!M55</f>
        <v>0</v>
      </c>
      <c r="E56" s="329">
        <f t="shared" si="6"/>
        <v>0</v>
      </c>
      <c r="F56" s="329">
        <f t="shared" si="1"/>
        <v>0</v>
      </c>
      <c r="G56" s="329">
        <f t="shared" si="2"/>
        <v>0</v>
      </c>
      <c r="H56" s="275">
        <f>'[1]Table 3 Levels 1&amp;2'!AL57</f>
        <v>5059.523754419537</v>
      </c>
      <c r="I56" s="398">
        <v>705.7643831168831</v>
      </c>
      <c r="J56" s="274">
        <f t="shared" si="7"/>
        <v>2882.6440687682102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34">
        <f>'10.1.12 MFP Funded'!M56</f>
        <v>0</v>
      </c>
      <c r="D57" s="371">
        <f>'[11]ALL-Reformatted'!M56</f>
        <v>0</v>
      </c>
      <c r="E57" s="328">
        <f t="shared" si="6"/>
        <v>0</v>
      </c>
      <c r="F57" s="328">
        <f t="shared" si="1"/>
        <v>0</v>
      </c>
      <c r="G57" s="328">
        <f t="shared" si="2"/>
        <v>0</v>
      </c>
      <c r="H57" s="267">
        <f>'[1]Table 3 Levels 1&amp;2'!AL58</f>
        <v>4384.0477116019692</v>
      </c>
      <c r="I57" s="397">
        <v>705.7643831168831</v>
      </c>
      <c r="J57" s="266">
        <f t="shared" si="7"/>
        <v>2544.9060473594263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32">
        <f>'10.1.12 MFP Funded'!M57</f>
        <v>0</v>
      </c>
      <c r="D58" s="371">
        <f>'[11]ALL-Reformatted'!M57</f>
        <v>0</v>
      </c>
      <c r="E58" s="327">
        <f t="shared" si="6"/>
        <v>0</v>
      </c>
      <c r="F58" s="327">
        <f t="shared" si="1"/>
        <v>0</v>
      </c>
      <c r="G58" s="327">
        <f t="shared" si="2"/>
        <v>0</v>
      </c>
      <c r="H58" s="259">
        <f>'[1]Table 3 Levels 1&amp;2'!AL59</f>
        <v>4920.0697942988754</v>
      </c>
      <c r="I58" s="396">
        <v>705.7643831168831</v>
      </c>
      <c r="J58" s="258">
        <f t="shared" si="7"/>
        <v>2812.9170887078794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32">
        <f>'10.1.12 MFP Funded'!M58</f>
        <v>0</v>
      </c>
      <c r="D59" s="371">
        <f>'[11]ALL-Reformatted'!M58</f>
        <v>0</v>
      </c>
      <c r="E59" s="327">
        <f t="shared" si="6"/>
        <v>0</v>
      </c>
      <c r="F59" s="327">
        <f t="shared" si="1"/>
        <v>0</v>
      </c>
      <c r="G59" s="327">
        <f t="shared" si="2"/>
        <v>0</v>
      </c>
      <c r="H59" s="259">
        <f>'[1]Table 3 Levels 1&amp;2'!AL60</f>
        <v>4784.2719870767614</v>
      </c>
      <c r="I59" s="396">
        <v>705.7643831168831</v>
      </c>
      <c r="J59" s="258">
        <f t="shared" si="7"/>
        <v>2745.0181850968224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32">
        <f>'10.1.12 MFP Funded'!M59</f>
        <v>0</v>
      </c>
      <c r="D60" s="371">
        <f>'[11]ALL-Reformatted'!M59</f>
        <v>0</v>
      </c>
      <c r="E60" s="327">
        <f t="shared" si="6"/>
        <v>0</v>
      </c>
      <c r="F60" s="327">
        <f t="shared" si="1"/>
        <v>0</v>
      </c>
      <c r="G60" s="327">
        <f t="shared" si="2"/>
        <v>0</v>
      </c>
      <c r="H60" s="259">
        <f>'[1]Table 3 Levels 1&amp;2'!AL61</f>
        <v>5982.5555386476462</v>
      </c>
      <c r="I60" s="396">
        <v>705.7643831168831</v>
      </c>
      <c r="J60" s="258">
        <f t="shared" si="7"/>
        <v>3344.1599608822648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33">
        <f>'10.1.12 MFP Funded'!M60</f>
        <v>0</v>
      </c>
      <c r="D61" s="635">
        <f>'[11]ALL-Reformatted'!M60</f>
        <v>0</v>
      </c>
      <c r="E61" s="329">
        <f t="shared" si="6"/>
        <v>0</v>
      </c>
      <c r="F61" s="329">
        <f t="shared" si="1"/>
        <v>0</v>
      </c>
      <c r="G61" s="329">
        <f t="shared" si="2"/>
        <v>0</v>
      </c>
      <c r="H61" s="275">
        <f>'[1]Table 3 Levels 1&amp;2'!AL62</f>
        <v>4087.4017448818722</v>
      </c>
      <c r="I61" s="398">
        <v>705.7643831168831</v>
      </c>
      <c r="J61" s="274">
        <f t="shared" si="7"/>
        <v>2396.5830639993778</v>
      </c>
      <c r="K61" s="273">
        <f t="shared" si="3"/>
        <v>0</v>
      </c>
      <c r="L61" s="273">
        <f t="shared" si="4"/>
        <v>0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34">
        <f>'10.1.12 MFP Funded'!M61</f>
        <v>0</v>
      </c>
      <c r="D62" s="371">
        <f>'[11]ALL-Reformatted'!M61</f>
        <v>0</v>
      </c>
      <c r="E62" s="328">
        <f t="shared" si="6"/>
        <v>0</v>
      </c>
      <c r="F62" s="328">
        <f t="shared" si="1"/>
        <v>0</v>
      </c>
      <c r="G62" s="328">
        <f t="shared" si="2"/>
        <v>0</v>
      </c>
      <c r="H62" s="267">
        <f>'[1]Table 3 Levels 1&amp;2'!AL63</f>
        <v>5052.2250942802684</v>
      </c>
      <c r="I62" s="397">
        <v>705.7643831168831</v>
      </c>
      <c r="J62" s="266">
        <f t="shared" si="7"/>
        <v>2878.9947386985759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32">
        <f>'10.1.12 MFP Funded'!M62</f>
        <v>0</v>
      </c>
      <c r="D63" s="371">
        <f>'[11]ALL-Reformatted'!M62</f>
        <v>0</v>
      </c>
      <c r="E63" s="327">
        <f t="shared" si="6"/>
        <v>0</v>
      </c>
      <c r="F63" s="327">
        <f t="shared" si="1"/>
        <v>0</v>
      </c>
      <c r="G63" s="327">
        <f t="shared" si="2"/>
        <v>0</v>
      </c>
      <c r="H63" s="259">
        <f>'[1]Table 3 Levels 1&amp;2'!AL64</f>
        <v>4389.3863180380931</v>
      </c>
      <c r="I63" s="396">
        <v>705.7643831168831</v>
      </c>
      <c r="J63" s="258">
        <f t="shared" si="7"/>
        <v>2547.5753505774883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32">
        <f>'10.1.12 MFP Funded'!M63</f>
        <v>0</v>
      </c>
      <c r="D64" s="371">
        <f>'[11]ALL-Reformatted'!M63</f>
        <v>0</v>
      </c>
      <c r="E64" s="327">
        <f t="shared" si="6"/>
        <v>0</v>
      </c>
      <c r="F64" s="327">
        <f t="shared" si="1"/>
        <v>0</v>
      </c>
      <c r="G64" s="327">
        <f t="shared" si="2"/>
        <v>0</v>
      </c>
      <c r="H64" s="259">
        <f>'[1]Table 3 Levels 1&amp;2'!AL65</f>
        <v>5325.8881107130073</v>
      </c>
      <c r="I64" s="396">
        <v>705.7643831168831</v>
      </c>
      <c r="J64" s="258">
        <f t="shared" si="7"/>
        <v>3015.8262469149454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32">
        <f>'10.1.12 MFP Funded'!M64</f>
        <v>0</v>
      </c>
      <c r="D65" s="371">
        <f>'[11]ALL-Reformatted'!M64</f>
        <v>0</v>
      </c>
      <c r="E65" s="327">
        <f t="shared" si="6"/>
        <v>0</v>
      </c>
      <c r="F65" s="327">
        <f t="shared" si="1"/>
        <v>0</v>
      </c>
      <c r="G65" s="327">
        <f t="shared" si="2"/>
        <v>0</v>
      </c>
      <c r="H65" s="259">
        <f>'[1]Table 3 Levels 1&amp;2'!AL66</f>
        <v>6328.4963620482158</v>
      </c>
      <c r="I65" s="396">
        <v>705.7643831168831</v>
      </c>
      <c r="J65" s="258">
        <f t="shared" si="7"/>
        <v>3517.1303725825496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33">
        <f>'10.1.12 MFP Funded'!M65</f>
        <v>0</v>
      </c>
      <c r="D66" s="635">
        <f>'[11]ALL-Reformatted'!M65</f>
        <v>0</v>
      </c>
      <c r="E66" s="329">
        <f t="shared" si="6"/>
        <v>0</v>
      </c>
      <c r="F66" s="329">
        <f t="shared" si="1"/>
        <v>0</v>
      </c>
      <c r="G66" s="329">
        <f t="shared" si="2"/>
        <v>0</v>
      </c>
      <c r="H66" s="275">
        <f>'[1]Table 3 Levels 1&amp;2'!AL67</f>
        <v>4825.1723230627122</v>
      </c>
      <c r="I66" s="398">
        <v>705.7643831168831</v>
      </c>
      <c r="J66" s="274">
        <f t="shared" si="7"/>
        <v>2765.4683530897978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34">
        <f>'10.1.12 MFP Funded'!M66</f>
        <v>0</v>
      </c>
      <c r="D67" s="371">
        <f>'[11]ALL-Reformatted'!M66</f>
        <v>0</v>
      </c>
      <c r="E67" s="328">
        <f t="shared" si="6"/>
        <v>0</v>
      </c>
      <c r="F67" s="328">
        <f t="shared" si="1"/>
        <v>0</v>
      </c>
      <c r="G67" s="328">
        <f t="shared" si="2"/>
        <v>0</v>
      </c>
      <c r="H67" s="267">
        <f>'[1]Table 3 Levels 1&amp;2'!AL68</f>
        <v>3063.3110364585282</v>
      </c>
      <c r="I67" s="397">
        <v>705.7643831168831</v>
      </c>
      <c r="J67" s="266">
        <f t="shared" si="7"/>
        <v>1884.5377097877056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32">
        <f>'10.1.12 MFP Funded'!M67</f>
        <v>0</v>
      </c>
      <c r="D68" s="371">
        <f>'[11]ALL-Reformatted'!M67</f>
        <v>0</v>
      </c>
      <c r="E68" s="327">
        <f t="shared" si="6"/>
        <v>0</v>
      </c>
      <c r="F68" s="327">
        <f t="shared" si="1"/>
        <v>0</v>
      </c>
      <c r="G68" s="327">
        <f t="shared" si="2"/>
        <v>0</v>
      </c>
      <c r="H68" s="259">
        <f>'[1]Table 3 Levels 1&amp;2'!AL69</f>
        <v>5564.645485869667</v>
      </c>
      <c r="I68" s="396">
        <v>705.7643831168831</v>
      </c>
      <c r="J68" s="258">
        <f t="shared" si="7"/>
        <v>3135.2049344932752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32">
        <f>'10.1.12 MFP Funded'!M68</f>
        <v>0</v>
      </c>
      <c r="D69" s="371">
        <f>'[11]ALL-Reformatted'!M68</f>
        <v>0</v>
      </c>
      <c r="E69" s="327">
        <f t="shared" si="6"/>
        <v>0</v>
      </c>
      <c r="F69" s="327">
        <f t="shared" si="1"/>
        <v>0</v>
      </c>
      <c r="G69" s="327">
        <f t="shared" si="2"/>
        <v>0</v>
      </c>
      <c r="H69" s="259">
        <f>'[1]Table 3 Levels 1&amp;2'!AL70</f>
        <v>4414.1775336636538</v>
      </c>
      <c r="I69" s="396">
        <v>705.7643831168831</v>
      </c>
      <c r="J69" s="258">
        <f t="shared" si="7"/>
        <v>2559.9709583902686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32">
        <f>'10.1.12 MFP Funded'!M69</f>
        <v>0</v>
      </c>
      <c r="D70" s="371">
        <f>'[11]ALL-Reformatted'!M69</f>
        <v>0</v>
      </c>
      <c r="E70" s="327">
        <f t="shared" si="6"/>
        <v>0</v>
      </c>
      <c r="F70" s="327">
        <f t="shared" si="1"/>
        <v>0</v>
      </c>
      <c r="G70" s="327">
        <f t="shared" si="2"/>
        <v>0</v>
      </c>
      <c r="H70" s="259">
        <f>'[1]Table 3 Levels 1&amp;2'!AL71</f>
        <v>5871.0485811924027</v>
      </c>
      <c r="I70" s="396">
        <v>705.7643831168831</v>
      </c>
      <c r="J70" s="258">
        <f t="shared" si="7"/>
        <v>3288.4064821546431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33">
        <f>'10.1.12 MFP Funded'!M70</f>
        <v>0</v>
      </c>
      <c r="D71" s="635">
        <f>'[11]ALL-Reformatted'!M70</f>
        <v>0</v>
      </c>
      <c r="E71" s="329">
        <f t="shared" si="6"/>
        <v>0</v>
      </c>
      <c r="F71" s="329">
        <f t="shared" ref="F71:F75" si="8">IF(E71&gt;0,E71,0)</f>
        <v>0</v>
      </c>
      <c r="G71" s="329">
        <f t="shared" ref="G71:G75" si="9">IF(E71&lt;0,E71,0)</f>
        <v>0</v>
      </c>
      <c r="H71" s="275">
        <f>'[1]Table 3 Levels 1&amp;2'!AL72</f>
        <v>4602.2046951319899</v>
      </c>
      <c r="I71" s="398">
        <v>705.7643831168831</v>
      </c>
      <c r="J71" s="274">
        <f t="shared" si="7"/>
        <v>2653.9845391244367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34">
        <f>'10.1.12 MFP Funded'!M71</f>
        <v>0</v>
      </c>
      <c r="D72" s="371">
        <f>'[11]ALL-Reformatted'!M71</f>
        <v>0</v>
      </c>
      <c r="E72" s="328">
        <f t="shared" ref="E72:E75" si="13">D72-C72</f>
        <v>0</v>
      </c>
      <c r="F72" s="328">
        <f t="shared" si="8"/>
        <v>0</v>
      </c>
      <c r="G72" s="328">
        <f t="shared" si="9"/>
        <v>0</v>
      </c>
      <c r="H72" s="267">
        <f>'[1]Table 3 Levels 1&amp;2'!AL73</f>
        <v>6243.8912249150071</v>
      </c>
      <c r="I72" s="397">
        <v>705.7643831168831</v>
      </c>
      <c r="J72" s="266">
        <f t="shared" ref="J72:J75" si="14">(H72+I72)*0.5</f>
        <v>3474.8278040159453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32">
        <f>'10.1.12 MFP Funded'!M72</f>
        <v>0</v>
      </c>
      <c r="D73" s="371">
        <f>'[11]ALL-Reformatted'!M72</f>
        <v>0</v>
      </c>
      <c r="E73" s="327">
        <f t="shared" si="13"/>
        <v>0</v>
      </c>
      <c r="F73" s="327">
        <f t="shared" si="8"/>
        <v>0</v>
      </c>
      <c r="G73" s="327">
        <f t="shared" si="9"/>
        <v>0</v>
      </c>
      <c r="H73" s="259">
        <f>'[1]Table 3 Levels 1&amp;2'!AL74</f>
        <v>5049.6489898847567</v>
      </c>
      <c r="I73" s="396">
        <v>705.7643831168831</v>
      </c>
      <c r="J73" s="258">
        <f t="shared" si="14"/>
        <v>2877.7066865008201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32">
        <f>'10.1.12 MFP Funded'!M73</f>
        <v>0</v>
      </c>
      <c r="D74" s="371">
        <f>'[11]ALL-Reformatted'!M73</f>
        <v>0</v>
      </c>
      <c r="E74" s="327">
        <f t="shared" si="13"/>
        <v>0</v>
      </c>
      <c r="F74" s="327">
        <f t="shared" si="8"/>
        <v>0</v>
      </c>
      <c r="G74" s="327">
        <f t="shared" si="9"/>
        <v>0</v>
      </c>
      <c r="H74" s="259">
        <f>'[1]Table 3 Levels 1&amp;2'!AL75</f>
        <v>5861.7500805575619</v>
      </c>
      <c r="I74" s="396">
        <v>705.7643831168831</v>
      </c>
      <c r="J74" s="258">
        <f t="shared" si="14"/>
        <v>3283.7572318372227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33">
        <f>'10.1.12 MFP Funded'!M74</f>
        <v>0</v>
      </c>
      <c r="D75" s="371">
        <f>'[11]ALL-Reformatted'!M74</f>
        <v>0</v>
      </c>
      <c r="E75" s="326">
        <f t="shared" si="13"/>
        <v>0</v>
      </c>
      <c r="F75" s="326">
        <f t="shared" si="8"/>
        <v>0</v>
      </c>
      <c r="G75" s="326">
        <f t="shared" si="9"/>
        <v>0</v>
      </c>
      <c r="H75" s="251">
        <f>'[1]Table 3 Levels 1&amp;2'!AL76</f>
        <v>5508.3397285189958</v>
      </c>
      <c r="I75" s="395">
        <v>705.7643831168831</v>
      </c>
      <c r="J75" s="250">
        <f t="shared" si="14"/>
        <v>3107.0520558179396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s="391" customFormat="1" ht="13.5" thickBot="1">
      <c r="A76" s="248"/>
      <c r="B76" s="247" t="s">
        <v>223</v>
      </c>
      <c r="C76" s="246">
        <f>SUM(C7:C75)</f>
        <v>419</v>
      </c>
      <c r="D76" s="246">
        <f>SUM(D7:D75)</f>
        <v>458</v>
      </c>
      <c r="E76" s="394">
        <f>SUM(E7:E75)</f>
        <v>39</v>
      </c>
      <c r="F76" s="394">
        <f>SUM(F7:F75)</f>
        <v>39</v>
      </c>
      <c r="G76" s="394">
        <f>SUM(G7:G75)</f>
        <v>0</v>
      </c>
      <c r="H76" s="244"/>
      <c r="I76" s="243"/>
      <c r="J76" s="243"/>
      <c r="K76" s="242">
        <f>SUM(K7:K75)</f>
        <v>79973.422806830145</v>
      </c>
      <c r="L76" s="242">
        <f>SUM(L7:L75)</f>
        <v>79973.422806830145</v>
      </c>
      <c r="M76" s="242">
        <f>SUM(M7:M75)</f>
        <v>0</v>
      </c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B78" s="684" t="s">
        <v>601</v>
      </c>
      <c r="C78" s="685"/>
      <c r="D78" s="685"/>
      <c r="E78" s="686">
        <f>E76</f>
        <v>39</v>
      </c>
      <c r="F78" s="685"/>
      <c r="G78" s="685"/>
      <c r="H78" s="687">
        <f>'Oct midyear Milestone'!H107</f>
        <v>8326.7546828904688</v>
      </c>
      <c r="I78" s="688">
        <f>I75</f>
        <v>705.7643831168831</v>
      </c>
      <c r="J78" s="689">
        <f t="shared" ref="J78" si="15">(H78+I78)*0.5</f>
        <v>4516.2595330036756</v>
      </c>
      <c r="K78" s="690">
        <f>J78*E78</f>
        <v>176134.12178714335</v>
      </c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3:8" s="370" customFormat="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</row>
    <row r="98" spans="3:8" s="370" customFormat="1" hidden="1">
      <c r="C98" s="376">
        <f>C96*C97</f>
        <v>1331744808</v>
      </c>
      <c r="D98" s="376"/>
      <c r="E98" s="376"/>
      <c r="F98" s="376"/>
      <c r="G98" s="376"/>
      <c r="H98" s="379" t="s">
        <v>314</v>
      </c>
    </row>
    <row r="99" spans="3:8" s="370" customFormat="1" hidden="1">
      <c r="C99" s="378">
        <f>C87</f>
        <v>650290</v>
      </c>
      <c r="D99" s="377"/>
      <c r="E99" s="377"/>
      <c r="F99" s="377"/>
      <c r="G99" s="377"/>
      <c r="H99" s="372" t="s">
        <v>313</v>
      </c>
    </row>
    <row r="100" spans="3:8" s="370" customFormat="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</row>
    <row r="101" spans="3:8" s="370" customFormat="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</row>
    <row r="102" spans="3:8" s="370" customFormat="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</row>
    <row r="103" spans="3:8" s="370" customFormat="1" hidden="1">
      <c r="C103" s="373"/>
      <c r="D103" s="373"/>
      <c r="E103" s="373"/>
      <c r="F103" s="373"/>
      <c r="G103" s="373"/>
      <c r="H103" s="372"/>
    </row>
    <row r="104" spans="3:8" s="370" customFormat="1" hidden="1">
      <c r="C104" s="373"/>
      <c r="D104" s="373"/>
      <c r="E104" s="373"/>
      <c r="F104" s="373"/>
      <c r="G104" s="373"/>
      <c r="H104" s="372"/>
    </row>
    <row r="105" spans="3:8" s="370" customFormat="1" hidden="1">
      <c r="C105" s="371"/>
      <c r="D105" s="371"/>
      <c r="E105" s="371"/>
      <c r="F105" s="371"/>
      <c r="G105" s="371"/>
      <c r="H105" s="372"/>
    </row>
    <row r="106" spans="3:8" s="370" customFormat="1" hidden="1">
      <c r="C106" s="371"/>
      <c r="D106" s="371"/>
      <c r="E106" s="371"/>
      <c r="F106" s="371"/>
      <c r="G106" s="371"/>
      <c r="H106" s="371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61" firstPageNumber="82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85" zoomScaleSheetLayoutView="90" workbookViewId="0">
      <pane xSplit="2" ySplit="6" topLeftCell="C58" activePane="bottomRight" state="frozen"/>
      <selection activeCell="A2" sqref="A2:B4"/>
      <selection pane="topRight" activeCell="A2" sqref="A2:B4"/>
      <selection pane="bottomLeft" activeCell="A2" sqref="A2:B4"/>
      <selection pane="bottomRight" activeCell="H78" sqref="H78"/>
    </sheetView>
  </sheetViews>
  <sheetFormatPr defaultColWidth="12.5703125" defaultRowHeight="12.75"/>
  <cols>
    <col min="1" max="1" width="3" style="370" bestFit="1" customWidth="1"/>
    <col min="2" max="2" width="18.5703125" style="370" customWidth="1"/>
    <col min="3" max="3" width="12.140625" style="371" customWidth="1"/>
    <col min="4" max="4" width="13.28515625" style="371" customWidth="1"/>
    <col min="5" max="5" width="14.5703125" style="371" customWidth="1"/>
    <col min="6" max="6" width="11.28515625" style="371" customWidth="1"/>
    <col min="7" max="7" width="11.7109375" style="371" customWidth="1"/>
    <col min="8" max="8" width="15.28515625" style="371" customWidth="1"/>
    <col min="9" max="9" width="12.5703125" style="371" bestFit="1" customWidth="1"/>
    <col min="10" max="10" width="14.5703125" style="370" customWidth="1"/>
    <col min="11" max="11" width="15.42578125" style="370" customWidth="1"/>
    <col min="12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7.5" customHeight="1">
      <c r="A2" s="820" t="s">
        <v>331</v>
      </c>
      <c r="B2" s="821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215</v>
      </c>
      <c r="I2" s="778" t="s">
        <v>214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90" customHeight="1">
      <c r="A3" s="822"/>
      <c r="B3" s="823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49.5" customHeight="1">
      <c r="A4" s="824"/>
      <c r="B4" s="825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5.75" customHeight="1">
      <c r="A6" s="421"/>
      <c r="B6" s="420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/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614">
        <f>'10.1.12 MFP Funded'!N6</f>
        <v>0</v>
      </c>
      <c r="D7" s="371">
        <f>'[11]ALL-Reformatted'!N6</f>
        <v>0</v>
      </c>
      <c r="E7" s="330">
        <f>D7-C7</f>
        <v>0</v>
      </c>
      <c r="F7" s="330">
        <f t="shared" ref="F7:F70" si="1">IF(E7&gt;0,E7,0)</f>
        <v>0</v>
      </c>
      <c r="G7" s="330">
        <f t="shared" ref="G7:G70" si="2">IF(E7&lt;0,E7,0)</f>
        <v>0</v>
      </c>
      <c r="H7" s="283">
        <f>'[1]Table 3 Levels 1&amp;2'!AL8</f>
        <v>4621.8175818834352</v>
      </c>
      <c r="I7" s="399">
        <v>659.21180998497243</v>
      </c>
      <c r="J7" s="282">
        <f>(H7+I7)*0.5</f>
        <v>2640.5146959342037</v>
      </c>
      <c r="K7" s="281">
        <f t="shared" ref="K7:K70" si="3">E7*J7</f>
        <v>0</v>
      </c>
      <c r="L7" s="281">
        <f t="shared" ref="L7:L70" si="4">IF(K7&gt;0,K7,0)</f>
        <v>0</v>
      </c>
      <c r="M7" s="281">
        <f t="shared" ref="M7:M70" si="5">IF(K7&lt;0,K7,0)</f>
        <v>0</v>
      </c>
    </row>
    <row r="8" spans="1:13">
      <c r="A8" s="264">
        <v>2</v>
      </c>
      <c r="B8" s="263" t="s">
        <v>291</v>
      </c>
      <c r="C8" s="629">
        <f>'10.1.12 MFP Funded'!N7</f>
        <v>0</v>
      </c>
      <c r="D8" s="371">
        <f>'[11]ALL-Reformatted'!N7</f>
        <v>0</v>
      </c>
      <c r="E8" s="332">
        <f t="shared" ref="E8:E71" si="6">D8-C8</f>
        <v>0</v>
      </c>
      <c r="F8" s="332">
        <f t="shared" si="1"/>
        <v>0</v>
      </c>
      <c r="G8" s="332">
        <f t="shared" si="2"/>
        <v>0</v>
      </c>
      <c r="H8" s="295">
        <f>'[1]Table 3 Levels 1&amp;2'!AL9</f>
        <v>6131.8351665660375</v>
      </c>
      <c r="I8" s="401">
        <v>659.21180998497243</v>
      </c>
      <c r="J8" s="294">
        <f t="shared" ref="J8:J71" si="7">(H8+I8)*0.5</f>
        <v>3395.5234882755049</v>
      </c>
      <c r="K8" s="293">
        <f t="shared" si="3"/>
        <v>0</v>
      </c>
      <c r="L8" s="293">
        <f t="shared" si="4"/>
        <v>0</v>
      </c>
      <c r="M8" s="293">
        <f t="shared" si="5"/>
        <v>0</v>
      </c>
    </row>
    <row r="9" spans="1:13" ht="12.75" customHeight="1">
      <c r="A9" s="264">
        <v>3</v>
      </c>
      <c r="B9" s="263" t="s">
        <v>290</v>
      </c>
      <c r="C9" s="629">
        <f>'10.1.12 MFP Funded'!N8</f>
        <v>0</v>
      </c>
      <c r="D9" s="371">
        <f>'[11]ALL-Reformatted'!N8</f>
        <v>1</v>
      </c>
      <c r="E9" s="332">
        <f t="shared" si="6"/>
        <v>1</v>
      </c>
      <c r="F9" s="332">
        <f t="shared" si="1"/>
        <v>1</v>
      </c>
      <c r="G9" s="332">
        <f t="shared" si="2"/>
        <v>0</v>
      </c>
      <c r="H9" s="295">
        <f>'[1]Table 3 Levels 1&amp;2'!AL10</f>
        <v>4326.5384352059973</v>
      </c>
      <c r="I9" s="401">
        <v>659.21180998497243</v>
      </c>
      <c r="J9" s="294">
        <f t="shared" si="7"/>
        <v>2492.8751225954848</v>
      </c>
      <c r="K9" s="293">
        <f t="shared" si="3"/>
        <v>2492.8751225954848</v>
      </c>
      <c r="L9" s="293">
        <f t="shared" si="4"/>
        <v>2492.8751225954848</v>
      </c>
      <c r="M9" s="293">
        <f t="shared" si="5"/>
        <v>0</v>
      </c>
    </row>
    <row r="10" spans="1:13" ht="12.75" customHeight="1">
      <c r="A10" s="264">
        <v>4</v>
      </c>
      <c r="B10" s="263" t="s">
        <v>289</v>
      </c>
      <c r="C10" s="629">
        <f>'10.1.12 MFP Funded'!N9</f>
        <v>3</v>
      </c>
      <c r="D10" s="371">
        <f>'[11]ALL-Reformatted'!N9</f>
        <v>2</v>
      </c>
      <c r="E10" s="332">
        <f t="shared" si="6"/>
        <v>-1</v>
      </c>
      <c r="F10" s="332">
        <f t="shared" si="1"/>
        <v>0</v>
      </c>
      <c r="G10" s="332">
        <f t="shared" si="2"/>
        <v>-1</v>
      </c>
      <c r="H10" s="295">
        <f>'[1]Table 3 Levels 1&amp;2'!AL11</f>
        <v>6066.2659652331004</v>
      </c>
      <c r="I10" s="401">
        <v>659.21180998497243</v>
      </c>
      <c r="J10" s="294">
        <f t="shared" si="7"/>
        <v>3362.7388876090363</v>
      </c>
      <c r="K10" s="293">
        <f t="shared" si="3"/>
        <v>-3362.7388876090363</v>
      </c>
      <c r="L10" s="293">
        <f t="shared" si="4"/>
        <v>0</v>
      </c>
      <c r="M10" s="293">
        <f t="shared" si="5"/>
        <v>-3362.7388876090363</v>
      </c>
    </row>
    <row r="11" spans="1:13">
      <c r="A11" s="280">
        <v>5</v>
      </c>
      <c r="B11" s="279" t="s">
        <v>288</v>
      </c>
      <c r="C11" s="630">
        <f>'10.1.12 MFP Funded'!N10</f>
        <v>0</v>
      </c>
      <c r="D11" s="635">
        <f>'[11]ALL-Reformatted'!N10</f>
        <v>0</v>
      </c>
      <c r="E11" s="331">
        <f t="shared" si="6"/>
        <v>0</v>
      </c>
      <c r="F11" s="331">
        <f t="shared" si="1"/>
        <v>0</v>
      </c>
      <c r="G11" s="331">
        <f t="shared" si="2"/>
        <v>0</v>
      </c>
      <c r="H11" s="289">
        <f>'[1]Table 3 Levels 1&amp;2'!AL12</f>
        <v>4806.2126132223084</v>
      </c>
      <c r="I11" s="400">
        <v>659.21180998497243</v>
      </c>
      <c r="J11" s="288">
        <f t="shared" si="7"/>
        <v>2732.7122116036403</v>
      </c>
      <c r="K11" s="287">
        <f t="shared" si="3"/>
        <v>0</v>
      </c>
      <c r="L11" s="287">
        <f t="shared" si="4"/>
        <v>0</v>
      </c>
      <c r="M11" s="287">
        <f t="shared" si="5"/>
        <v>0</v>
      </c>
    </row>
    <row r="12" spans="1:13" ht="12.75" customHeight="1">
      <c r="A12" s="272">
        <v>6</v>
      </c>
      <c r="B12" s="271" t="s">
        <v>287</v>
      </c>
      <c r="C12" s="631">
        <f>'10.1.12 MFP Funded'!N11</f>
        <v>0</v>
      </c>
      <c r="D12" s="371">
        <f>'[11]ALL-Reformatted'!N11</f>
        <v>0</v>
      </c>
      <c r="E12" s="330">
        <f t="shared" si="6"/>
        <v>0</v>
      </c>
      <c r="F12" s="330">
        <f t="shared" si="1"/>
        <v>0</v>
      </c>
      <c r="G12" s="330">
        <f t="shared" si="2"/>
        <v>0</v>
      </c>
      <c r="H12" s="283">
        <f>'[1]Table 3 Levels 1&amp;2'!AL13</f>
        <v>5538.0879878550813</v>
      </c>
      <c r="I12" s="399">
        <v>659.21180998497243</v>
      </c>
      <c r="J12" s="282">
        <f t="shared" si="7"/>
        <v>3098.6498989200268</v>
      </c>
      <c r="K12" s="281">
        <f t="shared" si="3"/>
        <v>0</v>
      </c>
      <c r="L12" s="281">
        <f t="shared" si="4"/>
        <v>0</v>
      </c>
      <c r="M12" s="281">
        <f t="shared" si="5"/>
        <v>0</v>
      </c>
    </row>
    <row r="13" spans="1:13">
      <c r="A13" s="264">
        <v>7</v>
      </c>
      <c r="B13" s="263" t="s">
        <v>286</v>
      </c>
      <c r="C13" s="629">
        <f>'10.1.12 MFP Funded'!N12</f>
        <v>0</v>
      </c>
      <c r="D13" s="371">
        <f>'[11]ALL-Reformatted'!N12</f>
        <v>0</v>
      </c>
      <c r="E13" s="332">
        <f t="shared" si="6"/>
        <v>0</v>
      </c>
      <c r="F13" s="332">
        <f t="shared" si="1"/>
        <v>0</v>
      </c>
      <c r="G13" s="332">
        <f t="shared" si="2"/>
        <v>0</v>
      </c>
      <c r="H13" s="295">
        <f>'[1]Table 3 Levels 1&amp;2'!AL14</f>
        <v>1543.5712353471597</v>
      </c>
      <c r="I13" s="401">
        <v>659.21180998497243</v>
      </c>
      <c r="J13" s="294">
        <f t="shared" si="7"/>
        <v>1101.3915226660661</v>
      </c>
      <c r="K13" s="293">
        <f t="shared" si="3"/>
        <v>0</v>
      </c>
      <c r="L13" s="293">
        <f t="shared" si="4"/>
        <v>0</v>
      </c>
      <c r="M13" s="293">
        <f t="shared" si="5"/>
        <v>0</v>
      </c>
    </row>
    <row r="14" spans="1:13">
      <c r="A14" s="264">
        <v>8</v>
      </c>
      <c r="B14" s="263" t="s">
        <v>285</v>
      </c>
      <c r="C14" s="629">
        <f>'10.1.12 MFP Funded'!N13</f>
        <v>0</v>
      </c>
      <c r="D14" s="371">
        <f>'[11]ALL-Reformatted'!N13</f>
        <v>0</v>
      </c>
      <c r="E14" s="332">
        <f t="shared" si="6"/>
        <v>0</v>
      </c>
      <c r="F14" s="332">
        <f t="shared" si="1"/>
        <v>0</v>
      </c>
      <c r="G14" s="332">
        <f t="shared" si="2"/>
        <v>0</v>
      </c>
      <c r="H14" s="295">
        <f>'[1]Table 3 Levels 1&amp;2'!AL15</f>
        <v>4033.4866571910334</v>
      </c>
      <c r="I14" s="401">
        <v>659.21180998497243</v>
      </c>
      <c r="J14" s="294">
        <f t="shared" si="7"/>
        <v>2346.3492335880028</v>
      </c>
      <c r="K14" s="293">
        <f t="shared" si="3"/>
        <v>0</v>
      </c>
      <c r="L14" s="293">
        <f t="shared" si="4"/>
        <v>0</v>
      </c>
      <c r="M14" s="293">
        <f t="shared" si="5"/>
        <v>0</v>
      </c>
    </row>
    <row r="15" spans="1:13">
      <c r="A15" s="264">
        <v>9</v>
      </c>
      <c r="B15" s="263" t="s">
        <v>284</v>
      </c>
      <c r="C15" s="629">
        <f>'10.1.12 MFP Funded'!N14</f>
        <v>0</v>
      </c>
      <c r="D15" s="371">
        <f>'[11]ALL-Reformatted'!N14</f>
        <v>0</v>
      </c>
      <c r="E15" s="332">
        <f t="shared" si="6"/>
        <v>0</v>
      </c>
      <c r="F15" s="332">
        <f t="shared" si="1"/>
        <v>0</v>
      </c>
      <c r="G15" s="332">
        <f t="shared" si="2"/>
        <v>0</v>
      </c>
      <c r="H15" s="295">
        <f>'[1]Table 3 Levels 1&amp;2'!AL16</f>
        <v>4268.3217271902904</v>
      </c>
      <c r="I15" s="401">
        <v>659.21180998497243</v>
      </c>
      <c r="J15" s="294">
        <f t="shared" si="7"/>
        <v>2463.7667685876313</v>
      </c>
      <c r="K15" s="293">
        <f t="shared" si="3"/>
        <v>0</v>
      </c>
      <c r="L15" s="293">
        <f t="shared" si="4"/>
        <v>0</v>
      </c>
      <c r="M15" s="293">
        <f t="shared" si="5"/>
        <v>0</v>
      </c>
    </row>
    <row r="16" spans="1:13">
      <c r="A16" s="280">
        <v>10</v>
      </c>
      <c r="B16" s="279" t="s">
        <v>283</v>
      </c>
      <c r="C16" s="630">
        <f>'10.1.12 MFP Funded'!N15</f>
        <v>0</v>
      </c>
      <c r="D16" s="635">
        <f>'[11]ALL-Reformatted'!N15</f>
        <v>0</v>
      </c>
      <c r="E16" s="331">
        <f t="shared" si="6"/>
        <v>0</v>
      </c>
      <c r="F16" s="331">
        <f t="shared" si="1"/>
        <v>0</v>
      </c>
      <c r="G16" s="331">
        <f t="shared" si="2"/>
        <v>0</v>
      </c>
      <c r="H16" s="289">
        <f>'[1]Table 3 Levels 1&amp;2'!AL17</f>
        <v>4300.0681374076885</v>
      </c>
      <c r="I16" s="400">
        <v>659.21180998497243</v>
      </c>
      <c r="J16" s="288">
        <f t="shared" si="7"/>
        <v>2479.6399736963303</v>
      </c>
      <c r="K16" s="287">
        <f t="shared" si="3"/>
        <v>0</v>
      </c>
      <c r="L16" s="287">
        <f t="shared" si="4"/>
        <v>0</v>
      </c>
      <c r="M16" s="287">
        <f t="shared" si="5"/>
        <v>0</v>
      </c>
    </row>
    <row r="17" spans="1:13">
      <c r="A17" s="272">
        <v>11</v>
      </c>
      <c r="B17" s="271" t="s">
        <v>282</v>
      </c>
      <c r="C17" s="631">
        <f>'10.1.12 MFP Funded'!N16</f>
        <v>0</v>
      </c>
      <c r="D17" s="371">
        <f>'[11]ALL-Reformatted'!N16</f>
        <v>0</v>
      </c>
      <c r="E17" s="330">
        <f t="shared" si="6"/>
        <v>0</v>
      </c>
      <c r="F17" s="330">
        <f t="shared" si="1"/>
        <v>0</v>
      </c>
      <c r="G17" s="330">
        <f t="shared" si="2"/>
        <v>0</v>
      </c>
      <c r="H17" s="283">
        <f>'[1]Table 3 Levels 1&amp;2'!AL18</f>
        <v>6740.2393955908683</v>
      </c>
      <c r="I17" s="399">
        <v>659.21180998497243</v>
      </c>
      <c r="J17" s="282">
        <f t="shared" si="7"/>
        <v>3699.7256027879203</v>
      </c>
      <c r="K17" s="281">
        <f t="shared" si="3"/>
        <v>0</v>
      </c>
      <c r="L17" s="281">
        <f t="shared" si="4"/>
        <v>0</v>
      </c>
      <c r="M17" s="281">
        <f t="shared" si="5"/>
        <v>0</v>
      </c>
    </row>
    <row r="18" spans="1:13">
      <c r="A18" s="264">
        <v>12</v>
      </c>
      <c r="B18" s="263" t="s">
        <v>281</v>
      </c>
      <c r="C18" s="629">
        <f>'10.1.12 MFP Funded'!N17</f>
        <v>0</v>
      </c>
      <c r="D18" s="371">
        <f>'[11]ALL-Reformatted'!N17</f>
        <v>0</v>
      </c>
      <c r="E18" s="332">
        <f t="shared" si="6"/>
        <v>0</v>
      </c>
      <c r="F18" s="332">
        <f t="shared" si="1"/>
        <v>0</v>
      </c>
      <c r="G18" s="332">
        <f t="shared" si="2"/>
        <v>0</v>
      </c>
      <c r="H18" s="295">
        <f>'[1]Table 3 Levels 1&amp;2'!AL19</f>
        <v>1781.2877551020408</v>
      </c>
      <c r="I18" s="401">
        <v>659.21180998497243</v>
      </c>
      <c r="J18" s="294">
        <f t="shared" si="7"/>
        <v>1220.2497825435066</v>
      </c>
      <c r="K18" s="293">
        <f t="shared" si="3"/>
        <v>0</v>
      </c>
      <c r="L18" s="293">
        <f t="shared" si="4"/>
        <v>0</v>
      </c>
      <c r="M18" s="293">
        <f t="shared" si="5"/>
        <v>0</v>
      </c>
    </row>
    <row r="19" spans="1:13">
      <c r="A19" s="264">
        <v>13</v>
      </c>
      <c r="B19" s="263" t="s">
        <v>280</v>
      </c>
      <c r="C19" s="629">
        <f>'10.1.12 MFP Funded'!N18</f>
        <v>0</v>
      </c>
      <c r="D19" s="371">
        <f>'[11]ALL-Reformatted'!N18</f>
        <v>0</v>
      </c>
      <c r="E19" s="332">
        <f t="shared" si="6"/>
        <v>0</v>
      </c>
      <c r="F19" s="332">
        <f t="shared" si="1"/>
        <v>0</v>
      </c>
      <c r="G19" s="332">
        <f t="shared" si="2"/>
        <v>0</v>
      </c>
      <c r="H19" s="295">
        <f>'[1]Table 3 Levels 1&amp;2'!AL20</f>
        <v>6125.5331903699798</v>
      </c>
      <c r="I19" s="401">
        <v>659.21180998497243</v>
      </c>
      <c r="J19" s="294">
        <f t="shared" si="7"/>
        <v>3392.372500177476</v>
      </c>
      <c r="K19" s="293">
        <f t="shared" si="3"/>
        <v>0</v>
      </c>
      <c r="L19" s="293">
        <f t="shared" si="4"/>
        <v>0</v>
      </c>
      <c r="M19" s="293">
        <f t="shared" si="5"/>
        <v>0</v>
      </c>
    </row>
    <row r="20" spans="1:13" ht="12.75" customHeight="1">
      <c r="A20" s="264">
        <v>14</v>
      </c>
      <c r="B20" s="263" t="s">
        <v>279</v>
      </c>
      <c r="C20" s="629">
        <f>'10.1.12 MFP Funded'!N19</f>
        <v>0</v>
      </c>
      <c r="D20" s="371">
        <f>'[11]ALL-Reformatted'!N19</f>
        <v>0</v>
      </c>
      <c r="E20" s="332">
        <f t="shared" si="6"/>
        <v>0</v>
      </c>
      <c r="F20" s="332">
        <f t="shared" si="1"/>
        <v>0</v>
      </c>
      <c r="G20" s="332">
        <f t="shared" si="2"/>
        <v>0</v>
      </c>
      <c r="H20" s="295">
        <f>'[1]Table 3 Levels 1&amp;2'!AL21</f>
        <v>5278.0936993421856</v>
      </c>
      <c r="I20" s="401">
        <v>659.21180998497243</v>
      </c>
      <c r="J20" s="294">
        <f t="shared" si="7"/>
        <v>2968.6527546635789</v>
      </c>
      <c r="K20" s="293">
        <f t="shared" si="3"/>
        <v>0</v>
      </c>
      <c r="L20" s="293">
        <f t="shared" si="4"/>
        <v>0</v>
      </c>
      <c r="M20" s="293">
        <f t="shared" si="5"/>
        <v>0</v>
      </c>
    </row>
    <row r="21" spans="1:13">
      <c r="A21" s="280">
        <v>15</v>
      </c>
      <c r="B21" s="279" t="s">
        <v>278</v>
      </c>
      <c r="C21" s="630">
        <f>'10.1.12 MFP Funded'!N20</f>
        <v>0</v>
      </c>
      <c r="D21" s="635">
        <f>'[11]ALL-Reformatted'!N20</f>
        <v>0</v>
      </c>
      <c r="E21" s="331">
        <f t="shared" si="6"/>
        <v>0</v>
      </c>
      <c r="F21" s="331">
        <f t="shared" si="1"/>
        <v>0</v>
      </c>
      <c r="G21" s="331">
        <f t="shared" si="2"/>
        <v>0</v>
      </c>
      <c r="H21" s="289">
        <f>'[1]Table 3 Levels 1&amp;2'!AL22</f>
        <v>5428.9842692179664</v>
      </c>
      <c r="I21" s="400">
        <v>659.21180998497243</v>
      </c>
      <c r="J21" s="288">
        <f t="shared" si="7"/>
        <v>3044.0980396014693</v>
      </c>
      <c r="K21" s="287">
        <f t="shared" si="3"/>
        <v>0</v>
      </c>
      <c r="L21" s="287">
        <f t="shared" si="4"/>
        <v>0</v>
      </c>
      <c r="M21" s="287">
        <f t="shared" si="5"/>
        <v>0</v>
      </c>
    </row>
    <row r="22" spans="1:13">
      <c r="A22" s="272">
        <v>16</v>
      </c>
      <c r="B22" s="271" t="s">
        <v>277</v>
      </c>
      <c r="C22" s="631">
        <f>'10.1.12 MFP Funded'!N21</f>
        <v>0</v>
      </c>
      <c r="D22" s="371">
        <f>'[11]ALL-Reformatted'!N21</f>
        <v>0</v>
      </c>
      <c r="E22" s="330">
        <f t="shared" si="6"/>
        <v>0</v>
      </c>
      <c r="F22" s="330">
        <f t="shared" si="1"/>
        <v>0</v>
      </c>
      <c r="G22" s="330">
        <f t="shared" si="2"/>
        <v>0</v>
      </c>
      <c r="H22" s="283">
        <f>'[1]Table 3 Levels 1&amp;2'!AL23</f>
        <v>1501.2470754125757</v>
      </c>
      <c r="I22" s="399">
        <v>659.21180998497243</v>
      </c>
      <c r="J22" s="282">
        <f t="shared" si="7"/>
        <v>1080.2294426987742</v>
      </c>
      <c r="K22" s="281">
        <f t="shared" si="3"/>
        <v>0</v>
      </c>
      <c r="L22" s="281">
        <f t="shared" si="4"/>
        <v>0</v>
      </c>
      <c r="M22" s="281">
        <f t="shared" si="5"/>
        <v>0</v>
      </c>
    </row>
    <row r="23" spans="1:13">
      <c r="A23" s="264">
        <v>17</v>
      </c>
      <c r="B23" s="263" t="s">
        <v>276</v>
      </c>
      <c r="C23" s="629">
        <f>'10.1.12 MFP Funded'!N22</f>
        <v>0</v>
      </c>
      <c r="D23" s="371">
        <f>'[11]ALL-Reformatted'!N22</f>
        <v>0</v>
      </c>
      <c r="E23" s="332">
        <f t="shared" si="6"/>
        <v>0</v>
      </c>
      <c r="F23" s="332">
        <f t="shared" si="1"/>
        <v>0</v>
      </c>
      <c r="G23" s="332">
        <f t="shared" si="2"/>
        <v>0</v>
      </c>
      <c r="H23" s="295">
        <f>'[1]Table 3 Levels 1&amp;2'!AL24</f>
        <v>3386.5716964570697</v>
      </c>
      <c r="I23" s="401">
        <v>659.21180998497243</v>
      </c>
      <c r="J23" s="294">
        <f t="shared" si="7"/>
        <v>2022.8917532210212</v>
      </c>
      <c r="K23" s="293">
        <f t="shared" si="3"/>
        <v>0</v>
      </c>
      <c r="L23" s="293">
        <f t="shared" si="4"/>
        <v>0</v>
      </c>
      <c r="M23" s="293">
        <f t="shared" si="5"/>
        <v>0</v>
      </c>
    </row>
    <row r="24" spans="1:13">
      <c r="A24" s="264">
        <v>18</v>
      </c>
      <c r="B24" s="263" t="s">
        <v>275</v>
      </c>
      <c r="C24" s="629">
        <f>'10.1.12 MFP Funded'!N23</f>
        <v>0</v>
      </c>
      <c r="D24" s="371">
        <f>'[11]ALL-Reformatted'!N23</f>
        <v>0</v>
      </c>
      <c r="E24" s="332">
        <f t="shared" si="6"/>
        <v>0</v>
      </c>
      <c r="F24" s="332">
        <f t="shared" si="1"/>
        <v>0</v>
      </c>
      <c r="G24" s="332">
        <f t="shared" si="2"/>
        <v>0</v>
      </c>
      <c r="H24" s="295">
        <f>'[1]Table 3 Levels 1&amp;2'!AL25</f>
        <v>5798.0598063231446</v>
      </c>
      <c r="I24" s="401">
        <v>659.21180998497243</v>
      </c>
      <c r="J24" s="294">
        <f t="shared" si="7"/>
        <v>3228.6358081540584</v>
      </c>
      <c r="K24" s="293">
        <f t="shared" si="3"/>
        <v>0</v>
      </c>
      <c r="L24" s="293">
        <f t="shared" si="4"/>
        <v>0</v>
      </c>
      <c r="M24" s="293">
        <f t="shared" si="5"/>
        <v>0</v>
      </c>
    </row>
    <row r="25" spans="1:13">
      <c r="A25" s="264">
        <v>19</v>
      </c>
      <c r="B25" s="263" t="s">
        <v>274</v>
      </c>
      <c r="C25" s="629">
        <f>'10.1.12 MFP Funded'!N24</f>
        <v>0</v>
      </c>
      <c r="D25" s="371">
        <f>'[11]ALL-Reformatted'!N24</f>
        <v>0</v>
      </c>
      <c r="E25" s="332">
        <f t="shared" si="6"/>
        <v>0</v>
      </c>
      <c r="F25" s="332">
        <f t="shared" si="1"/>
        <v>0</v>
      </c>
      <c r="G25" s="332">
        <f t="shared" si="2"/>
        <v>0</v>
      </c>
      <c r="H25" s="295">
        <f>'[1]Table 3 Levels 1&amp;2'!AL26</f>
        <v>5219.1012787873206</v>
      </c>
      <c r="I25" s="401">
        <v>659.21180998497243</v>
      </c>
      <c r="J25" s="294">
        <f t="shared" si="7"/>
        <v>2939.1565443861464</v>
      </c>
      <c r="K25" s="293">
        <f t="shared" si="3"/>
        <v>0</v>
      </c>
      <c r="L25" s="293">
        <f t="shared" si="4"/>
        <v>0</v>
      </c>
      <c r="M25" s="293">
        <f t="shared" si="5"/>
        <v>0</v>
      </c>
    </row>
    <row r="26" spans="1:13">
      <c r="A26" s="280">
        <v>20</v>
      </c>
      <c r="B26" s="279" t="s">
        <v>273</v>
      </c>
      <c r="C26" s="630">
        <f>'10.1.12 MFP Funded'!N25</f>
        <v>0</v>
      </c>
      <c r="D26" s="635">
        <f>'[11]ALL-Reformatted'!N25</f>
        <v>0</v>
      </c>
      <c r="E26" s="331">
        <f t="shared" si="6"/>
        <v>0</v>
      </c>
      <c r="F26" s="331">
        <f t="shared" si="1"/>
        <v>0</v>
      </c>
      <c r="G26" s="331">
        <f t="shared" si="2"/>
        <v>0</v>
      </c>
      <c r="H26" s="289">
        <f>'[1]Table 3 Levels 1&amp;2'!AL27</f>
        <v>5441.7799844976798</v>
      </c>
      <c r="I26" s="400">
        <v>659.21180998497243</v>
      </c>
      <c r="J26" s="288">
        <f t="shared" si="7"/>
        <v>3050.495897241326</v>
      </c>
      <c r="K26" s="287">
        <f t="shared" si="3"/>
        <v>0</v>
      </c>
      <c r="L26" s="287">
        <f t="shared" si="4"/>
        <v>0</v>
      </c>
      <c r="M26" s="287">
        <f t="shared" si="5"/>
        <v>0</v>
      </c>
    </row>
    <row r="27" spans="1:13">
      <c r="A27" s="272">
        <v>21</v>
      </c>
      <c r="B27" s="271" t="s">
        <v>272</v>
      </c>
      <c r="C27" s="631">
        <f>'10.1.12 MFP Funded'!N26</f>
        <v>0</v>
      </c>
      <c r="D27" s="371">
        <f>'[11]ALL-Reformatted'!N26</f>
        <v>0</v>
      </c>
      <c r="E27" s="330">
        <f t="shared" si="6"/>
        <v>0</v>
      </c>
      <c r="F27" s="330">
        <f t="shared" si="1"/>
        <v>0</v>
      </c>
      <c r="G27" s="330">
        <f t="shared" si="2"/>
        <v>0</v>
      </c>
      <c r="H27" s="283">
        <f>'[1]Table 3 Levels 1&amp;2'!AL28</f>
        <v>5718.7800910915075</v>
      </c>
      <c r="I27" s="399">
        <v>659.21180998497243</v>
      </c>
      <c r="J27" s="282">
        <f t="shared" si="7"/>
        <v>3188.9959505382399</v>
      </c>
      <c r="K27" s="281">
        <f t="shared" si="3"/>
        <v>0</v>
      </c>
      <c r="L27" s="281">
        <f t="shared" si="4"/>
        <v>0</v>
      </c>
      <c r="M27" s="281">
        <f t="shared" si="5"/>
        <v>0</v>
      </c>
    </row>
    <row r="28" spans="1:13">
      <c r="A28" s="264">
        <v>22</v>
      </c>
      <c r="B28" s="263" t="s">
        <v>271</v>
      </c>
      <c r="C28" s="629">
        <f>'10.1.12 MFP Funded'!N27</f>
        <v>0</v>
      </c>
      <c r="D28" s="371">
        <f>'[11]ALL-Reformatted'!N27</f>
        <v>0</v>
      </c>
      <c r="E28" s="332">
        <f t="shared" si="6"/>
        <v>0</v>
      </c>
      <c r="F28" s="332">
        <f t="shared" si="1"/>
        <v>0</v>
      </c>
      <c r="G28" s="332">
        <f t="shared" si="2"/>
        <v>0</v>
      </c>
      <c r="H28" s="295">
        <f>'[1]Table 3 Levels 1&amp;2'!AL29</f>
        <v>6198.830003500153</v>
      </c>
      <c r="I28" s="401">
        <v>659.21180998497243</v>
      </c>
      <c r="J28" s="294">
        <f t="shared" si="7"/>
        <v>3429.0209067425626</v>
      </c>
      <c r="K28" s="293">
        <f t="shared" si="3"/>
        <v>0</v>
      </c>
      <c r="L28" s="293">
        <f t="shared" si="4"/>
        <v>0</v>
      </c>
      <c r="M28" s="293">
        <f t="shared" si="5"/>
        <v>0</v>
      </c>
    </row>
    <row r="29" spans="1:13">
      <c r="A29" s="264">
        <v>23</v>
      </c>
      <c r="B29" s="263" t="s">
        <v>270</v>
      </c>
      <c r="C29" s="629">
        <f>'10.1.12 MFP Funded'!N28</f>
        <v>0</v>
      </c>
      <c r="D29" s="371">
        <f>'[11]ALL-Reformatted'!N28</f>
        <v>0</v>
      </c>
      <c r="E29" s="332">
        <f t="shared" si="6"/>
        <v>0</v>
      </c>
      <c r="F29" s="332">
        <f t="shared" si="1"/>
        <v>0</v>
      </c>
      <c r="G29" s="332">
        <f t="shared" si="2"/>
        <v>0</v>
      </c>
      <c r="H29" s="295">
        <f>'[1]Table 3 Levels 1&amp;2'!AL30</f>
        <v>4809.0299298140199</v>
      </c>
      <c r="I29" s="401">
        <v>659.21180998497243</v>
      </c>
      <c r="J29" s="294">
        <f t="shared" si="7"/>
        <v>2734.120869899496</v>
      </c>
      <c r="K29" s="293">
        <f t="shared" si="3"/>
        <v>0</v>
      </c>
      <c r="L29" s="293">
        <f t="shared" si="4"/>
        <v>0</v>
      </c>
      <c r="M29" s="293">
        <f t="shared" si="5"/>
        <v>0</v>
      </c>
    </row>
    <row r="30" spans="1:13">
      <c r="A30" s="264">
        <v>24</v>
      </c>
      <c r="B30" s="263" t="s">
        <v>269</v>
      </c>
      <c r="C30" s="629">
        <f>'10.1.12 MFP Funded'!N29</f>
        <v>0</v>
      </c>
      <c r="D30" s="371">
        <f>'[11]ALL-Reformatted'!N29</f>
        <v>0</v>
      </c>
      <c r="E30" s="332">
        <f t="shared" si="6"/>
        <v>0</v>
      </c>
      <c r="F30" s="332">
        <f t="shared" si="1"/>
        <v>0</v>
      </c>
      <c r="G30" s="332">
        <f t="shared" si="2"/>
        <v>0</v>
      </c>
      <c r="H30" s="295">
        <f>'[1]Table 3 Levels 1&amp;2'!AL31</f>
        <v>2649.7787452556372</v>
      </c>
      <c r="I30" s="401">
        <v>659.21180998497243</v>
      </c>
      <c r="J30" s="294">
        <f t="shared" si="7"/>
        <v>1654.4952776203049</v>
      </c>
      <c r="K30" s="293">
        <f t="shared" si="3"/>
        <v>0</v>
      </c>
      <c r="L30" s="293">
        <f t="shared" si="4"/>
        <v>0</v>
      </c>
      <c r="M30" s="293">
        <f t="shared" si="5"/>
        <v>0</v>
      </c>
    </row>
    <row r="31" spans="1:13">
      <c r="A31" s="280">
        <v>25</v>
      </c>
      <c r="B31" s="279" t="s">
        <v>268</v>
      </c>
      <c r="C31" s="630">
        <f>'10.1.12 MFP Funded'!N30</f>
        <v>0</v>
      </c>
      <c r="D31" s="635">
        <f>'[11]ALL-Reformatted'!N30</f>
        <v>0</v>
      </c>
      <c r="E31" s="331">
        <f t="shared" si="6"/>
        <v>0</v>
      </c>
      <c r="F31" s="331">
        <f t="shared" si="1"/>
        <v>0</v>
      </c>
      <c r="G31" s="331">
        <f t="shared" si="2"/>
        <v>0</v>
      </c>
      <c r="H31" s="289">
        <f>'[1]Table 3 Levels 1&amp;2'!AL32</f>
        <v>3848.3923674564248</v>
      </c>
      <c r="I31" s="400">
        <v>659.21180998497243</v>
      </c>
      <c r="J31" s="288">
        <f t="shared" si="7"/>
        <v>2253.8020887206985</v>
      </c>
      <c r="K31" s="287">
        <f t="shared" si="3"/>
        <v>0</v>
      </c>
      <c r="L31" s="287">
        <f t="shared" si="4"/>
        <v>0</v>
      </c>
      <c r="M31" s="287">
        <f t="shared" si="5"/>
        <v>0</v>
      </c>
    </row>
    <row r="32" spans="1:13">
      <c r="A32" s="272">
        <v>26</v>
      </c>
      <c r="B32" s="271" t="s">
        <v>267</v>
      </c>
      <c r="C32" s="631">
        <f>'10.1.12 MFP Funded'!N31</f>
        <v>0</v>
      </c>
      <c r="D32" s="371">
        <f>'[11]ALL-Reformatted'!N31</f>
        <v>0</v>
      </c>
      <c r="E32" s="330">
        <f t="shared" si="6"/>
        <v>0</v>
      </c>
      <c r="F32" s="330">
        <f t="shared" si="1"/>
        <v>0</v>
      </c>
      <c r="G32" s="330">
        <f t="shared" si="2"/>
        <v>0</v>
      </c>
      <c r="H32" s="283">
        <f>'[1]Table 3 Levels 1&amp;2'!AL33</f>
        <v>3145.9192082835102</v>
      </c>
      <c r="I32" s="399">
        <v>659.21180998497243</v>
      </c>
      <c r="J32" s="282">
        <f t="shared" si="7"/>
        <v>1902.5655091342414</v>
      </c>
      <c r="K32" s="281">
        <f t="shared" si="3"/>
        <v>0</v>
      </c>
      <c r="L32" s="281">
        <f t="shared" si="4"/>
        <v>0</v>
      </c>
      <c r="M32" s="281">
        <f t="shared" si="5"/>
        <v>0</v>
      </c>
    </row>
    <row r="33" spans="1:13">
      <c r="A33" s="264">
        <v>27</v>
      </c>
      <c r="B33" s="263" t="s">
        <v>266</v>
      </c>
      <c r="C33" s="632">
        <f>'10.1.12 MFP Funded'!N32</f>
        <v>0</v>
      </c>
      <c r="D33" s="371">
        <f>'[11]ALL-Reformatted'!N32</f>
        <v>0</v>
      </c>
      <c r="E33" s="327">
        <f t="shared" si="6"/>
        <v>0</v>
      </c>
      <c r="F33" s="327">
        <f t="shared" si="1"/>
        <v>0</v>
      </c>
      <c r="G33" s="327">
        <f t="shared" si="2"/>
        <v>0</v>
      </c>
      <c r="H33" s="259">
        <f>'[1]Table 3 Levels 1&amp;2'!AL34</f>
        <v>5653.5502977926608</v>
      </c>
      <c r="I33" s="396">
        <v>659.21180998497243</v>
      </c>
      <c r="J33" s="258">
        <f t="shared" si="7"/>
        <v>3156.3810538888165</v>
      </c>
      <c r="K33" s="257">
        <f t="shared" si="3"/>
        <v>0</v>
      </c>
      <c r="L33" s="257">
        <f t="shared" si="4"/>
        <v>0</v>
      </c>
      <c r="M33" s="257">
        <f t="shared" si="5"/>
        <v>0</v>
      </c>
    </row>
    <row r="34" spans="1:13">
      <c r="A34" s="264">
        <v>28</v>
      </c>
      <c r="B34" s="263" t="s">
        <v>265</v>
      </c>
      <c r="C34" s="632">
        <f>'10.1.12 MFP Funded'!N33</f>
        <v>0</v>
      </c>
      <c r="D34" s="371">
        <f>'[11]ALL-Reformatted'!N33</f>
        <v>0</v>
      </c>
      <c r="E34" s="327">
        <f t="shared" si="6"/>
        <v>0</v>
      </c>
      <c r="F34" s="327">
        <f t="shared" si="1"/>
        <v>0</v>
      </c>
      <c r="G34" s="327">
        <f t="shared" si="2"/>
        <v>0</v>
      </c>
      <c r="H34" s="259">
        <f>'[1]Table 3 Levels 1&amp;2'!AL35</f>
        <v>3200.5356505169011</v>
      </c>
      <c r="I34" s="396">
        <v>659.21180998497243</v>
      </c>
      <c r="J34" s="258">
        <f t="shared" si="7"/>
        <v>1929.8737302509367</v>
      </c>
      <c r="K34" s="257">
        <f t="shared" si="3"/>
        <v>0</v>
      </c>
      <c r="L34" s="257">
        <f t="shared" si="4"/>
        <v>0</v>
      </c>
      <c r="M34" s="257">
        <f t="shared" si="5"/>
        <v>0</v>
      </c>
    </row>
    <row r="35" spans="1:13">
      <c r="A35" s="264">
        <v>29</v>
      </c>
      <c r="B35" s="263" t="s">
        <v>264</v>
      </c>
      <c r="C35" s="632">
        <f>'10.1.12 MFP Funded'!N34</f>
        <v>56</v>
      </c>
      <c r="D35" s="371">
        <f>'[11]ALL-Reformatted'!N34</f>
        <v>59</v>
      </c>
      <c r="E35" s="327">
        <f t="shared" si="6"/>
        <v>3</v>
      </c>
      <c r="F35" s="327">
        <f t="shared" si="1"/>
        <v>3</v>
      </c>
      <c r="G35" s="327">
        <f t="shared" si="2"/>
        <v>0</v>
      </c>
      <c r="H35" s="259">
        <f>'[1]Table 3 Levels 1&amp;2'!AL36</f>
        <v>3945.0399545376122</v>
      </c>
      <c r="I35" s="396">
        <v>659.21180998497243</v>
      </c>
      <c r="J35" s="258">
        <f t="shared" si="7"/>
        <v>2302.1258822612922</v>
      </c>
      <c r="K35" s="257">
        <f t="shared" si="3"/>
        <v>6906.3776467838761</v>
      </c>
      <c r="L35" s="257">
        <f t="shared" si="4"/>
        <v>6906.3776467838761</v>
      </c>
      <c r="M35" s="257">
        <f t="shared" si="5"/>
        <v>0</v>
      </c>
    </row>
    <row r="36" spans="1:13">
      <c r="A36" s="280">
        <v>30</v>
      </c>
      <c r="B36" s="279" t="s">
        <v>263</v>
      </c>
      <c r="C36" s="633">
        <f>'10.1.12 MFP Funded'!N35</f>
        <v>0</v>
      </c>
      <c r="D36" s="635">
        <f>'[11]ALL-Reformatted'!N35</f>
        <v>0</v>
      </c>
      <c r="E36" s="329">
        <f t="shared" si="6"/>
        <v>0</v>
      </c>
      <c r="F36" s="329">
        <f t="shared" si="1"/>
        <v>0</v>
      </c>
      <c r="G36" s="329">
        <f t="shared" si="2"/>
        <v>0</v>
      </c>
      <c r="H36" s="275">
        <f>'[1]Table 3 Levels 1&amp;2'!AL37</f>
        <v>5594.8916667625617</v>
      </c>
      <c r="I36" s="398">
        <v>659.21180998497243</v>
      </c>
      <c r="J36" s="274">
        <f t="shared" si="7"/>
        <v>3127.051738373767</v>
      </c>
      <c r="K36" s="273">
        <f t="shared" si="3"/>
        <v>0</v>
      </c>
      <c r="L36" s="273">
        <f t="shared" si="4"/>
        <v>0</v>
      </c>
      <c r="M36" s="273">
        <f t="shared" si="5"/>
        <v>0</v>
      </c>
    </row>
    <row r="37" spans="1:13">
      <c r="A37" s="272">
        <v>31</v>
      </c>
      <c r="B37" s="271" t="s">
        <v>262</v>
      </c>
      <c r="C37" s="634">
        <f>'10.1.12 MFP Funded'!N36</f>
        <v>0</v>
      </c>
      <c r="D37" s="371">
        <f>'[11]ALL-Reformatted'!N36</f>
        <v>0</v>
      </c>
      <c r="E37" s="328">
        <f t="shared" si="6"/>
        <v>0</v>
      </c>
      <c r="F37" s="328">
        <f t="shared" si="1"/>
        <v>0</v>
      </c>
      <c r="G37" s="328">
        <f t="shared" si="2"/>
        <v>0</v>
      </c>
      <c r="H37" s="267">
        <f>'[1]Table 3 Levels 1&amp;2'!AL38</f>
        <v>4159.5846806435638</v>
      </c>
      <c r="I37" s="397">
        <v>659.21180998497243</v>
      </c>
      <c r="J37" s="266">
        <f t="shared" si="7"/>
        <v>2409.398245314268</v>
      </c>
      <c r="K37" s="265">
        <f t="shared" si="3"/>
        <v>0</v>
      </c>
      <c r="L37" s="265">
        <f t="shared" si="4"/>
        <v>0</v>
      </c>
      <c r="M37" s="265">
        <f t="shared" si="5"/>
        <v>0</v>
      </c>
    </row>
    <row r="38" spans="1:13">
      <c r="A38" s="264">
        <v>32</v>
      </c>
      <c r="B38" s="263" t="s">
        <v>261</v>
      </c>
      <c r="C38" s="632">
        <f>'10.1.12 MFP Funded'!N37</f>
        <v>1</v>
      </c>
      <c r="D38" s="371">
        <f>'[11]ALL-Reformatted'!N37</f>
        <v>1</v>
      </c>
      <c r="E38" s="327">
        <f t="shared" si="6"/>
        <v>0</v>
      </c>
      <c r="F38" s="327">
        <f t="shared" si="1"/>
        <v>0</v>
      </c>
      <c r="G38" s="327">
        <f t="shared" si="2"/>
        <v>0</v>
      </c>
      <c r="H38" s="259">
        <f>'[1]Table 3 Levels 1&amp;2'!AL39</f>
        <v>5475.1436637248598</v>
      </c>
      <c r="I38" s="396">
        <v>659.21180998497243</v>
      </c>
      <c r="J38" s="258">
        <f t="shared" si="7"/>
        <v>3067.177736854916</v>
      </c>
      <c r="K38" s="257">
        <f t="shared" si="3"/>
        <v>0</v>
      </c>
      <c r="L38" s="257">
        <f t="shared" si="4"/>
        <v>0</v>
      </c>
      <c r="M38" s="257">
        <f t="shared" si="5"/>
        <v>0</v>
      </c>
    </row>
    <row r="39" spans="1:13">
      <c r="A39" s="264">
        <v>33</v>
      </c>
      <c r="B39" s="263" t="s">
        <v>260</v>
      </c>
      <c r="C39" s="632">
        <f>'10.1.12 MFP Funded'!N38</f>
        <v>0</v>
      </c>
      <c r="D39" s="371">
        <f>'[11]ALL-Reformatted'!N38</f>
        <v>0</v>
      </c>
      <c r="E39" s="327">
        <f t="shared" si="6"/>
        <v>0</v>
      </c>
      <c r="F39" s="327">
        <f t="shared" si="1"/>
        <v>0</v>
      </c>
      <c r="G39" s="327">
        <f t="shared" si="2"/>
        <v>0</v>
      </c>
      <c r="H39" s="259">
        <f>'[1]Table 3 Levels 1&amp;2'!AL40</f>
        <v>5397.5678422891451</v>
      </c>
      <c r="I39" s="396">
        <v>659.21180998497243</v>
      </c>
      <c r="J39" s="258">
        <f t="shared" si="7"/>
        <v>3028.3898261370587</v>
      </c>
      <c r="K39" s="257">
        <f t="shared" si="3"/>
        <v>0</v>
      </c>
      <c r="L39" s="257">
        <f t="shared" si="4"/>
        <v>0</v>
      </c>
      <c r="M39" s="257">
        <f t="shared" si="5"/>
        <v>0</v>
      </c>
    </row>
    <row r="40" spans="1:13">
      <c r="A40" s="264">
        <v>34</v>
      </c>
      <c r="B40" s="263" t="s">
        <v>259</v>
      </c>
      <c r="C40" s="632">
        <f>'10.1.12 MFP Funded'!N39</f>
        <v>0</v>
      </c>
      <c r="D40" s="371">
        <f>'[11]ALL-Reformatted'!N39</f>
        <v>0</v>
      </c>
      <c r="E40" s="327">
        <f t="shared" si="6"/>
        <v>0</v>
      </c>
      <c r="F40" s="327">
        <f t="shared" si="1"/>
        <v>0</v>
      </c>
      <c r="G40" s="327">
        <f t="shared" si="2"/>
        <v>0</v>
      </c>
      <c r="H40" s="259">
        <f>'[1]Table 3 Levels 1&amp;2'!AL41</f>
        <v>5843.9642210290731</v>
      </c>
      <c r="I40" s="396">
        <v>659.21180998497243</v>
      </c>
      <c r="J40" s="258">
        <f t="shared" si="7"/>
        <v>3251.5880155070226</v>
      </c>
      <c r="K40" s="257">
        <f t="shared" si="3"/>
        <v>0</v>
      </c>
      <c r="L40" s="257">
        <f t="shared" si="4"/>
        <v>0</v>
      </c>
      <c r="M40" s="257">
        <f t="shared" si="5"/>
        <v>0</v>
      </c>
    </row>
    <row r="41" spans="1:13">
      <c r="A41" s="280">
        <v>35</v>
      </c>
      <c r="B41" s="279" t="s">
        <v>258</v>
      </c>
      <c r="C41" s="633">
        <f>'10.1.12 MFP Funded'!N40</f>
        <v>0</v>
      </c>
      <c r="D41" s="635">
        <f>'[11]ALL-Reformatted'!N40</f>
        <v>0</v>
      </c>
      <c r="E41" s="329">
        <f t="shared" si="6"/>
        <v>0</v>
      </c>
      <c r="F41" s="329">
        <f t="shared" si="1"/>
        <v>0</v>
      </c>
      <c r="G41" s="329">
        <f t="shared" si="2"/>
        <v>0</v>
      </c>
      <c r="H41" s="275">
        <f>'[1]Table 3 Levels 1&amp;2'!AL42</f>
        <v>4830.9633412658623</v>
      </c>
      <c r="I41" s="398">
        <v>659.21180998497243</v>
      </c>
      <c r="J41" s="274">
        <f t="shared" si="7"/>
        <v>2745.0875756254172</v>
      </c>
      <c r="K41" s="273">
        <f t="shared" si="3"/>
        <v>0</v>
      </c>
      <c r="L41" s="273">
        <f t="shared" si="4"/>
        <v>0</v>
      </c>
      <c r="M41" s="273">
        <f t="shared" si="5"/>
        <v>0</v>
      </c>
    </row>
    <row r="42" spans="1:13">
      <c r="A42" s="272">
        <v>36</v>
      </c>
      <c r="B42" s="271" t="s">
        <v>257</v>
      </c>
      <c r="C42" s="634">
        <f>'10.1.12 MFP Funded'!N41</f>
        <v>0</v>
      </c>
      <c r="D42" s="371">
        <f>'[11]ALL-Reformatted'!N41</f>
        <v>0</v>
      </c>
      <c r="E42" s="328">
        <f t="shared" si="6"/>
        <v>0</v>
      </c>
      <c r="F42" s="328">
        <f t="shared" si="1"/>
        <v>0</v>
      </c>
      <c r="G42" s="328">
        <f t="shared" si="2"/>
        <v>0</v>
      </c>
      <c r="H42" s="267">
        <f>'[1]Table 3 Levels 1&amp;2'!AL43</f>
        <v>3493.4615493208294</v>
      </c>
      <c r="I42" s="397">
        <v>659.21180998497243</v>
      </c>
      <c r="J42" s="266">
        <f t="shared" si="7"/>
        <v>2076.3366796529008</v>
      </c>
      <c r="K42" s="265">
        <f t="shared" si="3"/>
        <v>0</v>
      </c>
      <c r="L42" s="265">
        <f t="shared" si="4"/>
        <v>0</v>
      </c>
      <c r="M42" s="265">
        <f t="shared" si="5"/>
        <v>0</v>
      </c>
    </row>
    <row r="43" spans="1:13">
      <c r="A43" s="264">
        <v>37</v>
      </c>
      <c r="B43" s="263" t="s">
        <v>256</v>
      </c>
      <c r="C43" s="632">
        <f>'10.1.12 MFP Funded'!N42</f>
        <v>0</v>
      </c>
      <c r="D43" s="371">
        <f>'[11]ALL-Reformatted'!N42</f>
        <v>0</v>
      </c>
      <c r="E43" s="327">
        <f t="shared" si="6"/>
        <v>0</v>
      </c>
      <c r="F43" s="327">
        <f t="shared" si="1"/>
        <v>0</v>
      </c>
      <c r="G43" s="327">
        <f t="shared" si="2"/>
        <v>0</v>
      </c>
      <c r="H43" s="259">
        <f>'[1]Table 3 Levels 1&amp;2'!AL44</f>
        <v>5484.3026094077886</v>
      </c>
      <c r="I43" s="396">
        <v>659.21180998497243</v>
      </c>
      <c r="J43" s="258">
        <f t="shared" si="7"/>
        <v>3071.7572096963804</v>
      </c>
      <c r="K43" s="257">
        <f t="shared" si="3"/>
        <v>0</v>
      </c>
      <c r="L43" s="257">
        <f t="shared" si="4"/>
        <v>0</v>
      </c>
      <c r="M43" s="257">
        <f t="shared" si="5"/>
        <v>0</v>
      </c>
    </row>
    <row r="44" spans="1:13">
      <c r="A44" s="264">
        <v>38</v>
      </c>
      <c r="B44" s="263" t="s">
        <v>255</v>
      </c>
      <c r="C44" s="632">
        <f>'10.1.12 MFP Funded'!N43</f>
        <v>0</v>
      </c>
      <c r="D44" s="371">
        <f>'[11]ALL-Reformatted'!N43</f>
        <v>0</v>
      </c>
      <c r="E44" s="327">
        <f t="shared" si="6"/>
        <v>0</v>
      </c>
      <c r="F44" s="327">
        <f t="shared" si="1"/>
        <v>0</v>
      </c>
      <c r="G44" s="327">
        <f t="shared" si="2"/>
        <v>0</v>
      </c>
      <c r="H44" s="259">
        <f>'[1]Table 3 Levels 1&amp;2'!AL45</f>
        <v>2191.7415364583335</v>
      </c>
      <c r="I44" s="396">
        <v>659.21180998497243</v>
      </c>
      <c r="J44" s="258">
        <f t="shared" si="7"/>
        <v>1425.4766732216531</v>
      </c>
      <c r="K44" s="257">
        <f t="shared" si="3"/>
        <v>0</v>
      </c>
      <c r="L44" s="257">
        <f t="shared" si="4"/>
        <v>0</v>
      </c>
      <c r="M44" s="257">
        <f t="shared" si="5"/>
        <v>0</v>
      </c>
    </row>
    <row r="45" spans="1:13">
      <c r="A45" s="264">
        <v>39</v>
      </c>
      <c r="B45" s="263" t="s">
        <v>254</v>
      </c>
      <c r="C45" s="632">
        <f>'10.1.12 MFP Funded'!N44</f>
        <v>0</v>
      </c>
      <c r="D45" s="371">
        <f>'[11]ALL-Reformatted'!N44</f>
        <v>0</v>
      </c>
      <c r="E45" s="327">
        <f t="shared" si="6"/>
        <v>0</v>
      </c>
      <c r="F45" s="327">
        <f t="shared" si="1"/>
        <v>0</v>
      </c>
      <c r="G45" s="327">
        <f t="shared" si="2"/>
        <v>0</v>
      </c>
      <c r="H45" s="259">
        <f>'[1]Table 3 Levels 1&amp;2'!AL46</f>
        <v>3686.1886996918806</v>
      </c>
      <c r="I45" s="396">
        <v>659.21180998497243</v>
      </c>
      <c r="J45" s="258">
        <f t="shared" si="7"/>
        <v>2172.7002548384266</v>
      </c>
      <c r="K45" s="257">
        <f t="shared" si="3"/>
        <v>0</v>
      </c>
      <c r="L45" s="257">
        <f t="shared" si="4"/>
        <v>0</v>
      </c>
      <c r="M45" s="257">
        <f t="shared" si="5"/>
        <v>0</v>
      </c>
    </row>
    <row r="46" spans="1:13">
      <c r="A46" s="280">
        <v>40</v>
      </c>
      <c r="B46" s="279" t="s">
        <v>253</v>
      </c>
      <c r="C46" s="633">
        <f>'10.1.12 MFP Funded'!N45</f>
        <v>0</v>
      </c>
      <c r="D46" s="635">
        <f>'[11]ALL-Reformatted'!N45</f>
        <v>0</v>
      </c>
      <c r="E46" s="329">
        <f t="shared" si="6"/>
        <v>0</v>
      </c>
      <c r="F46" s="329">
        <f t="shared" si="1"/>
        <v>0</v>
      </c>
      <c r="G46" s="329">
        <f t="shared" si="2"/>
        <v>0</v>
      </c>
      <c r="H46" s="275">
        <f>'[1]Table 3 Levels 1&amp;2'!AL47</f>
        <v>4879.0185326187402</v>
      </c>
      <c r="I46" s="398">
        <v>659.21180998497243</v>
      </c>
      <c r="J46" s="274">
        <f t="shared" si="7"/>
        <v>2769.1151713018562</v>
      </c>
      <c r="K46" s="273">
        <f t="shared" si="3"/>
        <v>0</v>
      </c>
      <c r="L46" s="273">
        <f t="shared" si="4"/>
        <v>0</v>
      </c>
      <c r="M46" s="273">
        <f t="shared" si="5"/>
        <v>0</v>
      </c>
    </row>
    <row r="47" spans="1:13">
      <c r="A47" s="272">
        <v>41</v>
      </c>
      <c r="B47" s="271" t="s">
        <v>252</v>
      </c>
      <c r="C47" s="634">
        <f>'10.1.12 MFP Funded'!N46</f>
        <v>0</v>
      </c>
      <c r="D47" s="371">
        <f>'[11]ALL-Reformatted'!N46</f>
        <v>0</v>
      </c>
      <c r="E47" s="328">
        <f t="shared" si="6"/>
        <v>0</v>
      </c>
      <c r="F47" s="328">
        <f t="shared" si="1"/>
        <v>0</v>
      </c>
      <c r="G47" s="328">
        <f t="shared" si="2"/>
        <v>0</v>
      </c>
      <c r="H47" s="267">
        <f>'[1]Table 3 Levels 1&amp;2'!AL48</f>
        <v>1608.4303482587065</v>
      </c>
      <c r="I47" s="397">
        <v>659.21180998497243</v>
      </c>
      <c r="J47" s="266">
        <f t="shared" si="7"/>
        <v>1133.8210791218394</v>
      </c>
      <c r="K47" s="265">
        <f t="shared" si="3"/>
        <v>0</v>
      </c>
      <c r="L47" s="265">
        <f t="shared" si="4"/>
        <v>0</v>
      </c>
      <c r="M47" s="265">
        <f t="shared" si="5"/>
        <v>0</v>
      </c>
    </row>
    <row r="48" spans="1:13">
      <c r="A48" s="264">
        <v>42</v>
      </c>
      <c r="B48" s="263" t="s">
        <v>251</v>
      </c>
      <c r="C48" s="632">
        <f>'10.1.12 MFP Funded'!N47</f>
        <v>0</v>
      </c>
      <c r="D48" s="371">
        <f>'[11]ALL-Reformatted'!N47</f>
        <v>0</v>
      </c>
      <c r="E48" s="327">
        <f t="shared" si="6"/>
        <v>0</v>
      </c>
      <c r="F48" s="327">
        <f t="shared" si="1"/>
        <v>0</v>
      </c>
      <c r="G48" s="327">
        <f t="shared" si="2"/>
        <v>0</v>
      </c>
      <c r="H48" s="259">
        <f>'[1]Table 3 Levels 1&amp;2'!AL49</f>
        <v>5260.3047779801664</v>
      </c>
      <c r="I48" s="396">
        <v>659.21180998497243</v>
      </c>
      <c r="J48" s="258">
        <f t="shared" si="7"/>
        <v>2959.7582939825693</v>
      </c>
      <c r="K48" s="257">
        <f t="shared" si="3"/>
        <v>0</v>
      </c>
      <c r="L48" s="257">
        <f t="shared" si="4"/>
        <v>0</v>
      </c>
      <c r="M48" s="257">
        <f t="shared" si="5"/>
        <v>0</v>
      </c>
    </row>
    <row r="49" spans="1:13">
      <c r="A49" s="264">
        <v>43</v>
      </c>
      <c r="B49" s="263" t="s">
        <v>250</v>
      </c>
      <c r="C49" s="632">
        <f>'10.1.12 MFP Funded'!N48</f>
        <v>0</v>
      </c>
      <c r="D49" s="371">
        <f>'[11]ALL-Reformatted'!N48</f>
        <v>0</v>
      </c>
      <c r="E49" s="327">
        <f t="shared" si="6"/>
        <v>0</v>
      </c>
      <c r="F49" s="327">
        <f t="shared" si="1"/>
        <v>0</v>
      </c>
      <c r="G49" s="327">
        <f t="shared" si="2"/>
        <v>0</v>
      </c>
      <c r="H49" s="259">
        <f>'[1]Table 3 Levels 1&amp;2'!AL50</f>
        <v>5587.3492327608728</v>
      </c>
      <c r="I49" s="396">
        <v>659.21180998497243</v>
      </c>
      <c r="J49" s="258">
        <f t="shared" si="7"/>
        <v>3123.2805213729225</v>
      </c>
      <c r="K49" s="257">
        <f t="shared" si="3"/>
        <v>0</v>
      </c>
      <c r="L49" s="257">
        <f t="shared" si="4"/>
        <v>0</v>
      </c>
      <c r="M49" s="257">
        <f t="shared" si="5"/>
        <v>0</v>
      </c>
    </row>
    <row r="50" spans="1:13">
      <c r="A50" s="264">
        <v>44</v>
      </c>
      <c r="B50" s="263" t="s">
        <v>249</v>
      </c>
      <c r="C50" s="632">
        <f>'10.1.12 MFP Funded'!N49</f>
        <v>0</v>
      </c>
      <c r="D50" s="371">
        <f>'[11]ALL-Reformatted'!N49</f>
        <v>0</v>
      </c>
      <c r="E50" s="327">
        <f t="shared" si="6"/>
        <v>0</v>
      </c>
      <c r="F50" s="327">
        <f t="shared" si="1"/>
        <v>0</v>
      </c>
      <c r="G50" s="327">
        <f t="shared" si="2"/>
        <v>0</v>
      </c>
      <c r="H50" s="259">
        <f>'[1]Table 3 Levels 1&amp;2'!AL51</f>
        <v>4113.1787591918992</v>
      </c>
      <c r="I50" s="396">
        <v>659.21180998497243</v>
      </c>
      <c r="J50" s="258">
        <f t="shared" si="7"/>
        <v>2386.1952845884357</v>
      </c>
      <c r="K50" s="257">
        <f t="shared" si="3"/>
        <v>0</v>
      </c>
      <c r="L50" s="257">
        <f t="shared" si="4"/>
        <v>0</v>
      </c>
      <c r="M50" s="257">
        <f t="shared" si="5"/>
        <v>0</v>
      </c>
    </row>
    <row r="51" spans="1:13">
      <c r="A51" s="280">
        <v>45</v>
      </c>
      <c r="B51" s="279" t="s">
        <v>248</v>
      </c>
      <c r="C51" s="633">
        <f>'10.1.12 MFP Funded'!N50</f>
        <v>2</v>
      </c>
      <c r="D51" s="635">
        <f>'[11]ALL-Reformatted'!N50</f>
        <v>2</v>
      </c>
      <c r="E51" s="329">
        <f t="shared" si="6"/>
        <v>0</v>
      </c>
      <c r="F51" s="329">
        <f t="shared" si="1"/>
        <v>0</v>
      </c>
      <c r="G51" s="329">
        <f t="shared" si="2"/>
        <v>0</v>
      </c>
      <c r="H51" s="275">
        <f>'[1]Table 3 Levels 1&amp;2'!AL52</f>
        <v>2414.8479898164846</v>
      </c>
      <c r="I51" s="398">
        <v>659.21180998497243</v>
      </c>
      <c r="J51" s="274">
        <f t="shared" si="7"/>
        <v>1537.0298999007287</v>
      </c>
      <c r="K51" s="273">
        <f t="shared" si="3"/>
        <v>0</v>
      </c>
      <c r="L51" s="273">
        <f t="shared" si="4"/>
        <v>0</v>
      </c>
      <c r="M51" s="273">
        <f t="shared" si="5"/>
        <v>0</v>
      </c>
    </row>
    <row r="52" spans="1:13">
      <c r="A52" s="272">
        <v>46</v>
      </c>
      <c r="B52" s="271" t="s">
        <v>247</v>
      </c>
      <c r="C52" s="634">
        <f>'10.1.12 MFP Funded'!N51</f>
        <v>0</v>
      </c>
      <c r="D52" s="371">
        <f>'[11]ALL-Reformatted'!N51</f>
        <v>0</v>
      </c>
      <c r="E52" s="328">
        <f t="shared" si="6"/>
        <v>0</v>
      </c>
      <c r="F52" s="328">
        <f t="shared" si="1"/>
        <v>0</v>
      </c>
      <c r="G52" s="328">
        <f t="shared" si="2"/>
        <v>0</v>
      </c>
      <c r="H52" s="267">
        <f>'[1]Table 3 Levels 1&amp;2'!AL53</f>
        <v>5765.0314518803261</v>
      </c>
      <c r="I52" s="397">
        <v>659.21180998497243</v>
      </c>
      <c r="J52" s="266">
        <f t="shared" si="7"/>
        <v>3212.1216309326492</v>
      </c>
      <c r="K52" s="265">
        <f t="shared" si="3"/>
        <v>0</v>
      </c>
      <c r="L52" s="265">
        <f t="shared" si="4"/>
        <v>0</v>
      </c>
      <c r="M52" s="265">
        <f t="shared" si="5"/>
        <v>0</v>
      </c>
    </row>
    <row r="53" spans="1:13">
      <c r="A53" s="264">
        <v>47</v>
      </c>
      <c r="B53" s="263" t="s">
        <v>246</v>
      </c>
      <c r="C53" s="632">
        <f>'10.1.12 MFP Funded'!N52</f>
        <v>3</v>
      </c>
      <c r="D53" s="371">
        <f>'[11]ALL-Reformatted'!N52</f>
        <v>3</v>
      </c>
      <c r="E53" s="327">
        <f t="shared" si="6"/>
        <v>0</v>
      </c>
      <c r="F53" s="327">
        <f t="shared" si="1"/>
        <v>0</v>
      </c>
      <c r="G53" s="327">
        <f t="shared" si="2"/>
        <v>0</v>
      </c>
      <c r="H53" s="259">
        <f>'[1]Table 3 Levels 1&amp;2'!AL54</f>
        <v>3186.1712081166847</v>
      </c>
      <c r="I53" s="396">
        <v>659.21180998497243</v>
      </c>
      <c r="J53" s="258">
        <f t="shared" si="7"/>
        <v>1922.6915090508287</v>
      </c>
      <c r="K53" s="257">
        <f t="shared" si="3"/>
        <v>0</v>
      </c>
      <c r="L53" s="257">
        <f t="shared" si="4"/>
        <v>0</v>
      </c>
      <c r="M53" s="257">
        <f t="shared" si="5"/>
        <v>0</v>
      </c>
    </row>
    <row r="54" spans="1:13">
      <c r="A54" s="264">
        <v>48</v>
      </c>
      <c r="B54" s="263" t="s">
        <v>245</v>
      </c>
      <c r="C54" s="632">
        <f>'10.1.12 MFP Funded'!N53</f>
        <v>1</v>
      </c>
      <c r="D54" s="371">
        <f>'[11]ALL-Reformatted'!N53</f>
        <v>0</v>
      </c>
      <c r="E54" s="327">
        <f t="shared" si="6"/>
        <v>-1</v>
      </c>
      <c r="F54" s="327">
        <f t="shared" si="1"/>
        <v>0</v>
      </c>
      <c r="G54" s="327">
        <f t="shared" si="2"/>
        <v>-1</v>
      </c>
      <c r="H54" s="259">
        <f>'[1]Table 3 Levels 1&amp;2'!AL55</f>
        <v>4260.4872196136057</v>
      </c>
      <c r="I54" s="396">
        <v>659.21180998497243</v>
      </c>
      <c r="J54" s="258">
        <f t="shared" si="7"/>
        <v>2459.849514799289</v>
      </c>
      <c r="K54" s="257">
        <f t="shared" si="3"/>
        <v>-2459.849514799289</v>
      </c>
      <c r="L54" s="257">
        <f t="shared" si="4"/>
        <v>0</v>
      </c>
      <c r="M54" s="257">
        <f t="shared" si="5"/>
        <v>-2459.849514799289</v>
      </c>
    </row>
    <row r="55" spans="1:13">
      <c r="A55" s="264">
        <v>49</v>
      </c>
      <c r="B55" s="263" t="s">
        <v>244</v>
      </c>
      <c r="C55" s="632">
        <f>'10.1.12 MFP Funded'!N54</f>
        <v>0</v>
      </c>
      <c r="D55" s="371">
        <f>'[11]ALL-Reformatted'!N54</f>
        <v>0</v>
      </c>
      <c r="E55" s="327">
        <f t="shared" si="6"/>
        <v>0</v>
      </c>
      <c r="F55" s="327">
        <f t="shared" si="1"/>
        <v>0</v>
      </c>
      <c r="G55" s="327">
        <f t="shared" si="2"/>
        <v>0</v>
      </c>
      <c r="H55" s="259">
        <f>'[1]Table 3 Levels 1&amp;2'!AL56</f>
        <v>4800.2172145077111</v>
      </c>
      <c r="I55" s="396">
        <v>659.21180998497243</v>
      </c>
      <c r="J55" s="258">
        <f t="shared" si="7"/>
        <v>2729.7145122463417</v>
      </c>
      <c r="K55" s="257">
        <f t="shared" si="3"/>
        <v>0</v>
      </c>
      <c r="L55" s="257">
        <f t="shared" si="4"/>
        <v>0</v>
      </c>
      <c r="M55" s="257">
        <f t="shared" si="5"/>
        <v>0</v>
      </c>
    </row>
    <row r="56" spans="1:13">
      <c r="A56" s="280">
        <v>50</v>
      </c>
      <c r="B56" s="279" t="s">
        <v>243</v>
      </c>
      <c r="C56" s="633">
        <f>'10.1.12 MFP Funded'!N55</f>
        <v>0</v>
      </c>
      <c r="D56" s="635">
        <f>'[11]ALL-Reformatted'!N55</f>
        <v>0</v>
      </c>
      <c r="E56" s="329">
        <f t="shared" si="6"/>
        <v>0</v>
      </c>
      <c r="F56" s="329">
        <f t="shared" si="1"/>
        <v>0</v>
      </c>
      <c r="G56" s="329">
        <f t="shared" si="2"/>
        <v>0</v>
      </c>
      <c r="H56" s="275">
        <f>'[1]Table 3 Levels 1&amp;2'!AL57</f>
        <v>5059.523754419537</v>
      </c>
      <c r="I56" s="398">
        <v>659.21180998497243</v>
      </c>
      <c r="J56" s="274">
        <f t="shared" si="7"/>
        <v>2859.3677822022546</v>
      </c>
      <c r="K56" s="273">
        <f t="shared" si="3"/>
        <v>0</v>
      </c>
      <c r="L56" s="273">
        <f t="shared" si="4"/>
        <v>0</v>
      </c>
      <c r="M56" s="273">
        <f t="shared" si="5"/>
        <v>0</v>
      </c>
    </row>
    <row r="57" spans="1:13">
      <c r="A57" s="272">
        <v>51</v>
      </c>
      <c r="B57" s="271" t="s">
        <v>242</v>
      </c>
      <c r="C57" s="634">
        <f>'10.1.12 MFP Funded'!N56</f>
        <v>2</v>
      </c>
      <c r="D57" s="371">
        <f>'[11]ALL-Reformatted'!N56</f>
        <v>2</v>
      </c>
      <c r="E57" s="328">
        <f t="shared" si="6"/>
        <v>0</v>
      </c>
      <c r="F57" s="328">
        <f t="shared" si="1"/>
        <v>0</v>
      </c>
      <c r="G57" s="328">
        <f t="shared" si="2"/>
        <v>0</v>
      </c>
      <c r="H57" s="267">
        <f>'[1]Table 3 Levels 1&amp;2'!AL58</f>
        <v>4384.0477116019692</v>
      </c>
      <c r="I57" s="397">
        <v>659.21180998497243</v>
      </c>
      <c r="J57" s="266">
        <f t="shared" si="7"/>
        <v>2521.6297607934707</v>
      </c>
      <c r="K57" s="265">
        <f t="shared" si="3"/>
        <v>0</v>
      </c>
      <c r="L57" s="265">
        <f t="shared" si="4"/>
        <v>0</v>
      </c>
      <c r="M57" s="265">
        <f t="shared" si="5"/>
        <v>0</v>
      </c>
    </row>
    <row r="58" spans="1:13">
      <c r="A58" s="264">
        <v>52</v>
      </c>
      <c r="B58" s="263" t="s">
        <v>241</v>
      </c>
      <c r="C58" s="632">
        <f>'10.1.12 MFP Funded'!N57</f>
        <v>0</v>
      </c>
      <c r="D58" s="371">
        <f>'[11]ALL-Reformatted'!N57</f>
        <v>0</v>
      </c>
      <c r="E58" s="327">
        <f t="shared" si="6"/>
        <v>0</v>
      </c>
      <c r="F58" s="327">
        <f t="shared" si="1"/>
        <v>0</v>
      </c>
      <c r="G58" s="327">
        <f t="shared" si="2"/>
        <v>0</v>
      </c>
      <c r="H58" s="259">
        <f>'[1]Table 3 Levels 1&amp;2'!AL59</f>
        <v>4920.0697942988754</v>
      </c>
      <c r="I58" s="396">
        <v>659.21180998497243</v>
      </c>
      <c r="J58" s="258">
        <f t="shared" si="7"/>
        <v>2789.6408021419238</v>
      </c>
      <c r="K58" s="257">
        <f t="shared" si="3"/>
        <v>0</v>
      </c>
      <c r="L58" s="257">
        <f t="shared" si="4"/>
        <v>0</v>
      </c>
      <c r="M58" s="257">
        <f t="shared" si="5"/>
        <v>0</v>
      </c>
    </row>
    <row r="59" spans="1:13">
      <c r="A59" s="264">
        <v>53</v>
      </c>
      <c r="B59" s="263" t="s">
        <v>240</v>
      </c>
      <c r="C59" s="632">
        <f>'10.1.12 MFP Funded'!N58</f>
        <v>0</v>
      </c>
      <c r="D59" s="371">
        <f>'[11]ALL-Reformatted'!N58</f>
        <v>0</v>
      </c>
      <c r="E59" s="327">
        <f t="shared" si="6"/>
        <v>0</v>
      </c>
      <c r="F59" s="327">
        <f t="shared" si="1"/>
        <v>0</v>
      </c>
      <c r="G59" s="327">
        <f t="shared" si="2"/>
        <v>0</v>
      </c>
      <c r="H59" s="259">
        <f>'[1]Table 3 Levels 1&amp;2'!AL60</f>
        <v>4784.2719870767614</v>
      </c>
      <c r="I59" s="396">
        <v>659.21180998497243</v>
      </c>
      <c r="J59" s="258">
        <f t="shared" si="7"/>
        <v>2721.7418985308668</v>
      </c>
      <c r="K59" s="257">
        <f t="shared" si="3"/>
        <v>0</v>
      </c>
      <c r="L59" s="257">
        <f t="shared" si="4"/>
        <v>0</v>
      </c>
      <c r="M59" s="257">
        <f t="shared" si="5"/>
        <v>0</v>
      </c>
    </row>
    <row r="60" spans="1:13">
      <c r="A60" s="264">
        <v>54</v>
      </c>
      <c r="B60" s="263" t="s">
        <v>239</v>
      </c>
      <c r="C60" s="632">
        <f>'10.1.12 MFP Funded'!N59</f>
        <v>0</v>
      </c>
      <c r="D60" s="371">
        <f>'[11]ALL-Reformatted'!N59</f>
        <v>0</v>
      </c>
      <c r="E60" s="327">
        <f t="shared" si="6"/>
        <v>0</v>
      </c>
      <c r="F60" s="327">
        <f t="shared" si="1"/>
        <v>0</v>
      </c>
      <c r="G60" s="327">
        <f t="shared" si="2"/>
        <v>0</v>
      </c>
      <c r="H60" s="259">
        <f>'[1]Table 3 Levels 1&amp;2'!AL61</f>
        <v>5982.5555386476462</v>
      </c>
      <c r="I60" s="396">
        <v>659.21180998497243</v>
      </c>
      <c r="J60" s="258">
        <f t="shared" si="7"/>
        <v>3320.8836743163092</v>
      </c>
      <c r="K60" s="257">
        <f t="shared" si="3"/>
        <v>0</v>
      </c>
      <c r="L60" s="257">
        <f t="shared" si="4"/>
        <v>0</v>
      </c>
      <c r="M60" s="257">
        <f t="shared" si="5"/>
        <v>0</v>
      </c>
    </row>
    <row r="61" spans="1:13">
      <c r="A61" s="280">
        <v>55</v>
      </c>
      <c r="B61" s="279" t="s">
        <v>238</v>
      </c>
      <c r="C61" s="633">
        <f>'10.1.12 MFP Funded'!N60</f>
        <v>41</v>
      </c>
      <c r="D61" s="635">
        <f>'[11]ALL-Reformatted'!N60</f>
        <v>43</v>
      </c>
      <c r="E61" s="329">
        <f t="shared" si="6"/>
        <v>2</v>
      </c>
      <c r="F61" s="329">
        <f t="shared" si="1"/>
        <v>2</v>
      </c>
      <c r="G61" s="329">
        <f t="shared" si="2"/>
        <v>0</v>
      </c>
      <c r="H61" s="275">
        <f>'[1]Table 3 Levels 1&amp;2'!AL62</f>
        <v>4087.4017448818722</v>
      </c>
      <c r="I61" s="398">
        <v>659.21180998497243</v>
      </c>
      <c r="J61" s="274">
        <f t="shared" si="7"/>
        <v>2373.3067774334222</v>
      </c>
      <c r="K61" s="273">
        <f t="shared" si="3"/>
        <v>4746.6135548668444</v>
      </c>
      <c r="L61" s="273">
        <f t="shared" si="4"/>
        <v>4746.6135548668444</v>
      </c>
      <c r="M61" s="273">
        <f t="shared" si="5"/>
        <v>0</v>
      </c>
    </row>
    <row r="62" spans="1:13">
      <c r="A62" s="272">
        <v>56</v>
      </c>
      <c r="B62" s="271" t="s">
        <v>237</v>
      </c>
      <c r="C62" s="634">
        <f>'10.1.12 MFP Funded'!N61</f>
        <v>0</v>
      </c>
      <c r="D62" s="371">
        <f>'[11]ALL-Reformatted'!N61</f>
        <v>0</v>
      </c>
      <c r="E62" s="328">
        <f t="shared" si="6"/>
        <v>0</v>
      </c>
      <c r="F62" s="328">
        <f t="shared" si="1"/>
        <v>0</v>
      </c>
      <c r="G62" s="328">
        <f t="shared" si="2"/>
        <v>0</v>
      </c>
      <c r="H62" s="267">
        <f>'[1]Table 3 Levels 1&amp;2'!AL63</f>
        <v>5052.2250942802684</v>
      </c>
      <c r="I62" s="397">
        <v>659.21180998497243</v>
      </c>
      <c r="J62" s="266">
        <f t="shared" si="7"/>
        <v>2855.7184521326203</v>
      </c>
      <c r="K62" s="265">
        <f t="shared" si="3"/>
        <v>0</v>
      </c>
      <c r="L62" s="265">
        <f t="shared" si="4"/>
        <v>0</v>
      </c>
      <c r="M62" s="265">
        <f t="shared" si="5"/>
        <v>0</v>
      </c>
    </row>
    <row r="63" spans="1:13">
      <c r="A63" s="264">
        <v>57</v>
      </c>
      <c r="B63" s="263" t="s">
        <v>236</v>
      </c>
      <c r="C63" s="632">
        <f>'10.1.12 MFP Funded'!N62</f>
        <v>0</v>
      </c>
      <c r="D63" s="371">
        <f>'[11]ALL-Reformatted'!N62</f>
        <v>0</v>
      </c>
      <c r="E63" s="327">
        <f t="shared" si="6"/>
        <v>0</v>
      </c>
      <c r="F63" s="327">
        <f t="shared" si="1"/>
        <v>0</v>
      </c>
      <c r="G63" s="327">
        <f t="shared" si="2"/>
        <v>0</v>
      </c>
      <c r="H63" s="259">
        <f>'[1]Table 3 Levels 1&amp;2'!AL64</f>
        <v>4389.3863180380931</v>
      </c>
      <c r="I63" s="396">
        <v>659.21180998497243</v>
      </c>
      <c r="J63" s="258">
        <f t="shared" si="7"/>
        <v>2524.2990640115327</v>
      </c>
      <c r="K63" s="257">
        <f t="shared" si="3"/>
        <v>0</v>
      </c>
      <c r="L63" s="257">
        <f t="shared" si="4"/>
        <v>0</v>
      </c>
      <c r="M63" s="257">
        <f t="shared" si="5"/>
        <v>0</v>
      </c>
    </row>
    <row r="64" spans="1:13">
      <c r="A64" s="264">
        <v>58</v>
      </c>
      <c r="B64" s="263" t="s">
        <v>235</v>
      </c>
      <c r="C64" s="632">
        <f>'10.1.12 MFP Funded'!N63</f>
        <v>0</v>
      </c>
      <c r="D64" s="371">
        <f>'[11]ALL-Reformatted'!N63</f>
        <v>0</v>
      </c>
      <c r="E64" s="327">
        <f t="shared" si="6"/>
        <v>0</v>
      </c>
      <c r="F64" s="327">
        <f t="shared" si="1"/>
        <v>0</v>
      </c>
      <c r="G64" s="327">
        <f t="shared" si="2"/>
        <v>0</v>
      </c>
      <c r="H64" s="259">
        <f>'[1]Table 3 Levels 1&amp;2'!AL65</f>
        <v>5325.8881107130073</v>
      </c>
      <c r="I64" s="396">
        <v>659.21180998497243</v>
      </c>
      <c r="J64" s="258">
        <f t="shared" si="7"/>
        <v>2992.5499603489898</v>
      </c>
      <c r="K64" s="257">
        <f t="shared" si="3"/>
        <v>0</v>
      </c>
      <c r="L64" s="257">
        <f t="shared" si="4"/>
        <v>0</v>
      </c>
      <c r="M64" s="257">
        <f t="shared" si="5"/>
        <v>0</v>
      </c>
    </row>
    <row r="65" spans="1:13">
      <c r="A65" s="264">
        <v>59</v>
      </c>
      <c r="B65" s="263" t="s">
        <v>234</v>
      </c>
      <c r="C65" s="632">
        <f>'10.1.12 MFP Funded'!N64</f>
        <v>0</v>
      </c>
      <c r="D65" s="371">
        <f>'[11]ALL-Reformatted'!N64</f>
        <v>0</v>
      </c>
      <c r="E65" s="327">
        <f t="shared" si="6"/>
        <v>0</v>
      </c>
      <c r="F65" s="327">
        <f t="shared" si="1"/>
        <v>0</v>
      </c>
      <c r="G65" s="327">
        <f t="shared" si="2"/>
        <v>0</v>
      </c>
      <c r="H65" s="259">
        <f>'[1]Table 3 Levels 1&amp;2'!AL66</f>
        <v>6328.4963620482158</v>
      </c>
      <c r="I65" s="396">
        <v>659.21180998497243</v>
      </c>
      <c r="J65" s="258">
        <f t="shared" si="7"/>
        <v>3493.854086016594</v>
      </c>
      <c r="K65" s="257">
        <f t="shared" si="3"/>
        <v>0</v>
      </c>
      <c r="L65" s="257">
        <f t="shared" si="4"/>
        <v>0</v>
      </c>
      <c r="M65" s="257">
        <f t="shared" si="5"/>
        <v>0</v>
      </c>
    </row>
    <row r="66" spans="1:13">
      <c r="A66" s="280">
        <v>60</v>
      </c>
      <c r="B66" s="279" t="s">
        <v>233</v>
      </c>
      <c r="C66" s="633">
        <f>'10.1.12 MFP Funded'!N65</f>
        <v>0</v>
      </c>
      <c r="D66" s="635">
        <f>'[11]ALL-Reformatted'!N65</f>
        <v>0</v>
      </c>
      <c r="E66" s="329">
        <f t="shared" si="6"/>
        <v>0</v>
      </c>
      <c r="F66" s="329">
        <f t="shared" si="1"/>
        <v>0</v>
      </c>
      <c r="G66" s="329">
        <f t="shared" si="2"/>
        <v>0</v>
      </c>
      <c r="H66" s="275">
        <f>'[1]Table 3 Levels 1&amp;2'!AL67</f>
        <v>4825.1723230627122</v>
      </c>
      <c r="I66" s="398">
        <v>659.21180998497243</v>
      </c>
      <c r="J66" s="274">
        <f t="shared" si="7"/>
        <v>2742.1920665238422</v>
      </c>
      <c r="K66" s="273">
        <f t="shared" si="3"/>
        <v>0</v>
      </c>
      <c r="L66" s="273">
        <f t="shared" si="4"/>
        <v>0</v>
      </c>
      <c r="M66" s="273">
        <f t="shared" si="5"/>
        <v>0</v>
      </c>
    </row>
    <row r="67" spans="1:13">
      <c r="A67" s="272">
        <v>61</v>
      </c>
      <c r="B67" s="271" t="s">
        <v>232</v>
      </c>
      <c r="C67" s="634">
        <f>'10.1.12 MFP Funded'!N66</f>
        <v>0</v>
      </c>
      <c r="D67" s="371">
        <f>'[11]ALL-Reformatted'!N66</f>
        <v>0</v>
      </c>
      <c r="E67" s="328">
        <f t="shared" si="6"/>
        <v>0</v>
      </c>
      <c r="F67" s="328">
        <f t="shared" si="1"/>
        <v>0</v>
      </c>
      <c r="G67" s="328">
        <f t="shared" si="2"/>
        <v>0</v>
      </c>
      <c r="H67" s="267">
        <f>'[1]Table 3 Levels 1&amp;2'!AL68</f>
        <v>3063.3110364585282</v>
      </c>
      <c r="I67" s="397">
        <v>659.21180998497243</v>
      </c>
      <c r="J67" s="266">
        <f t="shared" si="7"/>
        <v>1861.2614232217502</v>
      </c>
      <c r="K67" s="265">
        <f t="shared" si="3"/>
        <v>0</v>
      </c>
      <c r="L67" s="265">
        <f t="shared" si="4"/>
        <v>0</v>
      </c>
      <c r="M67" s="265">
        <f t="shared" si="5"/>
        <v>0</v>
      </c>
    </row>
    <row r="68" spans="1:13">
      <c r="A68" s="264">
        <v>62</v>
      </c>
      <c r="B68" s="263" t="s">
        <v>231</v>
      </c>
      <c r="C68" s="632">
        <f>'10.1.12 MFP Funded'!N67</f>
        <v>0</v>
      </c>
      <c r="D68" s="371">
        <f>'[11]ALL-Reformatted'!N67</f>
        <v>0</v>
      </c>
      <c r="E68" s="327">
        <f t="shared" si="6"/>
        <v>0</v>
      </c>
      <c r="F68" s="327">
        <f t="shared" si="1"/>
        <v>0</v>
      </c>
      <c r="G68" s="327">
        <f t="shared" si="2"/>
        <v>0</v>
      </c>
      <c r="H68" s="259">
        <f>'[1]Table 3 Levels 1&amp;2'!AL69</f>
        <v>5564.645485869667</v>
      </c>
      <c r="I68" s="396">
        <v>659.21180998497243</v>
      </c>
      <c r="J68" s="258">
        <f t="shared" si="7"/>
        <v>3111.9286479273196</v>
      </c>
      <c r="K68" s="257">
        <f t="shared" si="3"/>
        <v>0</v>
      </c>
      <c r="L68" s="257">
        <f t="shared" si="4"/>
        <v>0</v>
      </c>
      <c r="M68" s="257">
        <f t="shared" si="5"/>
        <v>0</v>
      </c>
    </row>
    <row r="69" spans="1:13">
      <c r="A69" s="264">
        <v>63</v>
      </c>
      <c r="B69" s="263" t="s">
        <v>230</v>
      </c>
      <c r="C69" s="632">
        <f>'10.1.12 MFP Funded'!N68</f>
        <v>0</v>
      </c>
      <c r="D69" s="371">
        <f>'[11]ALL-Reformatted'!N68</f>
        <v>0</v>
      </c>
      <c r="E69" s="327">
        <f t="shared" si="6"/>
        <v>0</v>
      </c>
      <c r="F69" s="327">
        <f t="shared" si="1"/>
        <v>0</v>
      </c>
      <c r="G69" s="327">
        <f t="shared" si="2"/>
        <v>0</v>
      </c>
      <c r="H69" s="259">
        <f>'[1]Table 3 Levels 1&amp;2'!AL70</f>
        <v>4414.1775336636538</v>
      </c>
      <c r="I69" s="396">
        <v>659.21180998497243</v>
      </c>
      <c r="J69" s="258">
        <f t="shared" si="7"/>
        <v>2536.694671824313</v>
      </c>
      <c r="K69" s="257">
        <f t="shared" si="3"/>
        <v>0</v>
      </c>
      <c r="L69" s="257">
        <f t="shared" si="4"/>
        <v>0</v>
      </c>
      <c r="M69" s="257">
        <f t="shared" si="5"/>
        <v>0</v>
      </c>
    </row>
    <row r="70" spans="1:13">
      <c r="A70" s="264">
        <v>64</v>
      </c>
      <c r="B70" s="263" t="s">
        <v>229</v>
      </c>
      <c r="C70" s="632">
        <f>'10.1.12 MFP Funded'!N69</f>
        <v>0</v>
      </c>
      <c r="D70" s="371">
        <f>'[11]ALL-Reformatted'!N69</f>
        <v>0</v>
      </c>
      <c r="E70" s="327">
        <f t="shared" si="6"/>
        <v>0</v>
      </c>
      <c r="F70" s="327">
        <f t="shared" si="1"/>
        <v>0</v>
      </c>
      <c r="G70" s="327">
        <f t="shared" si="2"/>
        <v>0</v>
      </c>
      <c r="H70" s="259">
        <f>'[1]Table 3 Levels 1&amp;2'!AL71</f>
        <v>5871.0485811924027</v>
      </c>
      <c r="I70" s="396">
        <v>659.21180998497243</v>
      </c>
      <c r="J70" s="258">
        <f t="shared" si="7"/>
        <v>3265.1301955886875</v>
      </c>
      <c r="K70" s="257">
        <f t="shared" si="3"/>
        <v>0</v>
      </c>
      <c r="L70" s="257">
        <f t="shared" si="4"/>
        <v>0</v>
      </c>
      <c r="M70" s="257">
        <f t="shared" si="5"/>
        <v>0</v>
      </c>
    </row>
    <row r="71" spans="1:13">
      <c r="A71" s="280">
        <v>65</v>
      </c>
      <c r="B71" s="279" t="s">
        <v>228</v>
      </c>
      <c r="C71" s="633">
        <f>'10.1.12 MFP Funded'!N70</f>
        <v>0</v>
      </c>
      <c r="D71" s="635">
        <f>'[11]ALL-Reformatted'!N70</f>
        <v>0</v>
      </c>
      <c r="E71" s="329">
        <f t="shared" si="6"/>
        <v>0</v>
      </c>
      <c r="F71" s="329">
        <f t="shared" ref="F71:F75" si="8">IF(E71&gt;0,E71,0)</f>
        <v>0</v>
      </c>
      <c r="G71" s="329">
        <f t="shared" ref="G71:G75" si="9">IF(E71&lt;0,E71,0)</f>
        <v>0</v>
      </c>
      <c r="H71" s="275">
        <f>'[1]Table 3 Levels 1&amp;2'!AL72</f>
        <v>4602.2046951319899</v>
      </c>
      <c r="I71" s="398">
        <v>659.21180998497243</v>
      </c>
      <c r="J71" s="274">
        <f t="shared" si="7"/>
        <v>2630.708252558481</v>
      </c>
      <c r="K71" s="273">
        <f t="shared" ref="K71:K75" si="10">E71*J71</f>
        <v>0</v>
      </c>
      <c r="L71" s="273">
        <f t="shared" ref="L71:L75" si="11">IF(K71&gt;0,K71,0)</f>
        <v>0</v>
      </c>
      <c r="M71" s="273">
        <f t="shared" ref="M71:M75" si="12">IF(K71&lt;0,K71,0)</f>
        <v>0</v>
      </c>
    </row>
    <row r="72" spans="1:13">
      <c r="A72" s="272">
        <v>66</v>
      </c>
      <c r="B72" s="271" t="s">
        <v>227</v>
      </c>
      <c r="C72" s="634">
        <f>'10.1.12 MFP Funded'!N71</f>
        <v>0</v>
      </c>
      <c r="D72" s="371">
        <f>'[11]ALL-Reformatted'!N71</f>
        <v>0</v>
      </c>
      <c r="E72" s="328">
        <f t="shared" ref="E72:E75" si="13">D72-C72</f>
        <v>0</v>
      </c>
      <c r="F72" s="328">
        <f t="shared" si="8"/>
        <v>0</v>
      </c>
      <c r="G72" s="328">
        <f t="shared" si="9"/>
        <v>0</v>
      </c>
      <c r="H72" s="267">
        <f>'[1]Table 3 Levels 1&amp;2'!AL73</f>
        <v>6243.8912249150071</v>
      </c>
      <c r="I72" s="397">
        <v>659.21180998497243</v>
      </c>
      <c r="J72" s="266">
        <f t="shared" ref="J72:J75" si="14">(H72+I72)*0.5</f>
        <v>3451.5515174499897</v>
      </c>
      <c r="K72" s="265">
        <f t="shared" si="10"/>
        <v>0</v>
      </c>
      <c r="L72" s="265">
        <f t="shared" si="11"/>
        <v>0</v>
      </c>
      <c r="M72" s="265">
        <f t="shared" si="12"/>
        <v>0</v>
      </c>
    </row>
    <row r="73" spans="1:13">
      <c r="A73" s="264">
        <v>67</v>
      </c>
      <c r="B73" s="263" t="s">
        <v>226</v>
      </c>
      <c r="C73" s="632">
        <f>'10.1.12 MFP Funded'!N72</f>
        <v>0</v>
      </c>
      <c r="D73" s="371">
        <f>'[11]ALL-Reformatted'!N72</f>
        <v>0</v>
      </c>
      <c r="E73" s="327">
        <f t="shared" si="13"/>
        <v>0</v>
      </c>
      <c r="F73" s="327">
        <f t="shared" si="8"/>
        <v>0</v>
      </c>
      <c r="G73" s="327">
        <f t="shared" si="9"/>
        <v>0</v>
      </c>
      <c r="H73" s="259">
        <f>'[1]Table 3 Levels 1&amp;2'!AL74</f>
        <v>5049.6489898847567</v>
      </c>
      <c r="I73" s="396">
        <v>659.21180998497243</v>
      </c>
      <c r="J73" s="258">
        <f t="shared" si="14"/>
        <v>2854.4303999348645</v>
      </c>
      <c r="K73" s="257">
        <f t="shared" si="10"/>
        <v>0</v>
      </c>
      <c r="L73" s="257">
        <f t="shared" si="11"/>
        <v>0</v>
      </c>
      <c r="M73" s="257">
        <f t="shared" si="12"/>
        <v>0</v>
      </c>
    </row>
    <row r="74" spans="1:13">
      <c r="A74" s="264">
        <v>68</v>
      </c>
      <c r="B74" s="263" t="s">
        <v>225</v>
      </c>
      <c r="C74" s="632">
        <f>'10.1.12 MFP Funded'!N73</f>
        <v>0</v>
      </c>
      <c r="D74" s="371">
        <f>'[11]ALL-Reformatted'!N73</f>
        <v>0</v>
      </c>
      <c r="E74" s="327">
        <f t="shared" si="13"/>
        <v>0</v>
      </c>
      <c r="F74" s="327">
        <f t="shared" si="8"/>
        <v>0</v>
      </c>
      <c r="G74" s="327">
        <f t="shared" si="9"/>
        <v>0</v>
      </c>
      <c r="H74" s="259">
        <f>'[1]Table 3 Levels 1&amp;2'!AL75</f>
        <v>5861.7500805575619</v>
      </c>
      <c r="I74" s="396">
        <v>659.21180998497243</v>
      </c>
      <c r="J74" s="258">
        <f t="shared" si="14"/>
        <v>3260.480945271267</v>
      </c>
      <c r="K74" s="257">
        <f t="shared" si="10"/>
        <v>0</v>
      </c>
      <c r="L74" s="257">
        <f t="shared" si="11"/>
        <v>0</v>
      </c>
      <c r="M74" s="257">
        <f t="shared" si="12"/>
        <v>0</v>
      </c>
    </row>
    <row r="75" spans="1:13">
      <c r="A75" s="256">
        <v>69</v>
      </c>
      <c r="B75" s="255" t="s">
        <v>224</v>
      </c>
      <c r="C75" s="633">
        <f>'10.1.12 MFP Funded'!N74</f>
        <v>0</v>
      </c>
      <c r="D75" s="371">
        <f>'[11]ALL-Reformatted'!N74</f>
        <v>0</v>
      </c>
      <c r="E75" s="326">
        <f t="shared" si="13"/>
        <v>0</v>
      </c>
      <c r="F75" s="326">
        <f t="shared" si="8"/>
        <v>0</v>
      </c>
      <c r="G75" s="326">
        <f t="shared" si="9"/>
        <v>0</v>
      </c>
      <c r="H75" s="251">
        <f>'[1]Table 3 Levels 1&amp;2'!AL76</f>
        <v>5508.3397285189958</v>
      </c>
      <c r="I75" s="395">
        <v>659.21180998497243</v>
      </c>
      <c r="J75" s="250">
        <f t="shared" si="14"/>
        <v>3083.775769251984</v>
      </c>
      <c r="K75" s="249">
        <f t="shared" si="10"/>
        <v>0</v>
      </c>
      <c r="L75" s="249">
        <f t="shared" si="11"/>
        <v>0</v>
      </c>
      <c r="M75" s="249">
        <f t="shared" si="12"/>
        <v>0</v>
      </c>
    </row>
    <row r="76" spans="1:13" s="391" customFormat="1" ht="13.5" thickBot="1">
      <c r="A76" s="248"/>
      <c r="B76" s="247" t="s">
        <v>223</v>
      </c>
      <c r="C76" s="246">
        <f>SUM(C7:C75)</f>
        <v>109</v>
      </c>
      <c r="D76" s="246">
        <f>SUM(D7:D75)</f>
        <v>113</v>
      </c>
      <c r="E76" s="394">
        <f>SUM(E7:E75)</f>
        <v>4</v>
      </c>
      <c r="F76" s="394">
        <f>SUM(F7:F75)</f>
        <v>6</v>
      </c>
      <c r="G76" s="394">
        <f>SUM(G7:G75)</f>
        <v>-2</v>
      </c>
      <c r="H76" s="244"/>
      <c r="I76" s="243"/>
      <c r="J76" s="243"/>
      <c r="K76" s="242">
        <f>SUM(K7:K75)</f>
        <v>8323.2779218378801</v>
      </c>
      <c r="L76" s="242">
        <f>SUM(L7:L75)</f>
        <v>14145.866324246204</v>
      </c>
      <c r="M76" s="242">
        <f>SUM(M7:M75)</f>
        <v>-5822.5884024083252</v>
      </c>
    </row>
    <row r="77" spans="1:13" s="391" customFormat="1" ht="13.5" thickTop="1">
      <c r="A77" s="393"/>
      <c r="B77" s="393"/>
      <c r="C77" s="392"/>
      <c r="D77" s="392"/>
      <c r="E77" s="392"/>
      <c r="F77" s="392"/>
      <c r="G77" s="392"/>
      <c r="H77" s="392"/>
    </row>
    <row r="78" spans="1:13" ht="12.75" customHeight="1">
      <c r="A78" s="390"/>
      <c r="B78" s="684" t="s">
        <v>601</v>
      </c>
      <c r="C78" s="685"/>
      <c r="D78" s="685"/>
      <c r="E78" s="686">
        <f>E76</f>
        <v>4</v>
      </c>
      <c r="F78" s="685"/>
      <c r="G78" s="685"/>
      <c r="H78" s="687">
        <f>'Oct midyear Max'!H107</f>
        <v>8369.7852148385191</v>
      </c>
      <c r="I78" s="688">
        <f>I75</f>
        <v>659.21180998497243</v>
      </c>
      <c r="J78" s="689">
        <f t="shared" ref="J78" si="15">(H78+I78)*0.5</f>
        <v>4514.4985124117457</v>
      </c>
      <c r="K78" s="690">
        <f>J78*E78</f>
        <v>18057.994049646983</v>
      </c>
    </row>
    <row r="79" spans="1:13" ht="12.75" hidden="1" customHeight="1"/>
    <row r="80" spans="1:13" hidden="1"/>
    <row r="81" spans="3:9" hidden="1"/>
    <row r="82" spans="3:9" hidden="1"/>
    <row r="83" spans="3:9" hidden="1">
      <c r="I83" s="388"/>
    </row>
    <row r="84" spans="3:9" ht="10.5" hidden="1" customHeight="1"/>
    <row r="85" spans="3:9" hidden="1"/>
    <row r="86" spans="3:9" hidden="1">
      <c r="C86" s="386">
        <v>85661</v>
      </c>
      <c r="D86" s="386"/>
      <c r="E86" s="386"/>
      <c r="F86" s="386"/>
      <c r="G86" s="386"/>
      <c r="H86" s="382" t="s">
        <v>323</v>
      </c>
    </row>
    <row r="87" spans="3:9" hidden="1">
      <c r="C87" s="386">
        <v>650290</v>
      </c>
      <c r="D87" s="386"/>
      <c r="E87" s="386"/>
      <c r="F87" s="386"/>
      <c r="G87" s="386"/>
      <c r="H87" s="382" t="s">
        <v>322</v>
      </c>
    </row>
    <row r="88" spans="3:9" hidden="1">
      <c r="C88" s="387">
        <f>C86/C87</f>
        <v>0.13172738316750987</v>
      </c>
      <c r="D88" s="387"/>
      <c r="E88" s="387"/>
      <c r="F88" s="387"/>
      <c r="G88" s="387"/>
      <c r="H88" s="382" t="s">
        <v>321</v>
      </c>
    </row>
    <row r="89" spans="3:9" hidden="1">
      <c r="C89" s="386"/>
      <c r="D89" s="386"/>
      <c r="E89" s="386"/>
      <c r="F89" s="386"/>
      <c r="G89" s="386"/>
      <c r="H89" s="382"/>
    </row>
    <row r="90" spans="3:9" hidden="1">
      <c r="C90" s="386">
        <v>128510</v>
      </c>
      <c r="D90" s="386"/>
      <c r="E90" s="386"/>
      <c r="F90" s="386"/>
      <c r="G90" s="386"/>
      <c r="H90" s="382" t="s">
        <v>320</v>
      </c>
    </row>
    <row r="91" spans="3:9" hidden="1">
      <c r="C91" s="386">
        <v>911320</v>
      </c>
      <c r="D91" s="386"/>
      <c r="E91" s="386"/>
      <c r="F91" s="386"/>
      <c r="G91" s="386"/>
      <c r="H91" s="382" t="s">
        <v>319</v>
      </c>
    </row>
    <row r="92" spans="3:9" hidden="1">
      <c r="C92" s="387">
        <f>C90/C91</f>
        <v>0.14101523065443533</v>
      </c>
      <c r="D92" s="387"/>
      <c r="E92" s="387"/>
      <c r="F92" s="387"/>
      <c r="G92" s="387"/>
      <c r="H92" s="382" t="s">
        <v>318</v>
      </c>
    </row>
    <row r="93" spans="3:9" hidden="1">
      <c r="C93" s="386"/>
      <c r="D93" s="386"/>
      <c r="E93" s="386"/>
      <c r="F93" s="386"/>
      <c r="G93" s="386"/>
      <c r="H93" s="382"/>
    </row>
    <row r="94" spans="3:9" hidden="1">
      <c r="C94" s="385">
        <v>2663489616</v>
      </c>
      <c r="D94" s="385"/>
      <c r="E94" s="385"/>
      <c r="F94" s="385"/>
      <c r="G94" s="385"/>
      <c r="H94" s="372" t="s">
        <v>317</v>
      </c>
    </row>
    <row r="95" spans="3:9" hidden="1">
      <c r="C95" s="384">
        <f>C92</f>
        <v>0.14101523065443533</v>
      </c>
      <c r="D95" s="383"/>
      <c r="E95" s="383"/>
      <c r="F95" s="383"/>
      <c r="G95" s="383"/>
      <c r="H95" s="372"/>
    </row>
    <row r="96" spans="3:9" hidden="1">
      <c r="C96" s="376">
        <f>C94*C95</f>
        <v>375592602.54593337</v>
      </c>
      <c r="D96" s="376"/>
      <c r="E96" s="376"/>
      <c r="F96" s="376"/>
      <c r="G96" s="376"/>
      <c r="H96" s="382" t="s">
        <v>316</v>
      </c>
    </row>
    <row r="97" spans="3:8" s="370" customFormat="1" hidden="1">
      <c r="C97" s="381">
        <f>50%/C92</f>
        <v>3.5457162866702978</v>
      </c>
      <c r="D97" s="380"/>
      <c r="E97" s="380"/>
      <c r="F97" s="380"/>
      <c r="G97" s="380"/>
      <c r="H97" s="372" t="s">
        <v>315</v>
      </c>
    </row>
    <row r="98" spans="3:8" s="370" customFormat="1" hidden="1">
      <c r="C98" s="376">
        <f>C96*C97</f>
        <v>1331744808</v>
      </c>
      <c r="D98" s="376"/>
      <c r="E98" s="376"/>
      <c r="F98" s="376"/>
      <c r="G98" s="376"/>
      <c r="H98" s="379" t="s">
        <v>314</v>
      </c>
    </row>
    <row r="99" spans="3:8" s="370" customFormat="1" hidden="1">
      <c r="C99" s="378">
        <f>C87</f>
        <v>650290</v>
      </c>
      <c r="D99" s="377"/>
      <c r="E99" s="377"/>
      <c r="F99" s="377"/>
      <c r="G99" s="377"/>
      <c r="H99" s="372" t="s">
        <v>313</v>
      </c>
    </row>
    <row r="100" spans="3:8" s="370" customFormat="1" hidden="1">
      <c r="C100" s="376">
        <f>C98/C99</f>
        <v>2047.9244767719017</v>
      </c>
      <c r="D100" s="376"/>
      <c r="E100" s="376"/>
      <c r="F100" s="376"/>
      <c r="G100" s="376"/>
      <c r="H100" s="372" t="s">
        <v>312</v>
      </c>
    </row>
    <row r="101" spans="3:8" s="370" customFormat="1" hidden="1">
      <c r="C101" s="375">
        <f>(C96/C99)*-1</f>
        <v>-577.57708490970697</v>
      </c>
      <c r="D101" s="374"/>
      <c r="E101" s="374"/>
      <c r="F101" s="374"/>
      <c r="G101" s="374"/>
      <c r="H101" s="372" t="s">
        <v>311</v>
      </c>
    </row>
    <row r="102" spans="3:8" s="370" customFormat="1" hidden="1">
      <c r="C102" s="373">
        <f>SUM(C100:C101)</f>
        <v>1470.3473918621949</v>
      </c>
      <c r="D102" s="373"/>
      <c r="E102" s="373"/>
      <c r="F102" s="373"/>
      <c r="G102" s="373"/>
      <c r="H102" s="372" t="s">
        <v>310</v>
      </c>
    </row>
    <row r="103" spans="3:8" s="370" customFormat="1" hidden="1">
      <c r="C103" s="373"/>
      <c r="D103" s="373"/>
      <c r="E103" s="373"/>
      <c r="F103" s="373"/>
      <c r="G103" s="373"/>
      <c r="H103" s="372"/>
    </row>
    <row r="104" spans="3:8" s="370" customFormat="1" hidden="1">
      <c r="C104" s="373"/>
      <c r="D104" s="373"/>
      <c r="E104" s="373"/>
      <c r="F104" s="373"/>
      <c r="G104" s="373"/>
      <c r="H104" s="372"/>
    </row>
    <row r="105" spans="3:8" s="370" customFormat="1" hidden="1">
      <c r="C105" s="371"/>
      <c r="D105" s="371"/>
      <c r="E105" s="371"/>
      <c r="F105" s="371"/>
      <c r="G105" s="371"/>
      <c r="H105" s="372"/>
    </row>
    <row r="106" spans="3:8" s="370" customFormat="1" hidden="1">
      <c r="C106" s="371"/>
      <c r="D106" s="371"/>
      <c r="E106" s="371"/>
      <c r="F106" s="371"/>
      <c r="G106" s="371"/>
      <c r="H106" s="371"/>
    </row>
  </sheetData>
  <mergeCells count="12"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8" bottom="0.2" header="0.25" footer="0.2"/>
  <pageSetup paperSize="5" scale="61" firstPageNumber="84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Y78"/>
  <sheetViews>
    <sheetView view="pageBreakPreview" zoomScale="90" zoomScaleNormal="85" zoomScaleSheetLayoutView="90" workbookViewId="0">
      <pane xSplit="2" ySplit="6" topLeftCell="G64" activePane="bottomRight" state="frozen"/>
      <selection activeCell="A2" sqref="A2:B4"/>
      <selection pane="topRight" activeCell="A2" sqref="A2:B4"/>
      <selection pane="bottomLeft" activeCell="A2" sqref="A2:B4"/>
      <selection pane="bottomRight" activeCell="L78" sqref="L78"/>
    </sheetView>
  </sheetViews>
  <sheetFormatPr defaultColWidth="12.5703125" defaultRowHeight="12.75"/>
  <cols>
    <col min="1" max="1" width="3.85546875" style="370" customWidth="1"/>
    <col min="2" max="2" width="17.85546875" style="370" bestFit="1" customWidth="1"/>
    <col min="3" max="3" width="12.85546875" style="371" customWidth="1"/>
    <col min="4" max="4" width="13.28515625" style="371" customWidth="1"/>
    <col min="5" max="5" width="11.85546875" style="371" customWidth="1"/>
    <col min="6" max="8" width="13.28515625" style="371" customWidth="1"/>
    <col min="9" max="9" width="15.42578125" style="371" customWidth="1"/>
    <col min="10" max="11" width="11.85546875" style="371" customWidth="1"/>
    <col min="12" max="12" width="13.42578125" style="371" bestFit="1" customWidth="1"/>
    <col min="13" max="13" width="15.28515625" style="371" customWidth="1"/>
    <col min="14" max="14" width="15.140625" style="371" customWidth="1"/>
    <col min="15" max="15" width="15.7109375" style="370" customWidth="1"/>
    <col min="16" max="21" width="12.5703125" style="370"/>
    <col min="22" max="22" width="15.140625" style="370" customWidth="1"/>
    <col min="23" max="16384" width="12.5703125" style="370"/>
  </cols>
  <sheetData>
    <row r="1" spans="1:25" ht="26.25" customHeight="1" thickBot="1">
      <c r="B1" s="441"/>
      <c r="C1" s="440"/>
      <c r="D1" s="440"/>
      <c r="E1" s="440"/>
      <c r="F1" s="440"/>
      <c r="G1" s="440"/>
      <c r="H1" s="440"/>
      <c r="I1" s="440"/>
      <c r="J1" s="440"/>
      <c r="K1" s="440"/>
      <c r="L1" s="440"/>
      <c r="M1" s="440"/>
      <c r="R1" s="836" t="s">
        <v>360</v>
      </c>
      <c r="S1" s="837"/>
      <c r="T1" s="837"/>
      <c r="U1" s="837"/>
      <c r="V1" s="837"/>
      <c r="W1" s="837"/>
      <c r="X1" s="837"/>
      <c r="Y1" s="838"/>
    </row>
    <row r="2" spans="1:25" s="404" customFormat="1" ht="39.75" customHeight="1">
      <c r="A2" s="820" t="s">
        <v>359</v>
      </c>
      <c r="B2" s="821"/>
      <c r="C2" s="782" t="s">
        <v>219</v>
      </c>
      <c r="D2" s="782" t="s">
        <v>357</v>
      </c>
      <c r="E2" s="782" t="s">
        <v>347</v>
      </c>
      <c r="F2" s="782" t="s">
        <v>585</v>
      </c>
      <c r="G2" s="782" t="s">
        <v>589</v>
      </c>
      <c r="H2" s="782" t="s">
        <v>347</v>
      </c>
      <c r="I2" s="793" t="s">
        <v>587</v>
      </c>
      <c r="J2" s="793" t="s">
        <v>217</v>
      </c>
      <c r="K2" s="793" t="s">
        <v>216</v>
      </c>
      <c r="L2" s="776" t="s">
        <v>356</v>
      </c>
      <c r="M2" s="778" t="s">
        <v>214</v>
      </c>
      <c r="N2" s="780" t="s">
        <v>586</v>
      </c>
      <c r="O2" s="771" t="s">
        <v>212</v>
      </c>
      <c r="P2" s="771" t="s">
        <v>211</v>
      </c>
      <c r="Q2" s="771" t="s">
        <v>355</v>
      </c>
      <c r="R2" s="839" t="s">
        <v>595</v>
      </c>
      <c r="S2" s="841" t="s">
        <v>354</v>
      </c>
      <c r="T2" s="834" t="s">
        <v>353</v>
      </c>
      <c r="U2" s="834" t="s">
        <v>352</v>
      </c>
      <c r="V2" s="834" t="s">
        <v>351</v>
      </c>
      <c r="W2" s="832" t="s">
        <v>350</v>
      </c>
      <c r="X2" s="832" t="s">
        <v>349</v>
      </c>
      <c r="Y2" s="832" t="s">
        <v>348</v>
      </c>
    </row>
    <row r="3" spans="1:25" ht="81" customHeight="1">
      <c r="A3" s="822"/>
      <c r="B3" s="823"/>
      <c r="C3" s="796"/>
      <c r="D3" s="796"/>
      <c r="E3" s="796" t="s">
        <v>347</v>
      </c>
      <c r="F3" s="796"/>
      <c r="G3" s="796"/>
      <c r="H3" s="796" t="s">
        <v>347</v>
      </c>
      <c r="I3" s="794"/>
      <c r="J3" s="794"/>
      <c r="K3" s="794"/>
      <c r="L3" s="797"/>
      <c r="M3" s="791"/>
      <c r="N3" s="792"/>
      <c r="O3" s="784"/>
      <c r="P3" s="784"/>
      <c r="Q3" s="784"/>
      <c r="R3" s="839"/>
      <c r="S3" s="841"/>
      <c r="T3" s="834"/>
      <c r="U3" s="834"/>
      <c r="V3" s="834"/>
      <c r="W3" s="832"/>
      <c r="X3" s="832"/>
      <c r="Y3" s="832"/>
    </row>
    <row r="4" spans="1:25" ht="69" customHeight="1">
      <c r="A4" s="824"/>
      <c r="B4" s="825"/>
      <c r="C4" s="783"/>
      <c r="D4" s="783"/>
      <c r="E4" s="783"/>
      <c r="F4" s="783"/>
      <c r="G4" s="783"/>
      <c r="H4" s="783"/>
      <c r="I4" s="795"/>
      <c r="J4" s="795"/>
      <c r="K4" s="795"/>
      <c r="L4" s="777"/>
      <c r="M4" s="779"/>
      <c r="N4" s="781"/>
      <c r="O4" s="772"/>
      <c r="P4" s="772"/>
      <c r="Q4" s="772"/>
      <c r="R4" s="840"/>
      <c r="S4" s="842"/>
      <c r="T4" s="835"/>
      <c r="U4" s="835"/>
      <c r="V4" s="835"/>
      <c r="W4" s="833"/>
      <c r="X4" s="833"/>
      <c r="Y4" s="833"/>
    </row>
    <row r="5" spans="1:25" s="403" customFormat="1" ht="14.25" customHeight="1">
      <c r="A5" s="305"/>
      <c r="B5" s="304"/>
      <c r="C5" s="303">
        <v>1</v>
      </c>
      <c r="D5" s="303">
        <f>C5+1</f>
        <v>2</v>
      </c>
      <c r="E5" s="303">
        <f>D5+1</f>
        <v>3</v>
      </c>
      <c r="F5" s="303">
        <f t="shared" ref="F5:Y5" si="0">E5+1</f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  <c r="N5" s="303">
        <f t="shared" si="0"/>
        <v>12</v>
      </c>
      <c r="O5" s="303">
        <f t="shared" si="0"/>
        <v>13</v>
      </c>
      <c r="P5" s="303">
        <f t="shared" si="0"/>
        <v>14</v>
      </c>
      <c r="Q5" s="303">
        <f t="shared" si="0"/>
        <v>15</v>
      </c>
      <c r="R5" s="303">
        <f t="shared" si="0"/>
        <v>16</v>
      </c>
      <c r="S5" s="303">
        <f t="shared" si="0"/>
        <v>17</v>
      </c>
      <c r="T5" s="303">
        <f t="shared" si="0"/>
        <v>18</v>
      </c>
      <c r="U5" s="303">
        <f t="shared" si="0"/>
        <v>19</v>
      </c>
      <c r="V5" s="303">
        <f t="shared" si="0"/>
        <v>20</v>
      </c>
      <c r="W5" s="303">
        <f t="shared" si="0"/>
        <v>21</v>
      </c>
      <c r="X5" s="303">
        <f t="shared" si="0"/>
        <v>22</v>
      </c>
      <c r="Y5" s="303">
        <f t="shared" si="0"/>
        <v>23</v>
      </c>
    </row>
    <row r="6" spans="1:25" s="419" customFormat="1" ht="43.5" customHeight="1">
      <c r="A6" s="421"/>
      <c r="B6" s="421"/>
      <c r="C6" s="236" t="s">
        <v>208</v>
      </c>
      <c r="D6" s="236" t="s">
        <v>208</v>
      </c>
      <c r="E6" s="236"/>
      <c r="F6" s="236" t="s">
        <v>208</v>
      </c>
      <c r="G6" s="236" t="s">
        <v>208</v>
      </c>
      <c r="H6" s="236"/>
      <c r="I6" s="236" t="s">
        <v>346</v>
      </c>
      <c r="J6" s="232" t="s">
        <v>345</v>
      </c>
      <c r="K6" s="232" t="s">
        <v>344</v>
      </c>
      <c r="L6" s="234" t="s">
        <v>204</v>
      </c>
      <c r="M6" s="235"/>
      <c r="N6" s="234" t="s">
        <v>590</v>
      </c>
      <c r="O6" s="236" t="s">
        <v>342</v>
      </c>
      <c r="P6" s="232" t="s">
        <v>341</v>
      </c>
      <c r="Q6" s="232" t="s">
        <v>340</v>
      </c>
      <c r="R6" s="439" t="s">
        <v>339</v>
      </c>
      <c r="S6" s="439" t="s">
        <v>338</v>
      </c>
      <c r="T6" s="439" t="s">
        <v>337</v>
      </c>
      <c r="U6" s="232" t="s">
        <v>336</v>
      </c>
      <c r="V6" s="232" t="s">
        <v>335</v>
      </c>
      <c r="W6" s="439" t="s">
        <v>334</v>
      </c>
      <c r="X6" s="439" t="s">
        <v>333</v>
      </c>
      <c r="Y6" s="439" t="s">
        <v>332</v>
      </c>
    </row>
    <row r="7" spans="1:25">
      <c r="A7" s="272">
        <v>1</v>
      </c>
      <c r="B7" s="271" t="s">
        <v>292</v>
      </c>
      <c r="C7" s="299">
        <f>'[5]Belle Chase Academy'!C5</f>
        <v>0</v>
      </c>
      <c r="D7" s="299">
        <f>'[5]Belle Chase Academy'!D5</f>
        <v>0</v>
      </c>
      <c r="E7" s="299">
        <f t="shared" ref="E7:E70" si="1">C7+D7</f>
        <v>0</v>
      </c>
      <c r="F7" s="299">
        <f>'[14]Belle Chase Academy'!C5</f>
        <v>0</v>
      </c>
      <c r="G7" s="299">
        <f>'[14]Belle Chase Academy'!D5</f>
        <v>0</v>
      </c>
      <c r="H7" s="299">
        <f>F7+G7</f>
        <v>0</v>
      </c>
      <c r="I7" s="284">
        <f>H7-E7</f>
        <v>0</v>
      </c>
      <c r="J7" s="284">
        <f t="shared" ref="J7:J70" si="2">IF(I7&gt;0,I7,0)</f>
        <v>0</v>
      </c>
      <c r="K7" s="284">
        <f t="shared" ref="K7:K70" si="3">IF(I7&lt;0,I7,0)</f>
        <v>0</v>
      </c>
      <c r="L7" s="283">
        <f>'[1]Table 3 Levels 1&amp;2'!AL8</f>
        <v>4621.8175818834352</v>
      </c>
      <c r="M7" s="399">
        <v>788.90242015830813</v>
      </c>
      <c r="N7" s="283">
        <f>(L7+M7)*0.5</f>
        <v>2705.3600010208716</v>
      </c>
      <c r="O7" s="436">
        <f t="shared" ref="O7:O70" si="4">I7*N7</f>
        <v>0</v>
      </c>
      <c r="P7" s="436">
        <f t="shared" ref="P7:P70" si="5">IF(O7&gt;0,O7,0)</f>
        <v>0</v>
      </c>
      <c r="Q7" s="436">
        <f t="shared" ref="Q7:Q70" si="6">IF(O7&lt;0,O7,0)</f>
        <v>0</v>
      </c>
      <c r="R7" s="428">
        <f>'[6]FY2012-13 Final'!K8*(0.5)</f>
        <v>1056</v>
      </c>
      <c r="S7" s="427">
        <f>G7-D7</f>
        <v>0</v>
      </c>
      <c r="T7" s="426">
        <f t="shared" ref="T7:T70" si="7">S7*R7</f>
        <v>0</v>
      </c>
      <c r="U7" s="426">
        <f t="shared" ref="U7:U70" si="8">IF(T7&gt;0,T7,0)</f>
        <v>0</v>
      </c>
      <c r="V7" s="426">
        <f t="shared" ref="V7:V70" si="9">IF(T7&lt;0,T7,0)</f>
        <v>0</v>
      </c>
      <c r="W7" s="426">
        <f t="shared" ref="W7:Y38" si="10">O7+T7</f>
        <v>0</v>
      </c>
      <c r="X7" s="426">
        <f t="shared" si="10"/>
        <v>0</v>
      </c>
      <c r="Y7" s="426">
        <f t="shared" si="10"/>
        <v>0</v>
      </c>
    </row>
    <row r="8" spans="1:25">
      <c r="A8" s="264">
        <v>2</v>
      </c>
      <c r="B8" s="263" t="s">
        <v>291</v>
      </c>
      <c r="C8" s="417">
        <f>'[5]Belle Chase Academy'!C6</f>
        <v>0</v>
      </c>
      <c r="D8" s="417">
        <f>'[5]Belle Chase Academy'!D6</f>
        <v>0</v>
      </c>
      <c r="E8" s="417">
        <f t="shared" si="1"/>
        <v>0</v>
      </c>
      <c r="F8" s="417">
        <f>'[14]Belle Chase Academy'!C6</f>
        <v>0</v>
      </c>
      <c r="G8" s="417">
        <f>'[14]Belle Chase Academy'!D6</f>
        <v>0</v>
      </c>
      <c r="H8" s="417">
        <f t="shared" ref="H8:H71" si="11">F8+G8</f>
        <v>0</v>
      </c>
      <c r="I8" s="296">
        <f t="shared" ref="I8:I71" si="12">H8-E8</f>
        <v>0</v>
      </c>
      <c r="J8" s="296">
        <f t="shared" si="2"/>
        <v>0</v>
      </c>
      <c r="K8" s="296">
        <f t="shared" si="3"/>
        <v>0</v>
      </c>
      <c r="L8" s="295">
        <f>'[1]Table 3 Levels 1&amp;2'!AL9</f>
        <v>6131.8351665660375</v>
      </c>
      <c r="M8" s="401">
        <v>788.90242015830813</v>
      </c>
      <c r="N8" s="295">
        <f t="shared" ref="N8:N71" si="13">(L8+M8)*0.5</f>
        <v>3460.3687933621727</v>
      </c>
      <c r="O8" s="438">
        <f t="shared" si="4"/>
        <v>0</v>
      </c>
      <c r="P8" s="438">
        <f t="shared" si="5"/>
        <v>0</v>
      </c>
      <c r="Q8" s="438">
        <f t="shared" si="6"/>
        <v>0</v>
      </c>
      <c r="R8" s="428">
        <f>'[6]FY2012-13 Final'!K9*(0.5)</f>
        <v>1292</v>
      </c>
      <c r="S8" s="427">
        <f t="shared" ref="S8:S71" si="14">G8-D8</f>
        <v>0</v>
      </c>
      <c r="T8" s="426">
        <f t="shared" si="7"/>
        <v>0</v>
      </c>
      <c r="U8" s="426">
        <f t="shared" si="8"/>
        <v>0</v>
      </c>
      <c r="V8" s="426">
        <f t="shared" si="9"/>
        <v>0</v>
      </c>
      <c r="W8" s="426">
        <f t="shared" si="10"/>
        <v>0</v>
      </c>
      <c r="X8" s="426">
        <f t="shared" si="10"/>
        <v>0</v>
      </c>
      <c r="Y8" s="426">
        <f t="shared" si="10"/>
        <v>0</v>
      </c>
    </row>
    <row r="9" spans="1:25" ht="12.75" customHeight="1">
      <c r="A9" s="264">
        <v>3</v>
      </c>
      <c r="B9" s="263" t="s">
        <v>290</v>
      </c>
      <c r="C9" s="417">
        <f>'[5]Belle Chase Academy'!C7</f>
        <v>0</v>
      </c>
      <c r="D9" s="417">
        <f>'[5]Belle Chase Academy'!D7</f>
        <v>0</v>
      </c>
      <c r="E9" s="417">
        <f t="shared" si="1"/>
        <v>0</v>
      </c>
      <c r="F9" s="417">
        <f>'[14]Belle Chase Academy'!C7</f>
        <v>0</v>
      </c>
      <c r="G9" s="417">
        <f>'[14]Belle Chase Academy'!D7</f>
        <v>0</v>
      </c>
      <c r="H9" s="417">
        <f t="shared" si="11"/>
        <v>0</v>
      </c>
      <c r="I9" s="296">
        <f t="shared" si="12"/>
        <v>0</v>
      </c>
      <c r="J9" s="296">
        <f t="shared" si="2"/>
        <v>0</v>
      </c>
      <c r="K9" s="296">
        <f t="shared" si="3"/>
        <v>0</v>
      </c>
      <c r="L9" s="295">
        <f>'[1]Table 3 Levels 1&amp;2'!AL10</f>
        <v>4326.5384352059973</v>
      </c>
      <c r="M9" s="401">
        <v>788.90242015830813</v>
      </c>
      <c r="N9" s="295">
        <f t="shared" si="13"/>
        <v>2557.7204276821526</v>
      </c>
      <c r="O9" s="438">
        <f t="shared" si="4"/>
        <v>0</v>
      </c>
      <c r="P9" s="438">
        <f t="shared" si="5"/>
        <v>0</v>
      </c>
      <c r="Q9" s="438">
        <f t="shared" si="6"/>
        <v>0</v>
      </c>
      <c r="R9" s="428">
        <f>'[6]FY2012-13 Final'!K10*(0.5)</f>
        <v>2483</v>
      </c>
      <c r="S9" s="427">
        <f t="shared" si="14"/>
        <v>0</v>
      </c>
      <c r="T9" s="426">
        <f t="shared" si="7"/>
        <v>0</v>
      </c>
      <c r="U9" s="426">
        <f t="shared" si="8"/>
        <v>0</v>
      </c>
      <c r="V9" s="426">
        <f t="shared" si="9"/>
        <v>0</v>
      </c>
      <c r="W9" s="426">
        <f t="shared" si="10"/>
        <v>0</v>
      </c>
      <c r="X9" s="426">
        <f t="shared" si="10"/>
        <v>0</v>
      </c>
      <c r="Y9" s="426">
        <f t="shared" si="10"/>
        <v>0</v>
      </c>
    </row>
    <row r="10" spans="1:25" ht="12.75" customHeight="1">
      <c r="A10" s="264">
        <v>4</v>
      </c>
      <c r="B10" s="263" t="s">
        <v>289</v>
      </c>
      <c r="C10" s="417">
        <f>'[5]Belle Chase Academy'!C8</f>
        <v>0</v>
      </c>
      <c r="D10" s="417">
        <f>'[5]Belle Chase Academy'!D8</f>
        <v>0</v>
      </c>
      <c r="E10" s="417">
        <f t="shared" si="1"/>
        <v>0</v>
      </c>
      <c r="F10" s="417">
        <f>'[14]Belle Chase Academy'!C8</f>
        <v>0</v>
      </c>
      <c r="G10" s="417">
        <f>'[14]Belle Chase Academy'!D8</f>
        <v>0</v>
      </c>
      <c r="H10" s="417">
        <f t="shared" si="11"/>
        <v>0</v>
      </c>
      <c r="I10" s="296">
        <f t="shared" si="12"/>
        <v>0</v>
      </c>
      <c r="J10" s="296">
        <f t="shared" si="2"/>
        <v>0</v>
      </c>
      <c r="K10" s="296">
        <f t="shared" si="3"/>
        <v>0</v>
      </c>
      <c r="L10" s="295">
        <f>'[1]Table 3 Levels 1&amp;2'!AL11</f>
        <v>6066.2659652331004</v>
      </c>
      <c r="M10" s="401">
        <v>788.90242015830813</v>
      </c>
      <c r="N10" s="295">
        <f t="shared" si="13"/>
        <v>3427.5841926957041</v>
      </c>
      <c r="O10" s="438">
        <f t="shared" si="4"/>
        <v>0</v>
      </c>
      <c r="P10" s="438">
        <f t="shared" si="5"/>
        <v>0</v>
      </c>
      <c r="Q10" s="438">
        <f t="shared" si="6"/>
        <v>0</v>
      </c>
      <c r="R10" s="428">
        <f>'[6]FY2012-13 Final'!K11*(0.5)</f>
        <v>1722.5</v>
      </c>
      <c r="S10" s="427">
        <f t="shared" si="14"/>
        <v>0</v>
      </c>
      <c r="T10" s="426">
        <f t="shared" si="7"/>
        <v>0</v>
      </c>
      <c r="U10" s="426">
        <f t="shared" si="8"/>
        <v>0</v>
      </c>
      <c r="V10" s="426">
        <f t="shared" si="9"/>
        <v>0</v>
      </c>
      <c r="W10" s="426">
        <f t="shared" si="10"/>
        <v>0</v>
      </c>
      <c r="X10" s="426">
        <f t="shared" si="10"/>
        <v>0</v>
      </c>
      <c r="Y10" s="426">
        <f t="shared" si="10"/>
        <v>0</v>
      </c>
    </row>
    <row r="11" spans="1:25">
      <c r="A11" s="280">
        <v>5</v>
      </c>
      <c r="B11" s="279" t="s">
        <v>288</v>
      </c>
      <c r="C11" s="415">
        <f>'[5]Belle Chase Academy'!C9</f>
        <v>0</v>
      </c>
      <c r="D11" s="415">
        <f>'[5]Belle Chase Academy'!D9</f>
        <v>0</v>
      </c>
      <c r="E11" s="415">
        <f t="shared" si="1"/>
        <v>0</v>
      </c>
      <c r="F11" s="415">
        <f>'[14]Belle Chase Academy'!C9</f>
        <v>0</v>
      </c>
      <c r="G11" s="415">
        <f>'[14]Belle Chase Academy'!D9</f>
        <v>0</v>
      </c>
      <c r="H11" s="415">
        <f t="shared" si="11"/>
        <v>0</v>
      </c>
      <c r="I11" s="290">
        <f t="shared" si="12"/>
        <v>0</v>
      </c>
      <c r="J11" s="290">
        <f t="shared" si="2"/>
        <v>0</v>
      </c>
      <c r="K11" s="290">
        <f t="shared" si="3"/>
        <v>0</v>
      </c>
      <c r="L11" s="289">
        <f>'[1]Table 3 Levels 1&amp;2'!AL12</f>
        <v>4806.2126132223084</v>
      </c>
      <c r="M11" s="400">
        <v>788.90242015830813</v>
      </c>
      <c r="N11" s="289">
        <f t="shared" si="13"/>
        <v>2797.5575166903081</v>
      </c>
      <c r="O11" s="437">
        <f t="shared" si="4"/>
        <v>0</v>
      </c>
      <c r="P11" s="437">
        <f t="shared" si="5"/>
        <v>0</v>
      </c>
      <c r="Q11" s="437">
        <f t="shared" si="6"/>
        <v>0</v>
      </c>
      <c r="R11" s="434">
        <f>'[6]FY2012-13 Final'!K12*(0.5)</f>
        <v>676.5</v>
      </c>
      <c r="S11" s="433">
        <f t="shared" si="14"/>
        <v>0</v>
      </c>
      <c r="T11" s="432">
        <f t="shared" si="7"/>
        <v>0</v>
      </c>
      <c r="U11" s="432">
        <f t="shared" si="8"/>
        <v>0</v>
      </c>
      <c r="V11" s="432">
        <f t="shared" si="9"/>
        <v>0</v>
      </c>
      <c r="W11" s="432">
        <f t="shared" si="10"/>
        <v>0</v>
      </c>
      <c r="X11" s="432">
        <f t="shared" si="10"/>
        <v>0</v>
      </c>
      <c r="Y11" s="432">
        <f t="shared" si="10"/>
        <v>0</v>
      </c>
    </row>
    <row r="12" spans="1:25" ht="12.75" customHeight="1">
      <c r="A12" s="272">
        <v>6</v>
      </c>
      <c r="B12" s="271" t="s">
        <v>287</v>
      </c>
      <c r="C12" s="299">
        <f>'[5]Belle Chase Academy'!C10</f>
        <v>0</v>
      </c>
      <c r="D12" s="299">
        <f>'[5]Belle Chase Academy'!D10</f>
        <v>0</v>
      </c>
      <c r="E12" s="299">
        <f t="shared" si="1"/>
        <v>0</v>
      </c>
      <c r="F12" s="299">
        <f>'[14]Belle Chase Academy'!C10</f>
        <v>0</v>
      </c>
      <c r="G12" s="299">
        <f>'[14]Belle Chase Academy'!D10</f>
        <v>0</v>
      </c>
      <c r="H12" s="299">
        <f t="shared" si="11"/>
        <v>0</v>
      </c>
      <c r="I12" s="284">
        <f t="shared" si="12"/>
        <v>0</v>
      </c>
      <c r="J12" s="284">
        <f t="shared" si="2"/>
        <v>0</v>
      </c>
      <c r="K12" s="284">
        <f t="shared" si="3"/>
        <v>0</v>
      </c>
      <c r="L12" s="283">
        <f>'[1]Table 3 Levels 1&amp;2'!AL13</f>
        <v>5538.0879878550813</v>
      </c>
      <c r="M12" s="399">
        <v>788.90242015830813</v>
      </c>
      <c r="N12" s="283">
        <f t="shared" si="13"/>
        <v>3163.4952040066946</v>
      </c>
      <c r="O12" s="436">
        <f t="shared" si="4"/>
        <v>0</v>
      </c>
      <c r="P12" s="436">
        <f t="shared" si="5"/>
        <v>0</v>
      </c>
      <c r="Q12" s="436">
        <f t="shared" si="6"/>
        <v>0</v>
      </c>
      <c r="R12" s="428">
        <f>'[6]FY2012-13 Final'!K13*(0.5)</f>
        <v>1788</v>
      </c>
      <c r="S12" s="427">
        <f t="shared" si="14"/>
        <v>0</v>
      </c>
      <c r="T12" s="426">
        <f t="shared" si="7"/>
        <v>0</v>
      </c>
      <c r="U12" s="426">
        <f t="shared" si="8"/>
        <v>0</v>
      </c>
      <c r="V12" s="426">
        <f t="shared" si="9"/>
        <v>0</v>
      </c>
      <c r="W12" s="426">
        <f t="shared" si="10"/>
        <v>0</v>
      </c>
      <c r="X12" s="426">
        <f t="shared" si="10"/>
        <v>0</v>
      </c>
      <c r="Y12" s="426">
        <f t="shared" si="10"/>
        <v>0</v>
      </c>
    </row>
    <row r="13" spans="1:25">
      <c r="A13" s="264">
        <v>7</v>
      </c>
      <c r="B13" s="263" t="s">
        <v>286</v>
      </c>
      <c r="C13" s="417">
        <f>'[5]Belle Chase Academy'!C11</f>
        <v>0</v>
      </c>
      <c r="D13" s="417">
        <f>'[5]Belle Chase Academy'!D11</f>
        <v>0</v>
      </c>
      <c r="E13" s="417">
        <f t="shared" si="1"/>
        <v>0</v>
      </c>
      <c r="F13" s="417">
        <f>'[14]Belle Chase Academy'!C11</f>
        <v>0</v>
      </c>
      <c r="G13" s="417">
        <f>'[14]Belle Chase Academy'!D11</f>
        <v>0</v>
      </c>
      <c r="H13" s="417">
        <f t="shared" si="11"/>
        <v>0</v>
      </c>
      <c r="I13" s="296">
        <f t="shared" si="12"/>
        <v>0</v>
      </c>
      <c r="J13" s="296">
        <f t="shared" si="2"/>
        <v>0</v>
      </c>
      <c r="K13" s="296">
        <f t="shared" si="3"/>
        <v>0</v>
      </c>
      <c r="L13" s="295">
        <f>'[1]Table 3 Levels 1&amp;2'!AL14</f>
        <v>1543.5712353471597</v>
      </c>
      <c r="M13" s="401">
        <v>788.90242015830813</v>
      </c>
      <c r="N13" s="295">
        <f t="shared" si="13"/>
        <v>1166.2368277527339</v>
      </c>
      <c r="O13" s="438">
        <f t="shared" si="4"/>
        <v>0</v>
      </c>
      <c r="P13" s="438">
        <f t="shared" si="5"/>
        <v>0</v>
      </c>
      <c r="Q13" s="438">
        <f t="shared" si="6"/>
        <v>0</v>
      </c>
      <c r="R13" s="428">
        <f>'[6]FY2012-13 Final'!K14*(0.5)</f>
        <v>6232.5</v>
      </c>
      <c r="S13" s="427">
        <f t="shared" si="14"/>
        <v>0</v>
      </c>
      <c r="T13" s="426">
        <f t="shared" si="7"/>
        <v>0</v>
      </c>
      <c r="U13" s="426">
        <f t="shared" si="8"/>
        <v>0</v>
      </c>
      <c r="V13" s="426">
        <f t="shared" si="9"/>
        <v>0</v>
      </c>
      <c r="W13" s="426">
        <f t="shared" si="10"/>
        <v>0</v>
      </c>
      <c r="X13" s="426">
        <f t="shared" si="10"/>
        <v>0</v>
      </c>
      <c r="Y13" s="426">
        <f t="shared" si="10"/>
        <v>0</v>
      </c>
    </row>
    <row r="14" spans="1:25">
      <c r="A14" s="264">
        <v>8</v>
      </c>
      <c r="B14" s="263" t="s">
        <v>285</v>
      </c>
      <c r="C14" s="417">
        <f>'[5]Belle Chase Academy'!C12</f>
        <v>0</v>
      </c>
      <c r="D14" s="417">
        <f>'[5]Belle Chase Academy'!D12</f>
        <v>0</v>
      </c>
      <c r="E14" s="417">
        <f t="shared" si="1"/>
        <v>0</v>
      </c>
      <c r="F14" s="417">
        <f>'[14]Belle Chase Academy'!C12</f>
        <v>0</v>
      </c>
      <c r="G14" s="417">
        <f>'[14]Belle Chase Academy'!D12</f>
        <v>0</v>
      </c>
      <c r="H14" s="417">
        <f t="shared" si="11"/>
        <v>0</v>
      </c>
      <c r="I14" s="296">
        <f t="shared" si="12"/>
        <v>0</v>
      </c>
      <c r="J14" s="296">
        <f t="shared" si="2"/>
        <v>0</v>
      </c>
      <c r="K14" s="296">
        <f t="shared" si="3"/>
        <v>0</v>
      </c>
      <c r="L14" s="295">
        <f>'[1]Table 3 Levels 1&amp;2'!AL15</f>
        <v>4033.4866571910334</v>
      </c>
      <c r="M14" s="401">
        <v>788.90242015830813</v>
      </c>
      <c r="N14" s="295">
        <f t="shared" si="13"/>
        <v>2411.1945386746706</v>
      </c>
      <c r="O14" s="438">
        <f t="shared" si="4"/>
        <v>0</v>
      </c>
      <c r="P14" s="438">
        <f t="shared" si="5"/>
        <v>0</v>
      </c>
      <c r="Q14" s="438">
        <f t="shared" si="6"/>
        <v>0</v>
      </c>
      <c r="R14" s="428">
        <f>'[6]FY2012-13 Final'!K15*(0.5)</f>
        <v>2092</v>
      </c>
      <c r="S14" s="427">
        <f t="shared" si="14"/>
        <v>0</v>
      </c>
      <c r="T14" s="426">
        <f t="shared" si="7"/>
        <v>0</v>
      </c>
      <c r="U14" s="426">
        <f t="shared" si="8"/>
        <v>0</v>
      </c>
      <c r="V14" s="426">
        <f t="shared" si="9"/>
        <v>0</v>
      </c>
      <c r="W14" s="426">
        <f t="shared" si="10"/>
        <v>0</v>
      </c>
      <c r="X14" s="426">
        <f t="shared" si="10"/>
        <v>0</v>
      </c>
      <c r="Y14" s="426">
        <f t="shared" si="10"/>
        <v>0</v>
      </c>
    </row>
    <row r="15" spans="1:25">
      <c r="A15" s="264">
        <v>9</v>
      </c>
      <c r="B15" s="263" t="s">
        <v>284</v>
      </c>
      <c r="C15" s="417">
        <f>'[5]Belle Chase Academy'!C13</f>
        <v>0</v>
      </c>
      <c r="D15" s="417">
        <f>'[5]Belle Chase Academy'!D13</f>
        <v>0</v>
      </c>
      <c r="E15" s="417">
        <f t="shared" si="1"/>
        <v>0</v>
      </c>
      <c r="F15" s="417">
        <f>'[14]Belle Chase Academy'!C13</f>
        <v>0</v>
      </c>
      <c r="G15" s="417">
        <f>'[14]Belle Chase Academy'!D13</f>
        <v>0</v>
      </c>
      <c r="H15" s="417">
        <f t="shared" si="11"/>
        <v>0</v>
      </c>
      <c r="I15" s="296">
        <f t="shared" si="12"/>
        <v>0</v>
      </c>
      <c r="J15" s="296">
        <f t="shared" si="2"/>
        <v>0</v>
      </c>
      <c r="K15" s="296">
        <f t="shared" si="3"/>
        <v>0</v>
      </c>
      <c r="L15" s="295">
        <f>'[1]Table 3 Levels 1&amp;2'!AL16</f>
        <v>4268.3217271902904</v>
      </c>
      <c r="M15" s="401">
        <v>788.90242015830813</v>
      </c>
      <c r="N15" s="295">
        <f t="shared" si="13"/>
        <v>2528.6120736742992</v>
      </c>
      <c r="O15" s="438">
        <f t="shared" si="4"/>
        <v>0</v>
      </c>
      <c r="P15" s="438">
        <f t="shared" si="5"/>
        <v>0</v>
      </c>
      <c r="Q15" s="438">
        <f t="shared" si="6"/>
        <v>0</v>
      </c>
      <c r="R15" s="428">
        <f>'[6]FY2012-13 Final'!K16*(0.5)</f>
        <v>2320</v>
      </c>
      <c r="S15" s="427">
        <f t="shared" si="14"/>
        <v>0</v>
      </c>
      <c r="T15" s="426">
        <f t="shared" si="7"/>
        <v>0</v>
      </c>
      <c r="U15" s="426">
        <f t="shared" si="8"/>
        <v>0</v>
      </c>
      <c r="V15" s="426">
        <f t="shared" si="9"/>
        <v>0</v>
      </c>
      <c r="W15" s="426">
        <f t="shared" si="10"/>
        <v>0</v>
      </c>
      <c r="X15" s="426">
        <f t="shared" si="10"/>
        <v>0</v>
      </c>
      <c r="Y15" s="426">
        <f t="shared" si="10"/>
        <v>0</v>
      </c>
    </row>
    <row r="16" spans="1:25">
      <c r="A16" s="280">
        <v>10</v>
      </c>
      <c r="B16" s="279" t="s">
        <v>283</v>
      </c>
      <c r="C16" s="415">
        <f>'[5]Belle Chase Academy'!C14</f>
        <v>0</v>
      </c>
      <c r="D16" s="415">
        <f>'[5]Belle Chase Academy'!D14</f>
        <v>0</v>
      </c>
      <c r="E16" s="415">
        <f t="shared" si="1"/>
        <v>0</v>
      </c>
      <c r="F16" s="415">
        <f>'[14]Belle Chase Academy'!C14</f>
        <v>0</v>
      </c>
      <c r="G16" s="415">
        <f>'[14]Belle Chase Academy'!D14</f>
        <v>0</v>
      </c>
      <c r="H16" s="415">
        <f t="shared" si="11"/>
        <v>0</v>
      </c>
      <c r="I16" s="290">
        <f t="shared" si="12"/>
        <v>0</v>
      </c>
      <c r="J16" s="290">
        <f t="shared" si="2"/>
        <v>0</v>
      </c>
      <c r="K16" s="290">
        <f t="shared" si="3"/>
        <v>0</v>
      </c>
      <c r="L16" s="289">
        <f>'[1]Table 3 Levels 1&amp;2'!AL17</f>
        <v>4300.0681374076885</v>
      </c>
      <c r="M16" s="400">
        <v>788.90242015830813</v>
      </c>
      <c r="N16" s="289">
        <f t="shared" si="13"/>
        <v>2544.4852787829982</v>
      </c>
      <c r="O16" s="437">
        <f t="shared" si="4"/>
        <v>0</v>
      </c>
      <c r="P16" s="437">
        <f t="shared" si="5"/>
        <v>0</v>
      </c>
      <c r="Q16" s="437">
        <f t="shared" si="6"/>
        <v>0</v>
      </c>
      <c r="R16" s="434">
        <f>'[6]FY2012-13 Final'!K17*(0.5)</f>
        <v>2195.5</v>
      </c>
      <c r="S16" s="433">
        <f t="shared" si="14"/>
        <v>0</v>
      </c>
      <c r="T16" s="432">
        <f t="shared" si="7"/>
        <v>0</v>
      </c>
      <c r="U16" s="432">
        <f t="shared" si="8"/>
        <v>0</v>
      </c>
      <c r="V16" s="432">
        <f t="shared" si="9"/>
        <v>0</v>
      </c>
      <c r="W16" s="432">
        <f t="shared" si="10"/>
        <v>0</v>
      </c>
      <c r="X16" s="432">
        <f t="shared" si="10"/>
        <v>0</v>
      </c>
      <c r="Y16" s="432">
        <f t="shared" si="10"/>
        <v>0</v>
      </c>
    </row>
    <row r="17" spans="1:25">
      <c r="A17" s="272">
        <v>11</v>
      </c>
      <c r="B17" s="271" t="s">
        <v>282</v>
      </c>
      <c r="C17" s="299">
        <f>'[5]Belle Chase Academy'!C15</f>
        <v>0</v>
      </c>
      <c r="D17" s="299">
        <f>'[5]Belle Chase Academy'!D15</f>
        <v>0</v>
      </c>
      <c r="E17" s="299">
        <f t="shared" si="1"/>
        <v>0</v>
      </c>
      <c r="F17" s="299">
        <f>'[14]Belle Chase Academy'!C15</f>
        <v>0</v>
      </c>
      <c r="G17" s="299">
        <f>'[14]Belle Chase Academy'!D15</f>
        <v>0</v>
      </c>
      <c r="H17" s="299">
        <f t="shared" si="11"/>
        <v>0</v>
      </c>
      <c r="I17" s="284">
        <f t="shared" si="12"/>
        <v>0</v>
      </c>
      <c r="J17" s="284">
        <f t="shared" si="2"/>
        <v>0</v>
      </c>
      <c r="K17" s="284">
        <f t="shared" si="3"/>
        <v>0</v>
      </c>
      <c r="L17" s="283">
        <f>'[1]Table 3 Levels 1&amp;2'!AL18</f>
        <v>6740.2393955908683</v>
      </c>
      <c r="M17" s="399">
        <v>788.90242015830813</v>
      </c>
      <c r="N17" s="283">
        <f t="shared" si="13"/>
        <v>3764.5709078745881</v>
      </c>
      <c r="O17" s="436">
        <f t="shared" si="4"/>
        <v>0</v>
      </c>
      <c r="P17" s="436">
        <f t="shared" si="5"/>
        <v>0</v>
      </c>
      <c r="Q17" s="436">
        <f t="shared" si="6"/>
        <v>0</v>
      </c>
      <c r="R17" s="428">
        <f>'[6]FY2012-13 Final'!K18*(0.5)</f>
        <v>1715</v>
      </c>
      <c r="S17" s="427">
        <f t="shared" si="14"/>
        <v>0</v>
      </c>
      <c r="T17" s="426">
        <f t="shared" si="7"/>
        <v>0</v>
      </c>
      <c r="U17" s="426">
        <f t="shared" si="8"/>
        <v>0</v>
      </c>
      <c r="V17" s="426">
        <f t="shared" si="9"/>
        <v>0</v>
      </c>
      <c r="W17" s="426">
        <f t="shared" si="10"/>
        <v>0</v>
      </c>
      <c r="X17" s="426">
        <f t="shared" si="10"/>
        <v>0</v>
      </c>
      <c r="Y17" s="426">
        <f t="shared" si="10"/>
        <v>0</v>
      </c>
    </row>
    <row r="18" spans="1:25">
      <c r="A18" s="264">
        <v>12</v>
      </c>
      <c r="B18" s="263" t="s">
        <v>281</v>
      </c>
      <c r="C18" s="417">
        <f>'[5]Belle Chase Academy'!C16</f>
        <v>0</v>
      </c>
      <c r="D18" s="417">
        <f>'[5]Belle Chase Academy'!D16</f>
        <v>0</v>
      </c>
      <c r="E18" s="417">
        <f t="shared" si="1"/>
        <v>0</v>
      </c>
      <c r="F18" s="417">
        <f>'[14]Belle Chase Academy'!C16</f>
        <v>0</v>
      </c>
      <c r="G18" s="417">
        <f>'[14]Belle Chase Academy'!D16</f>
        <v>0</v>
      </c>
      <c r="H18" s="417">
        <f t="shared" si="11"/>
        <v>0</v>
      </c>
      <c r="I18" s="296">
        <f t="shared" si="12"/>
        <v>0</v>
      </c>
      <c r="J18" s="296">
        <f t="shared" si="2"/>
        <v>0</v>
      </c>
      <c r="K18" s="296">
        <f t="shared" si="3"/>
        <v>0</v>
      </c>
      <c r="L18" s="295">
        <f>'[1]Table 3 Levels 1&amp;2'!AL19</f>
        <v>1781.2877551020408</v>
      </c>
      <c r="M18" s="401">
        <v>788.90242015830813</v>
      </c>
      <c r="N18" s="295">
        <f t="shared" si="13"/>
        <v>1285.0950876301745</v>
      </c>
      <c r="O18" s="438">
        <f t="shared" si="4"/>
        <v>0</v>
      </c>
      <c r="P18" s="438">
        <f t="shared" si="5"/>
        <v>0</v>
      </c>
      <c r="Q18" s="438">
        <f t="shared" si="6"/>
        <v>0</v>
      </c>
      <c r="R18" s="428">
        <f>'[6]FY2012-13 Final'!K19*(0.5)</f>
        <v>6279</v>
      </c>
      <c r="S18" s="427">
        <f t="shared" si="14"/>
        <v>0</v>
      </c>
      <c r="T18" s="426">
        <f t="shared" si="7"/>
        <v>0</v>
      </c>
      <c r="U18" s="426">
        <f t="shared" si="8"/>
        <v>0</v>
      </c>
      <c r="V18" s="426">
        <f t="shared" si="9"/>
        <v>0</v>
      </c>
      <c r="W18" s="426">
        <f t="shared" si="10"/>
        <v>0</v>
      </c>
      <c r="X18" s="426">
        <f t="shared" si="10"/>
        <v>0</v>
      </c>
      <c r="Y18" s="426">
        <f t="shared" si="10"/>
        <v>0</v>
      </c>
    </row>
    <row r="19" spans="1:25">
      <c r="A19" s="264">
        <v>13</v>
      </c>
      <c r="B19" s="263" t="s">
        <v>280</v>
      </c>
      <c r="C19" s="417">
        <f>'[5]Belle Chase Academy'!C17</f>
        <v>0</v>
      </c>
      <c r="D19" s="417">
        <f>'[5]Belle Chase Academy'!D17</f>
        <v>0</v>
      </c>
      <c r="E19" s="417">
        <f t="shared" si="1"/>
        <v>0</v>
      </c>
      <c r="F19" s="417">
        <f>'[14]Belle Chase Academy'!C17</f>
        <v>0</v>
      </c>
      <c r="G19" s="417">
        <f>'[14]Belle Chase Academy'!D17</f>
        <v>0</v>
      </c>
      <c r="H19" s="417">
        <f t="shared" si="11"/>
        <v>0</v>
      </c>
      <c r="I19" s="296">
        <f t="shared" si="12"/>
        <v>0</v>
      </c>
      <c r="J19" s="296">
        <f t="shared" si="2"/>
        <v>0</v>
      </c>
      <c r="K19" s="296">
        <f t="shared" si="3"/>
        <v>0</v>
      </c>
      <c r="L19" s="295">
        <f>'[1]Table 3 Levels 1&amp;2'!AL20</f>
        <v>6125.5331903699798</v>
      </c>
      <c r="M19" s="401">
        <v>788.90242015830813</v>
      </c>
      <c r="N19" s="295">
        <f t="shared" si="13"/>
        <v>3457.2178052641439</v>
      </c>
      <c r="O19" s="438">
        <f t="shared" si="4"/>
        <v>0</v>
      </c>
      <c r="P19" s="438">
        <f t="shared" si="5"/>
        <v>0</v>
      </c>
      <c r="Q19" s="438">
        <f t="shared" si="6"/>
        <v>0</v>
      </c>
      <c r="R19" s="428">
        <f>'[6]FY2012-13 Final'!K20*(0.5)</f>
        <v>1268</v>
      </c>
      <c r="S19" s="427">
        <f t="shared" si="14"/>
        <v>0</v>
      </c>
      <c r="T19" s="426">
        <f t="shared" si="7"/>
        <v>0</v>
      </c>
      <c r="U19" s="426">
        <f t="shared" si="8"/>
        <v>0</v>
      </c>
      <c r="V19" s="426">
        <f t="shared" si="9"/>
        <v>0</v>
      </c>
      <c r="W19" s="426">
        <f t="shared" si="10"/>
        <v>0</v>
      </c>
      <c r="X19" s="426">
        <f t="shared" si="10"/>
        <v>0</v>
      </c>
      <c r="Y19" s="426">
        <f t="shared" si="10"/>
        <v>0</v>
      </c>
    </row>
    <row r="20" spans="1:25" ht="12.75" customHeight="1">
      <c r="A20" s="264">
        <v>14</v>
      </c>
      <c r="B20" s="263" t="s">
        <v>279</v>
      </c>
      <c r="C20" s="417">
        <f>'[5]Belle Chase Academy'!C18</f>
        <v>0</v>
      </c>
      <c r="D20" s="417">
        <f>'[5]Belle Chase Academy'!D18</f>
        <v>0</v>
      </c>
      <c r="E20" s="417">
        <f t="shared" si="1"/>
        <v>0</v>
      </c>
      <c r="F20" s="417">
        <f>'[14]Belle Chase Academy'!C18</f>
        <v>0</v>
      </c>
      <c r="G20" s="417">
        <f>'[14]Belle Chase Academy'!D18</f>
        <v>0</v>
      </c>
      <c r="H20" s="417">
        <f t="shared" si="11"/>
        <v>0</v>
      </c>
      <c r="I20" s="296">
        <f t="shared" si="12"/>
        <v>0</v>
      </c>
      <c r="J20" s="296">
        <f t="shared" si="2"/>
        <v>0</v>
      </c>
      <c r="K20" s="296">
        <f t="shared" si="3"/>
        <v>0</v>
      </c>
      <c r="L20" s="295">
        <f>'[1]Table 3 Levels 1&amp;2'!AL21</f>
        <v>5278.0936993421856</v>
      </c>
      <c r="M20" s="401">
        <v>788.90242015830813</v>
      </c>
      <c r="N20" s="295">
        <f t="shared" si="13"/>
        <v>3033.4980597502467</v>
      </c>
      <c r="O20" s="438">
        <f t="shared" si="4"/>
        <v>0</v>
      </c>
      <c r="P20" s="438">
        <f t="shared" si="5"/>
        <v>0</v>
      </c>
      <c r="Q20" s="438">
        <f t="shared" si="6"/>
        <v>0</v>
      </c>
      <c r="R20" s="428">
        <f>'[6]FY2012-13 Final'!K21*(0.5)</f>
        <v>1944</v>
      </c>
      <c r="S20" s="427">
        <f t="shared" si="14"/>
        <v>0</v>
      </c>
      <c r="T20" s="426">
        <f t="shared" si="7"/>
        <v>0</v>
      </c>
      <c r="U20" s="426">
        <f t="shared" si="8"/>
        <v>0</v>
      </c>
      <c r="V20" s="426">
        <f t="shared" si="9"/>
        <v>0</v>
      </c>
      <c r="W20" s="426">
        <f t="shared" si="10"/>
        <v>0</v>
      </c>
      <c r="X20" s="426">
        <f t="shared" si="10"/>
        <v>0</v>
      </c>
      <c r="Y20" s="426">
        <f t="shared" si="10"/>
        <v>0</v>
      </c>
    </row>
    <row r="21" spans="1:25">
      <c r="A21" s="280">
        <v>15</v>
      </c>
      <c r="B21" s="279" t="s">
        <v>278</v>
      </c>
      <c r="C21" s="415">
        <f>'[5]Belle Chase Academy'!C19</f>
        <v>0</v>
      </c>
      <c r="D21" s="415">
        <f>'[5]Belle Chase Academy'!D19</f>
        <v>0</v>
      </c>
      <c r="E21" s="415">
        <f t="shared" si="1"/>
        <v>0</v>
      </c>
      <c r="F21" s="415">
        <f>'[14]Belle Chase Academy'!C19</f>
        <v>0</v>
      </c>
      <c r="G21" s="415">
        <f>'[14]Belle Chase Academy'!D19</f>
        <v>0</v>
      </c>
      <c r="H21" s="415">
        <f t="shared" si="11"/>
        <v>0</v>
      </c>
      <c r="I21" s="290">
        <f t="shared" si="12"/>
        <v>0</v>
      </c>
      <c r="J21" s="290">
        <f t="shared" si="2"/>
        <v>0</v>
      </c>
      <c r="K21" s="290">
        <f t="shared" si="3"/>
        <v>0</v>
      </c>
      <c r="L21" s="289">
        <f>'[1]Table 3 Levels 1&amp;2'!AL22</f>
        <v>5428.9842692179664</v>
      </c>
      <c r="M21" s="400">
        <v>788.90242015830813</v>
      </c>
      <c r="N21" s="289">
        <f t="shared" si="13"/>
        <v>3108.9433446881371</v>
      </c>
      <c r="O21" s="437">
        <f t="shared" si="4"/>
        <v>0</v>
      </c>
      <c r="P21" s="437">
        <f t="shared" si="5"/>
        <v>0</v>
      </c>
      <c r="Q21" s="437">
        <f t="shared" si="6"/>
        <v>0</v>
      </c>
      <c r="R21" s="434">
        <f>'[6]FY2012-13 Final'!K22*(0.5)</f>
        <v>1376</v>
      </c>
      <c r="S21" s="433">
        <f t="shared" si="14"/>
        <v>0</v>
      </c>
      <c r="T21" s="432">
        <f t="shared" si="7"/>
        <v>0</v>
      </c>
      <c r="U21" s="432">
        <f t="shared" si="8"/>
        <v>0</v>
      </c>
      <c r="V21" s="432">
        <f t="shared" si="9"/>
        <v>0</v>
      </c>
      <c r="W21" s="432">
        <f t="shared" si="10"/>
        <v>0</v>
      </c>
      <c r="X21" s="432">
        <f t="shared" si="10"/>
        <v>0</v>
      </c>
      <c r="Y21" s="432">
        <f t="shared" si="10"/>
        <v>0</v>
      </c>
    </row>
    <row r="22" spans="1:25">
      <c r="A22" s="272">
        <v>16</v>
      </c>
      <c r="B22" s="271" t="s">
        <v>277</v>
      </c>
      <c r="C22" s="299">
        <f>'[5]Belle Chase Academy'!C20</f>
        <v>0</v>
      </c>
      <c r="D22" s="299">
        <f>'[5]Belle Chase Academy'!D20</f>
        <v>0</v>
      </c>
      <c r="E22" s="299">
        <f t="shared" si="1"/>
        <v>0</v>
      </c>
      <c r="F22" s="299">
        <f>'[14]Belle Chase Academy'!C20</f>
        <v>0</v>
      </c>
      <c r="G22" s="299">
        <f>'[14]Belle Chase Academy'!D20</f>
        <v>0</v>
      </c>
      <c r="H22" s="299">
        <f t="shared" si="11"/>
        <v>0</v>
      </c>
      <c r="I22" s="284">
        <f t="shared" si="12"/>
        <v>0</v>
      </c>
      <c r="J22" s="284">
        <f t="shared" si="2"/>
        <v>0</v>
      </c>
      <c r="K22" s="284">
        <f t="shared" si="3"/>
        <v>0</v>
      </c>
      <c r="L22" s="283">
        <f>'[1]Table 3 Levels 1&amp;2'!AL23</f>
        <v>1501.2470754125757</v>
      </c>
      <c r="M22" s="399">
        <v>788.90242015830813</v>
      </c>
      <c r="N22" s="283">
        <f t="shared" si="13"/>
        <v>1145.074747785442</v>
      </c>
      <c r="O22" s="436">
        <f t="shared" si="4"/>
        <v>0</v>
      </c>
      <c r="P22" s="436">
        <f t="shared" si="5"/>
        <v>0</v>
      </c>
      <c r="Q22" s="436">
        <f t="shared" si="6"/>
        <v>0</v>
      </c>
      <c r="R22" s="428">
        <f>'[6]FY2012-13 Final'!K23*(0.5)</f>
        <v>7546</v>
      </c>
      <c r="S22" s="427">
        <f t="shared" si="14"/>
        <v>0</v>
      </c>
      <c r="T22" s="426">
        <f t="shared" si="7"/>
        <v>0</v>
      </c>
      <c r="U22" s="426">
        <f t="shared" si="8"/>
        <v>0</v>
      </c>
      <c r="V22" s="426">
        <f t="shared" si="9"/>
        <v>0</v>
      </c>
      <c r="W22" s="426">
        <f t="shared" si="10"/>
        <v>0</v>
      </c>
      <c r="X22" s="426">
        <f t="shared" si="10"/>
        <v>0</v>
      </c>
      <c r="Y22" s="426">
        <f t="shared" si="10"/>
        <v>0</v>
      </c>
    </row>
    <row r="23" spans="1:25">
      <c r="A23" s="264">
        <v>17</v>
      </c>
      <c r="B23" s="263" t="s">
        <v>276</v>
      </c>
      <c r="C23" s="417">
        <f>'[5]Belle Chase Academy'!C21</f>
        <v>0</v>
      </c>
      <c r="D23" s="417">
        <f>'[5]Belle Chase Academy'!D21</f>
        <v>0</v>
      </c>
      <c r="E23" s="417">
        <f t="shared" si="1"/>
        <v>0</v>
      </c>
      <c r="F23" s="417">
        <f>'[14]Belle Chase Academy'!C21</f>
        <v>0</v>
      </c>
      <c r="G23" s="417">
        <f>'[14]Belle Chase Academy'!D21</f>
        <v>0</v>
      </c>
      <c r="H23" s="417">
        <f t="shared" si="11"/>
        <v>0</v>
      </c>
      <c r="I23" s="296">
        <f t="shared" si="12"/>
        <v>0</v>
      </c>
      <c r="J23" s="296">
        <f t="shared" si="2"/>
        <v>0</v>
      </c>
      <c r="K23" s="296">
        <f t="shared" si="3"/>
        <v>0</v>
      </c>
      <c r="L23" s="295">
        <f>'[1]Table 3 Levels 1&amp;2'!AL24</f>
        <v>3386.5716964570697</v>
      </c>
      <c r="M23" s="401">
        <v>788.90242015830813</v>
      </c>
      <c r="N23" s="295">
        <f t="shared" si="13"/>
        <v>2087.737058307689</v>
      </c>
      <c r="O23" s="438">
        <f t="shared" si="4"/>
        <v>0</v>
      </c>
      <c r="P23" s="438">
        <f t="shared" si="5"/>
        <v>0</v>
      </c>
      <c r="Q23" s="438">
        <f t="shared" si="6"/>
        <v>0</v>
      </c>
      <c r="R23" s="428">
        <f>'[6]FY2012-13 Final'!K24*(0.5)</f>
        <v>3275.5</v>
      </c>
      <c r="S23" s="427">
        <f t="shared" si="14"/>
        <v>0</v>
      </c>
      <c r="T23" s="426">
        <f t="shared" si="7"/>
        <v>0</v>
      </c>
      <c r="U23" s="426">
        <f t="shared" si="8"/>
        <v>0</v>
      </c>
      <c r="V23" s="426">
        <f t="shared" si="9"/>
        <v>0</v>
      </c>
      <c r="W23" s="426">
        <f t="shared" si="10"/>
        <v>0</v>
      </c>
      <c r="X23" s="426">
        <f t="shared" si="10"/>
        <v>0</v>
      </c>
      <c r="Y23" s="426">
        <f t="shared" si="10"/>
        <v>0</v>
      </c>
    </row>
    <row r="24" spans="1:25">
      <c r="A24" s="264">
        <v>18</v>
      </c>
      <c r="B24" s="263" t="s">
        <v>275</v>
      </c>
      <c r="C24" s="417">
        <f>'[5]Belle Chase Academy'!C22</f>
        <v>0</v>
      </c>
      <c r="D24" s="417">
        <f>'[5]Belle Chase Academy'!D22</f>
        <v>0</v>
      </c>
      <c r="E24" s="417">
        <f t="shared" si="1"/>
        <v>0</v>
      </c>
      <c r="F24" s="417">
        <f>'[14]Belle Chase Academy'!C22</f>
        <v>0</v>
      </c>
      <c r="G24" s="417">
        <f>'[14]Belle Chase Academy'!D22</f>
        <v>0</v>
      </c>
      <c r="H24" s="417">
        <f t="shared" si="11"/>
        <v>0</v>
      </c>
      <c r="I24" s="296">
        <f t="shared" si="12"/>
        <v>0</v>
      </c>
      <c r="J24" s="296">
        <f t="shared" si="2"/>
        <v>0</v>
      </c>
      <c r="K24" s="296">
        <f t="shared" si="3"/>
        <v>0</v>
      </c>
      <c r="L24" s="295">
        <f>'[1]Table 3 Levels 1&amp;2'!AL25</f>
        <v>5798.0598063231446</v>
      </c>
      <c r="M24" s="401">
        <v>788.90242015830813</v>
      </c>
      <c r="N24" s="295">
        <f t="shared" si="13"/>
        <v>3293.4811132407262</v>
      </c>
      <c r="O24" s="438">
        <f t="shared" si="4"/>
        <v>0</v>
      </c>
      <c r="P24" s="438">
        <f t="shared" si="5"/>
        <v>0</v>
      </c>
      <c r="Q24" s="438">
        <f t="shared" si="6"/>
        <v>0</v>
      </c>
      <c r="R24" s="428">
        <f>'[6]FY2012-13 Final'!K25*(0.5)</f>
        <v>1082.5</v>
      </c>
      <c r="S24" s="427">
        <f t="shared" si="14"/>
        <v>0</v>
      </c>
      <c r="T24" s="426">
        <f t="shared" si="7"/>
        <v>0</v>
      </c>
      <c r="U24" s="426">
        <f t="shared" si="8"/>
        <v>0</v>
      </c>
      <c r="V24" s="426">
        <f t="shared" si="9"/>
        <v>0</v>
      </c>
      <c r="W24" s="426">
        <f t="shared" si="10"/>
        <v>0</v>
      </c>
      <c r="X24" s="426">
        <f t="shared" si="10"/>
        <v>0</v>
      </c>
      <c r="Y24" s="426">
        <f t="shared" si="10"/>
        <v>0</v>
      </c>
    </row>
    <row r="25" spans="1:25">
      <c r="A25" s="264">
        <v>19</v>
      </c>
      <c r="B25" s="263" t="s">
        <v>274</v>
      </c>
      <c r="C25" s="417">
        <f>'[5]Belle Chase Academy'!C23</f>
        <v>0</v>
      </c>
      <c r="D25" s="417">
        <f>'[5]Belle Chase Academy'!D23</f>
        <v>0</v>
      </c>
      <c r="E25" s="417">
        <f t="shared" si="1"/>
        <v>0</v>
      </c>
      <c r="F25" s="417">
        <f>'[14]Belle Chase Academy'!C23</f>
        <v>0</v>
      </c>
      <c r="G25" s="417">
        <f>'[14]Belle Chase Academy'!D23</f>
        <v>0</v>
      </c>
      <c r="H25" s="417">
        <f t="shared" si="11"/>
        <v>0</v>
      </c>
      <c r="I25" s="296">
        <f t="shared" si="12"/>
        <v>0</v>
      </c>
      <c r="J25" s="296">
        <f t="shared" si="2"/>
        <v>0</v>
      </c>
      <c r="K25" s="296">
        <f t="shared" si="3"/>
        <v>0</v>
      </c>
      <c r="L25" s="295">
        <f>'[1]Table 3 Levels 1&amp;2'!AL26</f>
        <v>5219.1012787873206</v>
      </c>
      <c r="M25" s="401">
        <v>788.90242015830813</v>
      </c>
      <c r="N25" s="295">
        <f t="shared" si="13"/>
        <v>3004.0018494728142</v>
      </c>
      <c r="O25" s="438">
        <f t="shared" si="4"/>
        <v>0</v>
      </c>
      <c r="P25" s="438">
        <f t="shared" si="5"/>
        <v>0</v>
      </c>
      <c r="Q25" s="438">
        <f t="shared" si="6"/>
        <v>0</v>
      </c>
      <c r="R25" s="428">
        <f>'[6]FY2012-13 Final'!K26*(0.5)</f>
        <v>1364.5</v>
      </c>
      <c r="S25" s="427">
        <f t="shared" si="14"/>
        <v>0</v>
      </c>
      <c r="T25" s="426">
        <f t="shared" si="7"/>
        <v>0</v>
      </c>
      <c r="U25" s="426">
        <f t="shared" si="8"/>
        <v>0</v>
      </c>
      <c r="V25" s="426">
        <f t="shared" si="9"/>
        <v>0</v>
      </c>
      <c r="W25" s="426">
        <f t="shared" si="10"/>
        <v>0</v>
      </c>
      <c r="X25" s="426">
        <f t="shared" si="10"/>
        <v>0</v>
      </c>
      <c r="Y25" s="426">
        <f t="shared" si="10"/>
        <v>0</v>
      </c>
    </row>
    <row r="26" spans="1:25">
      <c r="A26" s="280">
        <v>20</v>
      </c>
      <c r="B26" s="279" t="s">
        <v>273</v>
      </c>
      <c r="C26" s="415">
        <f>'[5]Belle Chase Academy'!C24</f>
        <v>0</v>
      </c>
      <c r="D26" s="415">
        <f>'[5]Belle Chase Academy'!D24</f>
        <v>0</v>
      </c>
      <c r="E26" s="415">
        <f t="shared" si="1"/>
        <v>0</v>
      </c>
      <c r="F26" s="415">
        <f>'[14]Belle Chase Academy'!C24</f>
        <v>0</v>
      </c>
      <c r="G26" s="415">
        <f>'[14]Belle Chase Academy'!D24</f>
        <v>0</v>
      </c>
      <c r="H26" s="415">
        <f t="shared" si="11"/>
        <v>0</v>
      </c>
      <c r="I26" s="290">
        <f t="shared" si="12"/>
        <v>0</v>
      </c>
      <c r="J26" s="290">
        <f t="shared" si="2"/>
        <v>0</v>
      </c>
      <c r="K26" s="290">
        <f t="shared" si="3"/>
        <v>0</v>
      </c>
      <c r="L26" s="289">
        <f>'[1]Table 3 Levels 1&amp;2'!AL27</f>
        <v>5441.7799844976798</v>
      </c>
      <c r="M26" s="400">
        <v>788.90242015830813</v>
      </c>
      <c r="N26" s="289">
        <f t="shared" si="13"/>
        <v>3115.3412023279939</v>
      </c>
      <c r="O26" s="437">
        <f t="shared" si="4"/>
        <v>0</v>
      </c>
      <c r="P26" s="437">
        <f t="shared" si="5"/>
        <v>0</v>
      </c>
      <c r="Q26" s="437">
        <f t="shared" si="6"/>
        <v>0</v>
      </c>
      <c r="R26" s="434">
        <f>'[6]FY2012-13 Final'!K27*(0.5)</f>
        <v>1167</v>
      </c>
      <c r="S26" s="433">
        <f t="shared" si="14"/>
        <v>0</v>
      </c>
      <c r="T26" s="432">
        <f t="shared" si="7"/>
        <v>0</v>
      </c>
      <c r="U26" s="432">
        <f t="shared" si="8"/>
        <v>0</v>
      </c>
      <c r="V26" s="432">
        <f t="shared" si="9"/>
        <v>0</v>
      </c>
      <c r="W26" s="432">
        <f t="shared" si="10"/>
        <v>0</v>
      </c>
      <c r="X26" s="432">
        <f t="shared" si="10"/>
        <v>0</v>
      </c>
      <c r="Y26" s="432">
        <f t="shared" si="10"/>
        <v>0</v>
      </c>
    </row>
    <row r="27" spans="1:25">
      <c r="A27" s="272">
        <v>21</v>
      </c>
      <c r="B27" s="271" t="s">
        <v>272</v>
      </c>
      <c r="C27" s="299">
        <f>'[5]Belle Chase Academy'!C25</f>
        <v>0</v>
      </c>
      <c r="D27" s="299">
        <f>'[5]Belle Chase Academy'!D25</f>
        <v>0</v>
      </c>
      <c r="E27" s="299">
        <f t="shared" si="1"/>
        <v>0</v>
      </c>
      <c r="F27" s="299">
        <f>'[14]Belle Chase Academy'!C25</f>
        <v>0</v>
      </c>
      <c r="G27" s="299">
        <f>'[14]Belle Chase Academy'!D25</f>
        <v>0</v>
      </c>
      <c r="H27" s="299">
        <f t="shared" si="11"/>
        <v>0</v>
      </c>
      <c r="I27" s="284">
        <f t="shared" si="12"/>
        <v>0</v>
      </c>
      <c r="J27" s="284">
        <f t="shared" si="2"/>
        <v>0</v>
      </c>
      <c r="K27" s="284">
        <f t="shared" si="3"/>
        <v>0</v>
      </c>
      <c r="L27" s="283">
        <f>'[1]Table 3 Levels 1&amp;2'!AL28</f>
        <v>5718.7800910915075</v>
      </c>
      <c r="M27" s="399">
        <v>788.90242015830813</v>
      </c>
      <c r="N27" s="283">
        <f t="shared" si="13"/>
        <v>3253.8412556249077</v>
      </c>
      <c r="O27" s="436">
        <f t="shared" si="4"/>
        <v>0</v>
      </c>
      <c r="P27" s="436">
        <f t="shared" si="5"/>
        <v>0</v>
      </c>
      <c r="Q27" s="436">
        <f t="shared" si="6"/>
        <v>0</v>
      </c>
      <c r="R27" s="428">
        <f>'[6]FY2012-13 Final'!K28*(0.5)</f>
        <v>1116.5</v>
      </c>
      <c r="S27" s="427">
        <f t="shared" si="14"/>
        <v>0</v>
      </c>
      <c r="T27" s="426">
        <f t="shared" si="7"/>
        <v>0</v>
      </c>
      <c r="U27" s="426">
        <f t="shared" si="8"/>
        <v>0</v>
      </c>
      <c r="V27" s="426">
        <f t="shared" si="9"/>
        <v>0</v>
      </c>
      <c r="W27" s="426">
        <f t="shared" si="10"/>
        <v>0</v>
      </c>
      <c r="X27" s="426">
        <f t="shared" si="10"/>
        <v>0</v>
      </c>
      <c r="Y27" s="426">
        <f t="shared" si="10"/>
        <v>0</v>
      </c>
    </row>
    <row r="28" spans="1:25">
      <c r="A28" s="264">
        <v>22</v>
      </c>
      <c r="B28" s="263" t="s">
        <v>271</v>
      </c>
      <c r="C28" s="417">
        <f>'[5]Belle Chase Academy'!C26</f>
        <v>0</v>
      </c>
      <c r="D28" s="417">
        <f>'[5]Belle Chase Academy'!D26</f>
        <v>0</v>
      </c>
      <c r="E28" s="417">
        <f t="shared" si="1"/>
        <v>0</v>
      </c>
      <c r="F28" s="417">
        <f>'[14]Belle Chase Academy'!C26</f>
        <v>0</v>
      </c>
      <c r="G28" s="417">
        <f>'[14]Belle Chase Academy'!D26</f>
        <v>0</v>
      </c>
      <c r="H28" s="417">
        <f t="shared" si="11"/>
        <v>0</v>
      </c>
      <c r="I28" s="296">
        <f t="shared" si="12"/>
        <v>0</v>
      </c>
      <c r="J28" s="296">
        <f t="shared" si="2"/>
        <v>0</v>
      </c>
      <c r="K28" s="296">
        <f t="shared" si="3"/>
        <v>0</v>
      </c>
      <c r="L28" s="295">
        <f>'[1]Table 3 Levels 1&amp;2'!AL29</f>
        <v>6198.830003500153</v>
      </c>
      <c r="M28" s="401">
        <v>788.90242015830813</v>
      </c>
      <c r="N28" s="295">
        <f t="shared" si="13"/>
        <v>3493.8662118292305</v>
      </c>
      <c r="O28" s="438">
        <f t="shared" si="4"/>
        <v>0</v>
      </c>
      <c r="P28" s="438">
        <f t="shared" si="5"/>
        <v>0</v>
      </c>
      <c r="Q28" s="438">
        <f t="shared" si="6"/>
        <v>0</v>
      </c>
      <c r="R28" s="428">
        <f>'[6]FY2012-13 Final'!K29*(0.5)</f>
        <v>705</v>
      </c>
      <c r="S28" s="427">
        <f t="shared" si="14"/>
        <v>0</v>
      </c>
      <c r="T28" s="426">
        <f t="shared" si="7"/>
        <v>0</v>
      </c>
      <c r="U28" s="426">
        <f t="shared" si="8"/>
        <v>0</v>
      </c>
      <c r="V28" s="426">
        <f t="shared" si="9"/>
        <v>0</v>
      </c>
      <c r="W28" s="426">
        <f t="shared" si="10"/>
        <v>0</v>
      </c>
      <c r="X28" s="426">
        <f t="shared" si="10"/>
        <v>0</v>
      </c>
      <c r="Y28" s="426">
        <f t="shared" si="10"/>
        <v>0</v>
      </c>
    </row>
    <row r="29" spans="1:25">
      <c r="A29" s="264">
        <v>23</v>
      </c>
      <c r="B29" s="263" t="s">
        <v>270</v>
      </c>
      <c r="C29" s="417">
        <f>'[5]Belle Chase Academy'!C27</f>
        <v>0</v>
      </c>
      <c r="D29" s="417">
        <f>'[5]Belle Chase Academy'!D27</f>
        <v>0</v>
      </c>
      <c r="E29" s="417">
        <f t="shared" si="1"/>
        <v>0</v>
      </c>
      <c r="F29" s="417">
        <f>'[14]Belle Chase Academy'!C27</f>
        <v>0</v>
      </c>
      <c r="G29" s="417">
        <f>'[14]Belle Chase Academy'!D27</f>
        <v>0</v>
      </c>
      <c r="H29" s="417">
        <f t="shared" si="11"/>
        <v>0</v>
      </c>
      <c r="I29" s="296">
        <f t="shared" si="12"/>
        <v>0</v>
      </c>
      <c r="J29" s="296">
        <f t="shared" si="2"/>
        <v>0</v>
      </c>
      <c r="K29" s="296">
        <f t="shared" si="3"/>
        <v>0</v>
      </c>
      <c r="L29" s="295">
        <f>'[1]Table 3 Levels 1&amp;2'!AL30</f>
        <v>4809.0299298140199</v>
      </c>
      <c r="M29" s="401">
        <v>788.90242015830813</v>
      </c>
      <c r="N29" s="295">
        <f t="shared" si="13"/>
        <v>2798.9661749861639</v>
      </c>
      <c r="O29" s="438">
        <f t="shared" si="4"/>
        <v>0</v>
      </c>
      <c r="P29" s="438">
        <f t="shared" si="5"/>
        <v>0</v>
      </c>
      <c r="Q29" s="438">
        <f t="shared" si="6"/>
        <v>0</v>
      </c>
      <c r="R29" s="428">
        <f>'[6]FY2012-13 Final'!K30*(0.5)</f>
        <v>1629</v>
      </c>
      <c r="S29" s="427">
        <f t="shared" si="14"/>
        <v>0</v>
      </c>
      <c r="T29" s="426">
        <f t="shared" si="7"/>
        <v>0</v>
      </c>
      <c r="U29" s="426">
        <f t="shared" si="8"/>
        <v>0</v>
      </c>
      <c r="V29" s="426">
        <f t="shared" si="9"/>
        <v>0</v>
      </c>
      <c r="W29" s="426">
        <f t="shared" si="10"/>
        <v>0</v>
      </c>
      <c r="X29" s="426">
        <f t="shared" si="10"/>
        <v>0</v>
      </c>
      <c r="Y29" s="426">
        <f t="shared" si="10"/>
        <v>0</v>
      </c>
    </row>
    <row r="30" spans="1:25">
      <c r="A30" s="264">
        <v>24</v>
      </c>
      <c r="B30" s="263" t="s">
        <v>269</v>
      </c>
      <c r="C30" s="417">
        <f>'[5]Belle Chase Academy'!C28</f>
        <v>0</v>
      </c>
      <c r="D30" s="417">
        <f>'[5]Belle Chase Academy'!D28</f>
        <v>0</v>
      </c>
      <c r="E30" s="417">
        <f t="shared" si="1"/>
        <v>0</v>
      </c>
      <c r="F30" s="417">
        <f>'[14]Belle Chase Academy'!C28</f>
        <v>0</v>
      </c>
      <c r="G30" s="417">
        <f>'[14]Belle Chase Academy'!D28</f>
        <v>0</v>
      </c>
      <c r="H30" s="417">
        <f t="shared" si="11"/>
        <v>0</v>
      </c>
      <c r="I30" s="296">
        <f t="shared" si="12"/>
        <v>0</v>
      </c>
      <c r="J30" s="296">
        <f t="shared" si="2"/>
        <v>0</v>
      </c>
      <c r="K30" s="296">
        <f t="shared" si="3"/>
        <v>0</v>
      </c>
      <c r="L30" s="295">
        <f>'[1]Table 3 Levels 1&amp;2'!AL31</f>
        <v>2649.7787452556372</v>
      </c>
      <c r="M30" s="401">
        <v>788.90242015830813</v>
      </c>
      <c r="N30" s="295">
        <f t="shared" si="13"/>
        <v>1719.3405827069728</v>
      </c>
      <c r="O30" s="438">
        <f t="shared" si="4"/>
        <v>0</v>
      </c>
      <c r="P30" s="438">
        <f t="shared" si="5"/>
        <v>0</v>
      </c>
      <c r="Q30" s="438">
        <f t="shared" si="6"/>
        <v>0</v>
      </c>
      <c r="R30" s="428">
        <f>'[6]FY2012-13 Final'!K31*(0.5)</f>
        <v>4640</v>
      </c>
      <c r="S30" s="427">
        <f t="shared" si="14"/>
        <v>0</v>
      </c>
      <c r="T30" s="426">
        <f t="shared" si="7"/>
        <v>0</v>
      </c>
      <c r="U30" s="426">
        <f t="shared" si="8"/>
        <v>0</v>
      </c>
      <c r="V30" s="426">
        <f t="shared" si="9"/>
        <v>0</v>
      </c>
      <c r="W30" s="426">
        <f t="shared" si="10"/>
        <v>0</v>
      </c>
      <c r="X30" s="426">
        <f t="shared" si="10"/>
        <v>0</v>
      </c>
      <c r="Y30" s="426">
        <f t="shared" si="10"/>
        <v>0</v>
      </c>
    </row>
    <row r="31" spans="1:25">
      <c r="A31" s="280">
        <v>25</v>
      </c>
      <c r="B31" s="279" t="s">
        <v>268</v>
      </c>
      <c r="C31" s="415">
        <f>'[5]Belle Chase Academy'!C29</f>
        <v>0</v>
      </c>
      <c r="D31" s="415">
        <f>'[5]Belle Chase Academy'!D29</f>
        <v>0</v>
      </c>
      <c r="E31" s="415">
        <f t="shared" si="1"/>
        <v>0</v>
      </c>
      <c r="F31" s="415">
        <f>'[14]Belle Chase Academy'!C29</f>
        <v>0</v>
      </c>
      <c r="G31" s="415">
        <f>'[14]Belle Chase Academy'!D29</f>
        <v>0</v>
      </c>
      <c r="H31" s="415">
        <f t="shared" si="11"/>
        <v>0</v>
      </c>
      <c r="I31" s="290">
        <f t="shared" si="12"/>
        <v>0</v>
      </c>
      <c r="J31" s="290">
        <f t="shared" si="2"/>
        <v>0</v>
      </c>
      <c r="K31" s="290">
        <f t="shared" si="3"/>
        <v>0</v>
      </c>
      <c r="L31" s="289">
        <f>'[1]Table 3 Levels 1&amp;2'!AL32</f>
        <v>3848.3923674564248</v>
      </c>
      <c r="M31" s="400">
        <v>788.90242015830813</v>
      </c>
      <c r="N31" s="289">
        <f t="shared" si="13"/>
        <v>2318.6473938073664</v>
      </c>
      <c r="O31" s="437">
        <f t="shared" si="4"/>
        <v>0</v>
      </c>
      <c r="P31" s="437">
        <f t="shared" si="5"/>
        <v>0</v>
      </c>
      <c r="Q31" s="437">
        <f t="shared" si="6"/>
        <v>0</v>
      </c>
      <c r="R31" s="434">
        <f>'[6]FY2012-13 Final'!K32*(0.5)</f>
        <v>2675.5</v>
      </c>
      <c r="S31" s="433">
        <f t="shared" si="14"/>
        <v>0</v>
      </c>
      <c r="T31" s="432">
        <f t="shared" si="7"/>
        <v>0</v>
      </c>
      <c r="U31" s="432">
        <f t="shared" si="8"/>
        <v>0</v>
      </c>
      <c r="V31" s="432">
        <f t="shared" si="9"/>
        <v>0</v>
      </c>
      <c r="W31" s="432">
        <f t="shared" si="10"/>
        <v>0</v>
      </c>
      <c r="X31" s="432">
        <f t="shared" si="10"/>
        <v>0</v>
      </c>
      <c r="Y31" s="432">
        <f t="shared" si="10"/>
        <v>0</v>
      </c>
    </row>
    <row r="32" spans="1:25">
      <c r="A32" s="272">
        <v>26</v>
      </c>
      <c r="B32" s="271" t="s">
        <v>267</v>
      </c>
      <c r="C32" s="299">
        <f>'[5]Belle Chase Academy'!C30</f>
        <v>266</v>
      </c>
      <c r="D32" s="299">
        <f>'[5]Belle Chase Academy'!D30</f>
        <v>1</v>
      </c>
      <c r="E32" s="299">
        <f t="shared" si="1"/>
        <v>267</v>
      </c>
      <c r="F32" s="299">
        <f>'[14]Belle Chase Academy'!C30</f>
        <v>262</v>
      </c>
      <c r="G32" s="299">
        <f>'[14]Belle Chase Academy'!D30</f>
        <v>7</v>
      </c>
      <c r="H32" s="299">
        <f t="shared" si="11"/>
        <v>269</v>
      </c>
      <c r="I32" s="284">
        <f t="shared" si="12"/>
        <v>2</v>
      </c>
      <c r="J32" s="284">
        <f t="shared" si="2"/>
        <v>2</v>
      </c>
      <c r="K32" s="284">
        <f t="shared" si="3"/>
        <v>0</v>
      </c>
      <c r="L32" s="283">
        <f>'[1]Table 3 Levels 1&amp;2'!AL33</f>
        <v>3145.9192082835102</v>
      </c>
      <c r="M32" s="399">
        <v>788.90242015830813</v>
      </c>
      <c r="N32" s="283">
        <f t="shared" si="13"/>
        <v>1967.4108142209093</v>
      </c>
      <c r="O32" s="436">
        <f t="shared" si="4"/>
        <v>3934.8216284418186</v>
      </c>
      <c r="P32" s="436">
        <f t="shared" si="5"/>
        <v>3934.8216284418186</v>
      </c>
      <c r="Q32" s="436">
        <f t="shared" si="6"/>
        <v>0</v>
      </c>
      <c r="R32" s="428">
        <f>'[6]FY2012-13 Final'!K33*(0.5)</f>
        <v>2550</v>
      </c>
      <c r="S32" s="427">
        <f t="shared" si="14"/>
        <v>6</v>
      </c>
      <c r="T32" s="426">
        <f t="shared" si="7"/>
        <v>15300</v>
      </c>
      <c r="U32" s="426">
        <f t="shared" si="8"/>
        <v>15300</v>
      </c>
      <c r="V32" s="426">
        <f t="shared" si="9"/>
        <v>0</v>
      </c>
      <c r="W32" s="426">
        <f t="shared" si="10"/>
        <v>19234.821628441819</v>
      </c>
      <c r="X32" s="426">
        <f t="shared" si="10"/>
        <v>19234.821628441819</v>
      </c>
      <c r="Y32" s="426">
        <f t="shared" si="10"/>
        <v>0</v>
      </c>
    </row>
    <row r="33" spans="1:25">
      <c r="A33" s="264">
        <v>27</v>
      </c>
      <c r="B33" s="263" t="s">
        <v>266</v>
      </c>
      <c r="C33" s="409">
        <f>'[5]Belle Chase Academy'!C31</f>
        <v>0</v>
      </c>
      <c r="D33" s="409">
        <f>'[5]Belle Chase Academy'!D31</f>
        <v>0</v>
      </c>
      <c r="E33" s="409">
        <f t="shared" si="1"/>
        <v>0</v>
      </c>
      <c r="F33" s="409">
        <f>'[14]Belle Chase Academy'!C31</f>
        <v>0</v>
      </c>
      <c r="G33" s="409">
        <f>'[14]Belle Chase Academy'!D31</f>
        <v>0</v>
      </c>
      <c r="H33" s="409">
        <f t="shared" si="11"/>
        <v>0</v>
      </c>
      <c r="I33" s="260">
        <f t="shared" si="12"/>
        <v>0</v>
      </c>
      <c r="J33" s="260">
        <f t="shared" si="2"/>
        <v>0</v>
      </c>
      <c r="K33" s="260">
        <f t="shared" si="3"/>
        <v>0</v>
      </c>
      <c r="L33" s="259">
        <f>'[1]Table 3 Levels 1&amp;2'!AL34</f>
        <v>5653.5502977926608</v>
      </c>
      <c r="M33" s="396">
        <v>788.90242015830813</v>
      </c>
      <c r="N33" s="259">
        <f t="shared" si="13"/>
        <v>3221.2263589754843</v>
      </c>
      <c r="O33" s="430">
        <f t="shared" si="4"/>
        <v>0</v>
      </c>
      <c r="P33" s="430">
        <f t="shared" si="5"/>
        <v>0</v>
      </c>
      <c r="Q33" s="430">
        <f t="shared" si="6"/>
        <v>0</v>
      </c>
      <c r="R33" s="428">
        <f>'[6]FY2012-13 Final'!K34*(0.5)</f>
        <v>1545.5</v>
      </c>
      <c r="S33" s="427">
        <f t="shared" si="14"/>
        <v>0</v>
      </c>
      <c r="T33" s="426">
        <f t="shared" si="7"/>
        <v>0</v>
      </c>
      <c r="U33" s="426">
        <f t="shared" si="8"/>
        <v>0</v>
      </c>
      <c r="V33" s="426">
        <f t="shared" si="9"/>
        <v>0</v>
      </c>
      <c r="W33" s="426">
        <f t="shared" si="10"/>
        <v>0</v>
      </c>
      <c r="X33" s="426">
        <f t="shared" si="10"/>
        <v>0</v>
      </c>
      <c r="Y33" s="426">
        <f t="shared" si="10"/>
        <v>0</v>
      </c>
    </row>
    <row r="34" spans="1:25">
      <c r="A34" s="264">
        <v>28</v>
      </c>
      <c r="B34" s="263" t="s">
        <v>265</v>
      </c>
      <c r="C34" s="409">
        <f>'[5]Belle Chase Academy'!C32</f>
        <v>0</v>
      </c>
      <c r="D34" s="409">
        <f>'[5]Belle Chase Academy'!D32</f>
        <v>0</v>
      </c>
      <c r="E34" s="409">
        <f t="shared" si="1"/>
        <v>0</v>
      </c>
      <c r="F34" s="409">
        <f>'[14]Belle Chase Academy'!C32</f>
        <v>0</v>
      </c>
      <c r="G34" s="409">
        <f>'[14]Belle Chase Academy'!D32</f>
        <v>0</v>
      </c>
      <c r="H34" s="409">
        <f t="shared" si="11"/>
        <v>0</v>
      </c>
      <c r="I34" s="260">
        <f t="shared" si="12"/>
        <v>0</v>
      </c>
      <c r="J34" s="260">
        <f t="shared" si="2"/>
        <v>0</v>
      </c>
      <c r="K34" s="260">
        <f t="shared" si="3"/>
        <v>0</v>
      </c>
      <c r="L34" s="259">
        <f>'[1]Table 3 Levels 1&amp;2'!AL35</f>
        <v>3200.5356505169011</v>
      </c>
      <c r="M34" s="396">
        <v>788.90242015830813</v>
      </c>
      <c r="N34" s="259">
        <f t="shared" si="13"/>
        <v>1994.7190353376045</v>
      </c>
      <c r="O34" s="430">
        <f t="shared" si="4"/>
        <v>0</v>
      </c>
      <c r="P34" s="430">
        <f t="shared" si="5"/>
        <v>0</v>
      </c>
      <c r="Q34" s="430">
        <f t="shared" si="6"/>
        <v>0</v>
      </c>
      <c r="R34" s="428">
        <f>'[6]FY2012-13 Final'!K35*(0.5)</f>
        <v>2661.5</v>
      </c>
      <c r="S34" s="427">
        <f t="shared" si="14"/>
        <v>0</v>
      </c>
      <c r="T34" s="426">
        <f t="shared" si="7"/>
        <v>0</v>
      </c>
      <c r="U34" s="426">
        <f t="shared" si="8"/>
        <v>0</v>
      </c>
      <c r="V34" s="426">
        <f t="shared" si="9"/>
        <v>0</v>
      </c>
      <c r="W34" s="426">
        <f t="shared" si="10"/>
        <v>0</v>
      </c>
      <c r="X34" s="426">
        <f t="shared" si="10"/>
        <v>0</v>
      </c>
      <c r="Y34" s="426">
        <f t="shared" si="10"/>
        <v>0</v>
      </c>
    </row>
    <row r="35" spans="1:25">
      <c r="A35" s="264">
        <v>29</v>
      </c>
      <c r="B35" s="263" t="s">
        <v>264</v>
      </c>
      <c r="C35" s="409">
        <f>'[5]Belle Chase Academy'!C33</f>
        <v>0</v>
      </c>
      <c r="D35" s="409">
        <f>'[5]Belle Chase Academy'!D33</f>
        <v>0</v>
      </c>
      <c r="E35" s="409">
        <f t="shared" si="1"/>
        <v>0</v>
      </c>
      <c r="F35" s="409">
        <f>'[14]Belle Chase Academy'!C33</f>
        <v>0</v>
      </c>
      <c r="G35" s="409">
        <f>'[14]Belle Chase Academy'!D33</f>
        <v>0</v>
      </c>
      <c r="H35" s="409">
        <f t="shared" si="11"/>
        <v>0</v>
      </c>
      <c r="I35" s="260">
        <f t="shared" si="12"/>
        <v>0</v>
      </c>
      <c r="J35" s="260">
        <f t="shared" si="2"/>
        <v>0</v>
      </c>
      <c r="K35" s="260">
        <f t="shared" si="3"/>
        <v>0</v>
      </c>
      <c r="L35" s="259">
        <f>'[1]Table 3 Levels 1&amp;2'!AL36</f>
        <v>3945.0399545376122</v>
      </c>
      <c r="M35" s="396">
        <v>788.90242015830813</v>
      </c>
      <c r="N35" s="259">
        <f t="shared" si="13"/>
        <v>2366.97118734796</v>
      </c>
      <c r="O35" s="430">
        <f t="shared" si="4"/>
        <v>0</v>
      </c>
      <c r="P35" s="430">
        <f t="shared" si="5"/>
        <v>0</v>
      </c>
      <c r="Q35" s="430">
        <f t="shared" si="6"/>
        <v>0</v>
      </c>
      <c r="R35" s="428">
        <f>'[6]FY2012-13 Final'!K36*(0.5)</f>
        <v>2194</v>
      </c>
      <c r="S35" s="427">
        <f t="shared" si="14"/>
        <v>0</v>
      </c>
      <c r="T35" s="426">
        <f t="shared" si="7"/>
        <v>0</v>
      </c>
      <c r="U35" s="426">
        <f t="shared" si="8"/>
        <v>0</v>
      </c>
      <c r="V35" s="426">
        <f t="shared" si="9"/>
        <v>0</v>
      </c>
      <c r="W35" s="426">
        <f t="shared" si="10"/>
        <v>0</v>
      </c>
      <c r="X35" s="426">
        <f t="shared" si="10"/>
        <v>0</v>
      </c>
      <c r="Y35" s="426">
        <f t="shared" si="10"/>
        <v>0</v>
      </c>
    </row>
    <row r="36" spans="1:25">
      <c r="A36" s="280">
        <v>30</v>
      </c>
      <c r="B36" s="279" t="s">
        <v>263</v>
      </c>
      <c r="C36" s="413">
        <f>'[5]Belle Chase Academy'!C34</f>
        <v>0</v>
      </c>
      <c r="D36" s="413">
        <f>'[5]Belle Chase Academy'!D34</f>
        <v>0</v>
      </c>
      <c r="E36" s="413">
        <f t="shared" si="1"/>
        <v>0</v>
      </c>
      <c r="F36" s="413">
        <f>'[14]Belle Chase Academy'!C34</f>
        <v>0</v>
      </c>
      <c r="G36" s="413">
        <f>'[14]Belle Chase Academy'!D34</f>
        <v>0</v>
      </c>
      <c r="H36" s="413">
        <f t="shared" si="11"/>
        <v>0</v>
      </c>
      <c r="I36" s="276">
        <f t="shared" si="12"/>
        <v>0</v>
      </c>
      <c r="J36" s="276">
        <f t="shared" si="2"/>
        <v>0</v>
      </c>
      <c r="K36" s="276">
        <f t="shared" si="3"/>
        <v>0</v>
      </c>
      <c r="L36" s="275">
        <f>'[1]Table 3 Levels 1&amp;2'!AL37</f>
        <v>5594.8916667625617</v>
      </c>
      <c r="M36" s="398">
        <v>788.90242015830813</v>
      </c>
      <c r="N36" s="275">
        <f t="shared" si="13"/>
        <v>3191.8970434604348</v>
      </c>
      <c r="O36" s="435">
        <f t="shared" si="4"/>
        <v>0</v>
      </c>
      <c r="P36" s="435">
        <f t="shared" si="5"/>
        <v>0</v>
      </c>
      <c r="Q36" s="435">
        <f t="shared" si="6"/>
        <v>0</v>
      </c>
      <c r="R36" s="434">
        <f>'[6]FY2012-13 Final'!K37*(0.5)</f>
        <v>1851</v>
      </c>
      <c r="S36" s="433">
        <f t="shared" si="14"/>
        <v>0</v>
      </c>
      <c r="T36" s="432">
        <f t="shared" si="7"/>
        <v>0</v>
      </c>
      <c r="U36" s="432">
        <f t="shared" si="8"/>
        <v>0</v>
      </c>
      <c r="V36" s="432">
        <f t="shared" si="9"/>
        <v>0</v>
      </c>
      <c r="W36" s="432">
        <f t="shared" si="10"/>
        <v>0</v>
      </c>
      <c r="X36" s="432">
        <f t="shared" si="10"/>
        <v>0</v>
      </c>
      <c r="Y36" s="432">
        <f t="shared" si="10"/>
        <v>0</v>
      </c>
    </row>
    <row r="37" spans="1:25">
      <c r="A37" s="272">
        <v>31</v>
      </c>
      <c r="B37" s="271" t="s">
        <v>262</v>
      </c>
      <c r="C37" s="411">
        <f>'[5]Belle Chase Academy'!C35</f>
        <v>0</v>
      </c>
      <c r="D37" s="411">
        <f>'[5]Belle Chase Academy'!D35</f>
        <v>0</v>
      </c>
      <c r="E37" s="411">
        <f t="shared" si="1"/>
        <v>0</v>
      </c>
      <c r="F37" s="411">
        <f>'[14]Belle Chase Academy'!C35</f>
        <v>0</v>
      </c>
      <c r="G37" s="411">
        <f>'[14]Belle Chase Academy'!D35</f>
        <v>0</v>
      </c>
      <c r="H37" s="411">
        <f t="shared" si="11"/>
        <v>0</v>
      </c>
      <c r="I37" s="268">
        <f t="shared" si="12"/>
        <v>0</v>
      </c>
      <c r="J37" s="268">
        <f t="shared" si="2"/>
        <v>0</v>
      </c>
      <c r="K37" s="268">
        <f t="shared" si="3"/>
        <v>0</v>
      </c>
      <c r="L37" s="267">
        <f>'[1]Table 3 Levels 1&amp;2'!AL38</f>
        <v>4159.5846806435638</v>
      </c>
      <c r="M37" s="397">
        <v>788.90242015830813</v>
      </c>
      <c r="N37" s="267">
        <f t="shared" si="13"/>
        <v>2474.2435504009359</v>
      </c>
      <c r="O37" s="431">
        <f t="shared" si="4"/>
        <v>0</v>
      </c>
      <c r="P37" s="431">
        <f t="shared" si="5"/>
        <v>0</v>
      </c>
      <c r="Q37" s="431">
        <f t="shared" si="6"/>
        <v>0</v>
      </c>
      <c r="R37" s="428">
        <f>'[6]FY2012-13 Final'!K38*(0.5)</f>
        <v>2334.5</v>
      </c>
      <c r="S37" s="427">
        <f t="shared" si="14"/>
        <v>0</v>
      </c>
      <c r="T37" s="426">
        <f t="shared" si="7"/>
        <v>0</v>
      </c>
      <c r="U37" s="426">
        <f t="shared" si="8"/>
        <v>0</v>
      </c>
      <c r="V37" s="426">
        <f t="shared" si="9"/>
        <v>0</v>
      </c>
      <c r="W37" s="426">
        <f t="shared" si="10"/>
        <v>0</v>
      </c>
      <c r="X37" s="426">
        <f t="shared" si="10"/>
        <v>0</v>
      </c>
      <c r="Y37" s="426">
        <f t="shared" si="10"/>
        <v>0</v>
      </c>
    </row>
    <row r="38" spans="1:25">
      <c r="A38" s="264">
        <v>32</v>
      </c>
      <c r="B38" s="263" t="s">
        <v>261</v>
      </c>
      <c r="C38" s="409">
        <f>'[5]Belle Chase Academy'!C36</f>
        <v>0</v>
      </c>
      <c r="D38" s="409">
        <f>'[5]Belle Chase Academy'!D36</f>
        <v>0</v>
      </c>
      <c r="E38" s="409">
        <f t="shared" si="1"/>
        <v>0</v>
      </c>
      <c r="F38" s="409">
        <f>'[14]Belle Chase Academy'!C36</f>
        <v>0</v>
      </c>
      <c r="G38" s="409">
        <f>'[14]Belle Chase Academy'!D36</f>
        <v>0</v>
      </c>
      <c r="H38" s="409">
        <f t="shared" si="11"/>
        <v>0</v>
      </c>
      <c r="I38" s="260">
        <f t="shared" si="12"/>
        <v>0</v>
      </c>
      <c r="J38" s="260">
        <f t="shared" si="2"/>
        <v>0</v>
      </c>
      <c r="K38" s="260">
        <f t="shared" si="3"/>
        <v>0</v>
      </c>
      <c r="L38" s="259">
        <f>'[1]Table 3 Levels 1&amp;2'!AL39</f>
        <v>5475.1436637248598</v>
      </c>
      <c r="M38" s="396">
        <v>788.90242015830813</v>
      </c>
      <c r="N38" s="259">
        <f t="shared" si="13"/>
        <v>3132.0230419415839</v>
      </c>
      <c r="O38" s="430">
        <f t="shared" si="4"/>
        <v>0</v>
      </c>
      <c r="P38" s="430">
        <f t="shared" si="5"/>
        <v>0</v>
      </c>
      <c r="Q38" s="430">
        <f t="shared" si="6"/>
        <v>0</v>
      </c>
      <c r="R38" s="428">
        <f>'[6]FY2012-13 Final'!K39*(0.5)</f>
        <v>982.5</v>
      </c>
      <c r="S38" s="427">
        <f t="shared" si="14"/>
        <v>0</v>
      </c>
      <c r="T38" s="426">
        <f t="shared" si="7"/>
        <v>0</v>
      </c>
      <c r="U38" s="426">
        <f t="shared" si="8"/>
        <v>0</v>
      </c>
      <c r="V38" s="426">
        <f t="shared" si="9"/>
        <v>0</v>
      </c>
      <c r="W38" s="426">
        <f t="shared" si="10"/>
        <v>0</v>
      </c>
      <c r="X38" s="426">
        <f t="shared" si="10"/>
        <v>0</v>
      </c>
      <c r="Y38" s="426">
        <f t="shared" si="10"/>
        <v>0</v>
      </c>
    </row>
    <row r="39" spans="1:25">
      <c r="A39" s="264">
        <v>33</v>
      </c>
      <c r="B39" s="263" t="s">
        <v>260</v>
      </c>
      <c r="C39" s="409">
        <f>'[5]Belle Chase Academy'!C37</f>
        <v>0</v>
      </c>
      <c r="D39" s="409">
        <f>'[5]Belle Chase Academy'!D37</f>
        <v>0</v>
      </c>
      <c r="E39" s="409">
        <f t="shared" si="1"/>
        <v>0</v>
      </c>
      <c r="F39" s="409">
        <f>'[14]Belle Chase Academy'!C37</f>
        <v>0</v>
      </c>
      <c r="G39" s="409">
        <f>'[14]Belle Chase Academy'!D37</f>
        <v>0</v>
      </c>
      <c r="H39" s="409">
        <f t="shared" si="11"/>
        <v>0</v>
      </c>
      <c r="I39" s="260">
        <f t="shared" si="12"/>
        <v>0</v>
      </c>
      <c r="J39" s="260">
        <f t="shared" si="2"/>
        <v>0</v>
      </c>
      <c r="K39" s="260">
        <f t="shared" si="3"/>
        <v>0</v>
      </c>
      <c r="L39" s="259">
        <f>'[1]Table 3 Levels 1&amp;2'!AL40</f>
        <v>5397.5678422891451</v>
      </c>
      <c r="M39" s="396">
        <v>788.90242015830813</v>
      </c>
      <c r="N39" s="259">
        <f t="shared" si="13"/>
        <v>3093.2351312237265</v>
      </c>
      <c r="O39" s="430">
        <f t="shared" si="4"/>
        <v>0</v>
      </c>
      <c r="P39" s="430">
        <f t="shared" si="5"/>
        <v>0</v>
      </c>
      <c r="Q39" s="430">
        <f t="shared" si="6"/>
        <v>0</v>
      </c>
      <c r="R39" s="428">
        <f>'[6]FY2012-13 Final'!K40*(0.5)</f>
        <v>1385.5</v>
      </c>
      <c r="S39" s="427">
        <f t="shared" si="14"/>
        <v>0</v>
      </c>
      <c r="T39" s="426">
        <f t="shared" si="7"/>
        <v>0</v>
      </c>
      <c r="U39" s="426">
        <f t="shared" si="8"/>
        <v>0</v>
      </c>
      <c r="V39" s="426">
        <f t="shared" si="9"/>
        <v>0</v>
      </c>
      <c r="W39" s="426">
        <f t="shared" ref="W39:Y75" si="15">O39+T39</f>
        <v>0</v>
      </c>
      <c r="X39" s="426">
        <f t="shared" si="15"/>
        <v>0</v>
      </c>
      <c r="Y39" s="426">
        <f t="shared" si="15"/>
        <v>0</v>
      </c>
    </row>
    <row r="40" spans="1:25">
      <c r="A40" s="264">
        <v>34</v>
      </c>
      <c r="B40" s="263" t="s">
        <v>259</v>
      </c>
      <c r="C40" s="409">
        <f>'[5]Belle Chase Academy'!C38</f>
        <v>0</v>
      </c>
      <c r="D40" s="409">
        <f>'[5]Belle Chase Academy'!D38</f>
        <v>0</v>
      </c>
      <c r="E40" s="409">
        <f t="shared" si="1"/>
        <v>0</v>
      </c>
      <c r="F40" s="409">
        <f>'[14]Belle Chase Academy'!C38</f>
        <v>0</v>
      </c>
      <c r="G40" s="409">
        <f>'[14]Belle Chase Academy'!D38</f>
        <v>0</v>
      </c>
      <c r="H40" s="409">
        <f t="shared" si="11"/>
        <v>0</v>
      </c>
      <c r="I40" s="260">
        <f t="shared" si="12"/>
        <v>0</v>
      </c>
      <c r="J40" s="260">
        <f t="shared" si="2"/>
        <v>0</v>
      </c>
      <c r="K40" s="260">
        <f t="shared" si="3"/>
        <v>0</v>
      </c>
      <c r="L40" s="259">
        <f>'[1]Table 3 Levels 1&amp;2'!AL41</f>
        <v>5843.9642210290731</v>
      </c>
      <c r="M40" s="396">
        <v>788.90242015830813</v>
      </c>
      <c r="N40" s="259">
        <f t="shared" si="13"/>
        <v>3316.4333205936905</v>
      </c>
      <c r="O40" s="430">
        <f t="shared" si="4"/>
        <v>0</v>
      </c>
      <c r="P40" s="430">
        <f t="shared" si="5"/>
        <v>0</v>
      </c>
      <c r="Q40" s="430">
        <f t="shared" si="6"/>
        <v>0</v>
      </c>
      <c r="R40" s="428">
        <f>'[6]FY2012-13 Final'!K41*(0.5)</f>
        <v>1379</v>
      </c>
      <c r="S40" s="427">
        <f t="shared" si="14"/>
        <v>0</v>
      </c>
      <c r="T40" s="426">
        <f t="shared" si="7"/>
        <v>0</v>
      </c>
      <c r="U40" s="426">
        <f t="shared" si="8"/>
        <v>0</v>
      </c>
      <c r="V40" s="426">
        <f t="shared" si="9"/>
        <v>0</v>
      </c>
      <c r="W40" s="426">
        <f t="shared" si="15"/>
        <v>0</v>
      </c>
      <c r="X40" s="426">
        <f t="shared" si="15"/>
        <v>0</v>
      </c>
      <c r="Y40" s="426">
        <f t="shared" si="15"/>
        <v>0</v>
      </c>
    </row>
    <row r="41" spans="1:25">
      <c r="A41" s="280">
        <v>35</v>
      </c>
      <c r="B41" s="279" t="s">
        <v>258</v>
      </c>
      <c r="C41" s="413">
        <f>'[5]Belle Chase Academy'!C39</f>
        <v>0</v>
      </c>
      <c r="D41" s="413">
        <f>'[5]Belle Chase Academy'!D39</f>
        <v>0</v>
      </c>
      <c r="E41" s="413">
        <f t="shared" si="1"/>
        <v>0</v>
      </c>
      <c r="F41" s="413">
        <f>'[14]Belle Chase Academy'!C39</f>
        <v>0</v>
      </c>
      <c r="G41" s="413">
        <f>'[14]Belle Chase Academy'!D39</f>
        <v>0</v>
      </c>
      <c r="H41" s="413">
        <f t="shared" si="11"/>
        <v>0</v>
      </c>
      <c r="I41" s="276">
        <f t="shared" si="12"/>
        <v>0</v>
      </c>
      <c r="J41" s="276">
        <f t="shared" si="2"/>
        <v>0</v>
      </c>
      <c r="K41" s="276">
        <f t="shared" si="3"/>
        <v>0</v>
      </c>
      <c r="L41" s="275">
        <f>'[1]Table 3 Levels 1&amp;2'!AL42</f>
        <v>4830.9633412658623</v>
      </c>
      <c r="M41" s="398">
        <v>788.90242015830813</v>
      </c>
      <c r="N41" s="275">
        <f t="shared" si="13"/>
        <v>2809.9328807120851</v>
      </c>
      <c r="O41" s="435">
        <f t="shared" si="4"/>
        <v>0</v>
      </c>
      <c r="P41" s="435">
        <f t="shared" si="5"/>
        <v>0</v>
      </c>
      <c r="Q41" s="435">
        <f t="shared" si="6"/>
        <v>0</v>
      </c>
      <c r="R41" s="434">
        <f>'[6]FY2012-13 Final'!K42*(0.5)</f>
        <v>1801.5</v>
      </c>
      <c r="S41" s="433">
        <f t="shared" si="14"/>
        <v>0</v>
      </c>
      <c r="T41" s="432">
        <f t="shared" si="7"/>
        <v>0</v>
      </c>
      <c r="U41" s="432">
        <f t="shared" si="8"/>
        <v>0</v>
      </c>
      <c r="V41" s="432">
        <f t="shared" si="9"/>
        <v>0</v>
      </c>
      <c r="W41" s="432">
        <f t="shared" si="15"/>
        <v>0</v>
      </c>
      <c r="X41" s="432">
        <f t="shared" si="15"/>
        <v>0</v>
      </c>
      <c r="Y41" s="432">
        <f t="shared" si="15"/>
        <v>0</v>
      </c>
    </row>
    <row r="42" spans="1:25">
      <c r="A42" s="272">
        <v>36</v>
      </c>
      <c r="B42" s="271" t="s">
        <v>257</v>
      </c>
      <c r="C42" s="269">
        <f>'[5]Belle Chase Academy'!C40</f>
        <v>134</v>
      </c>
      <c r="D42" s="269">
        <f>'[5]Belle Chase Academy'!D40</f>
        <v>70</v>
      </c>
      <c r="E42" s="269">
        <f t="shared" si="1"/>
        <v>204</v>
      </c>
      <c r="F42" s="269">
        <f>'[14]Belle Chase Academy'!C40</f>
        <v>128</v>
      </c>
      <c r="G42" s="269">
        <f>'[14]Belle Chase Academy'!D40</f>
        <v>63</v>
      </c>
      <c r="H42" s="269">
        <f t="shared" si="11"/>
        <v>191</v>
      </c>
      <c r="I42" s="268">
        <f t="shared" si="12"/>
        <v>-13</v>
      </c>
      <c r="J42" s="268">
        <f t="shared" si="2"/>
        <v>0</v>
      </c>
      <c r="K42" s="268">
        <f t="shared" si="3"/>
        <v>-13</v>
      </c>
      <c r="L42" s="267">
        <f>'[1]Table 3 Levels 1&amp;2'!AL43</f>
        <v>3493.4615493208294</v>
      </c>
      <c r="M42" s="397">
        <v>788.90242015830813</v>
      </c>
      <c r="N42" s="267">
        <f t="shared" si="13"/>
        <v>2141.1819847395686</v>
      </c>
      <c r="O42" s="431">
        <f t="shared" si="4"/>
        <v>-27835.365801614393</v>
      </c>
      <c r="P42" s="431">
        <f t="shared" si="5"/>
        <v>0</v>
      </c>
      <c r="Q42" s="431">
        <f t="shared" si="6"/>
        <v>-27835.365801614393</v>
      </c>
      <c r="R42" s="428">
        <f>'[6]FY2012-13 Final'!K43*(0.5)</f>
        <v>2300.5</v>
      </c>
      <c r="S42" s="427">
        <f t="shared" si="14"/>
        <v>-7</v>
      </c>
      <c r="T42" s="426">
        <f t="shared" si="7"/>
        <v>-16103.5</v>
      </c>
      <c r="U42" s="426">
        <f t="shared" si="8"/>
        <v>0</v>
      </c>
      <c r="V42" s="426">
        <f t="shared" si="9"/>
        <v>-16103.5</v>
      </c>
      <c r="W42" s="426">
        <f t="shared" si="15"/>
        <v>-43938.865801614389</v>
      </c>
      <c r="X42" s="426">
        <f t="shared" si="15"/>
        <v>0</v>
      </c>
      <c r="Y42" s="426">
        <f t="shared" si="15"/>
        <v>-43938.865801614389</v>
      </c>
    </row>
    <row r="43" spans="1:25">
      <c r="A43" s="264">
        <v>37</v>
      </c>
      <c r="B43" s="263" t="s">
        <v>256</v>
      </c>
      <c r="C43" s="261">
        <f>'[5]Belle Chase Academy'!C41</f>
        <v>0</v>
      </c>
      <c r="D43" s="261">
        <f>'[5]Belle Chase Academy'!D41</f>
        <v>0</v>
      </c>
      <c r="E43" s="261">
        <f t="shared" si="1"/>
        <v>0</v>
      </c>
      <c r="F43" s="261">
        <f>'[14]Belle Chase Academy'!C41</f>
        <v>0</v>
      </c>
      <c r="G43" s="261">
        <f>'[14]Belle Chase Academy'!D41</f>
        <v>0</v>
      </c>
      <c r="H43" s="261">
        <f t="shared" si="11"/>
        <v>0</v>
      </c>
      <c r="I43" s="260">
        <f t="shared" si="12"/>
        <v>0</v>
      </c>
      <c r="J43" s="260">
        <f t="shared" si="2"/>
        <v>0</v>
      </c>
      <c r="K43" s="260">
        <f t="shared" si="3"/>
        <v>0</v>
      </c>
      <c r="L43" s="259">
        <f>'[1]Table 3 Levels 1&amp;2'!AL44</f>
        <v>5484.3026094077886</v>
      </c>
      <c r="M43" s="396">
        <v>788.90242015830813</v>
      </c>
      <c r="N43" s="259">
        <f t="shared" si="13"/>
        <v>3136.6025147830483</v>
      </c>
      <c r="O43" s="430">
        <f t="shared" si="4"/>
        <v>0</v>
      </c>
      <c r="P43" s="430">
        <f t="shared" si="5"/>
        <v>0</v>
      </c>
      <c r="Q43" s="430">
        <f t="shared" si="6"/>
        <v>0</v>
      </c>
      <c r="R43" s="428">
        <f>'[6]FY2012-13 Final'!K44*(0.5)</f>
        <v>1549.5</v>
      </c>
      <c r="S43" s="427">
        <f t="shared" si="14"/>
        <v>0</v>
      </c>
      <c r="T43" s="426">
        <f t="shared" si="7"/>
        <v>0</v>
      </c>
      <c r="U43" s="426">
        <f t="shared" si="8"/>
        <v>0</v>
      </c>
      <c r="V43" s="426">
        <f t="shared" si="9"/>
        <v>0</v>
      </c>
      <c r="W43" s="426">
        <f t="shared" si="15"/>
        <v>0</v>
      </c>
      <c r="X43" s="426">
        <f t="shared" si="15"/>
        <v>0</v>
      </c>
      <c r="Y43" s="426">
        <f t="shared" si="15"/>
        <v>0</v>
      </c>
    </row>
    <row r="44" spans="1:25">
      <c r="A44" s="264">
        <v>38</v>
      </c>
      <c r="B44" s="263" t="s">
        <v>255</v>
      </c>
      <c r="C44" s="261">
        <f>'[5]Belle Chase Academy'!C42</f>
        <v>63</v>
      </c>
      <c r="D44" s="261">
        <f>'[5]Belle Chase Academy'!D42</f>
        <v>432</v>
      </c>
      <c r="E44" s="261">
        <f t="shared" si="1"/>
        <v>495</v>
      </c>
      <c r="F44" s="261">
        <f>'[14]Belle Chase Academy'!C42</f>
        <v>70</v>
      </c>
      <c r="G44" s="261">
        <f>'[14]Belle Chase Academy'!D42</f>
        <v>414</v>
      </c>
      <c r="H44" s="261">
        <f t="shared" si="11"/>
        <v>484</v>
      </c>
      <c r="I44" s="260">
        <f t="shared" si="12"/>
        <v>-11</v>
      </c>
      <c r="J44" s="260">
        <f t="shared" si="2"/>
        <v>0</v>
      </c>
      <c r="K44" s="260">
        <f t="shared" si="3"/>
        <v>-11</v>
      </c>
      <c r="L44" s="259">
        <f>'[1]Table 3 Levels 1&amp;2'!AL45</f>
        <v>2191.7415364583335</v>
      </c>
      <c r="M44" s="396">
        <v>788.90242015830813</v>
      </c>
      <c r="N44" s="259">
        <f t="shared" si="13"/>
        <v>1490.3219783083209</v>
      </c>
      <c r="O44" s="430">
        <f t="shared" si="4"/>
        <v>-16393.541761391531</v>
      </c>
      <c r="P44" s="430">
        <f t="shared" si="5"/>
        <v>0</v>
      </c>
      <c r="Q44" s="430">
        <f t="shared" si="6"/>
        <v>-16393.541761391531</v>
      </c>
      <c r="R44" s="428">
        <f>'[6]FY2012-13 Final'!K45*(0.5)</f>
        <v>4837</v>
      </c>
      <c r="S44" s="427">
        <f t="shared" si="14"/>
        <v>-18</v>
      </c>
      <c r="T44" s="426">
        <f t="shared" si="7"/>
        <v>-87066</v>
      </c>
      <c r="U44" s="426">
        <f t="shared" si="8"/>
        <v>0</v>
      </c>
      <c r="V44" s="426">
        <f t="shared" si="9"/>
        <v>-87066</v>
      </c>
      <c r="W44" s="426">
        <f t="shared" si="15"/>
        <v>-103459.54176139153</v>
      </c>
      <c r="X44" s="426">
        <f t="shared" si="15"/>
        <v>0</v>
      </c>
      <c r="Y44" s="426">
        <f t="shared" si="15"/>
        <v>-103459.54176139153</v>
      </c>
    </row>
    <row r="45" spans="1:25">
      <c r="A45" s="264">
        <v>39</v>
      </c>
      <c r="B45" s="263" t="s">
        <v>254</v>
      </c>
      <c r="C45" s="409">
        <f>'[5]Belle Chase Academy'!C43</f>
        <v>0</v>
      </c>
      <c r="D45" s="409">
        <f>'[5]Belle Chase Academy'!D43</f>
        <v>0</v>
      </c>
      <c r="E45" s="409">
        <f t="shared" si="1"/>
        <v>0</v>
      </c>
      <c r="F45" s="409">
        <f>'[14]Belle Chase Academy'!C43</f>
        <v>0</v>
      </c>
      <c r="G45" s="409">
        <f>'[14]Belle Chase Academy'!D43</f>
        <v>0</v>
      </c>
      <c r="H45" s="409">
        <f t="shared" si="11"/>
        <v>0</v>
      </c>
      <c r="I45" s="260">
        <f t="shared" si="12"/>
        <v>0</v>
      </c>
      <c r="J45" s="260">
        <f t="shared" si="2"/>
        <v>0</v>
      </c>
      <c r="K45" s="260">
        <f t="shared" si="3"/>
        <v>0</v>
      </c>
      <c r="L45" s="259">
        <f>'[1]Table 3 Levels 1&amp;2'!AL46</f>
        <v>3686.1886996918806</v>
      </c>
      <c r="M45" s="396">
        <v>788.90242015830813</v>
      </c>
      <c r="N45" s="259">
        <f t="shared" si="13"/>
        <v>2237.5455599250945</v>
      </c>
      <c r="O45" s="430">
        <f t="shared" si="4"/>
        <v>0</v>
      </c>
      <c r="P45" s="430">
        <f t="shared" si="5"/>
        <v>0</v>
      </c>
      <c r="Q45" s="430">
        <f t="shared" si="6"/>
        <v>0</v>
      </c>
      <c r="R45" s="428">
        <f>'[6]FY2012-13 Final'!K46*(0.5)</f>
        <v>2138.5</v>
      </c>
      <c r="S45" s="427">
        <f t="shared" si="14"/>
        <v>0</v>
      </c>
      <c r="T45" s="426">
        <f t="shared" si="7"/>
        <v>0</v>
      </c>
      <c r="U45" s="426">
        <f t="shared" si="8"/>
        <v>0</v>
      </c>
      <c r="V45" s="426">
        <f t="shared" si="9"/>
        <v>0</v>
      </c>
      <c r="W45" s="426">
        <f t="shared" si="15"/>
        <v>0</v>
      </c>
      <c r="X45" s="426">
        <f t="shared" si="15"/>
        <v>0</v>
      </c>
      <c r="Y45" s="426">
        <f t="shared" si="15"/>
        <v>0</v>
      </c>
    </row>
    <row r="46" spans="1:25">
      <c r="A46" s="280">
        <v>40</v>
      </c>
      <c r="B46" s="279" t="s">
        <v>253</v>
      </c>
      <c r="C46" s="413">
        <f>'[5]Belle Chase Academy'!C44</f>
        <v>0</v>
      </c>
      <c r="D46" s="413">
        <f>'[5]Belle Chase Academy'!D44</f>
        <v>0</v>
      </c>
      <c r="E46" s="413">
        <f t="shared" si="1"/>
        <v>0</v>
      </c>
      <c r="F46" s="413">
        <f>'[14]Belle Chase Academy'!C44</f>
        <v>0</v>
      </c>
      <c r="G46" s="413">
        <f>'[14]Belle Chase Academy'!D44</f>
        <v>0</v>
      </c>
      <c r="H46" s="413">
        <f t="shared" si="11"/>
        <v>0</v>
      </c>
      <c r="I46" s="276">
        <f t="shared" si="12"/>
        <v>0</v>
      </c>
      <c r="J46" s="276">
        <f t="shared" si="2"/>
        <v>0</v>
      </c>
      <c r="K46" s="276">
        <f t="shared" si="3"/>
        <v>0</v>
      </c>
      <c r="L46" s="275">
        <f>'[1]Table 3 Levels 1&amp;2'!AL47</f>
        <v>4879.0185326187402</v>
      </c>
      <c r="M46" s="398">
        <v>788.90242015830813</v>
      </c>
      <c r="N46" s="275">
        <f t="shared" si="13"/>
        <v>2833.9604763885241</v>
      </c>
      <c r="O46" s="435">
        <f t="shared" si="4"/>
        <v>0</v>
      </c>
      <c r="P46" s="435">
        <f t="shared" si="5"/>
        <v>0</v>
      </c>
      <c r="Q46" s="435">
        <f t="shared" si="6"/>
        <v>0</v>
      </c>
      <c r="R46" s="434">
        <f>'[6]FY2012-13 Final'!K47*(0.5)</f>
        <v>1460.5</v>
      </c>
      <c r="S46" s="433">
        <f t="shared" si="14"/>
        <v>0</v>
      </c>
      <c r="T46" s="432">
        <f t="shared" si="7"/>
        <v>0</v>
      </c>
      <c r="U46" s="432">
        <f t="shared" si="8"/>
        <v>0</v>
      </c>
      <c r="V46" s="432">
        <f t="shared" si="9"/>
        <v>0</v>
      </c>
      <c r="W46" s="432">
        <f t="shared" si="15"/>
        <v>0</v>
      </c>
      <c r="X46" s="432">
        <f t="shared" si="15"/>
        <v>0</v>
      </c>
      <c r="Y46" s="432">
        <f t="shared" si="15"/>
        <v>0</v>
      </c>
    </row>
    <row r="47" spans="1:25">
      <c r="A47" s="272">
        <v>41</v>
      </c>
      <c r="B47" s="271" t="s">
        <v>252</v>
      </c>
      <c r="C47" s="411">
        <f>'[5]Belle Chase Academy'!C45</f>
        <v>0</v>
      </c>
      <c r="D47" s="411">
        <f>'[5]Belle Chase Academy'!D45</f>
        <v>0</v>
      </c>
      <c r="E47" s="411">
        <f t="shared" si="1"/>
        <v>0</v>
      </c>
      <c r="F47" s="411">
        <f>'[14]Belle Chase Academy'!C45</f>
        <v>0</v>
      </c>
      <c r="G47" s="411">
        <f>'[14]Belle Chase Academy'!D45</f>
        <v>0</v>
      </c>
      <c r="H47" s="411">
        <f t="shared" si="11"/>
        <v>0</v>
      </c>
      <c r="I47" s="268">
        <f t="shared" si="12"/>
        <v>0</v>
      </c>
      <c r="J47" s="268">
        <f t="shared" si="2"/>
        <v>0</v>
      </c>
      <c r="K47" s="268">
        <f t="shared" si="3"/>
        <v>0</v>
      </c>
      <c r="L47" s="267">
        <f>'[1]Table 3 Levels 1&amp;2'!AL48</f>
        <v>1608.4303482587065</v>
      </c>
      <c r="M47" s="397">
        <v>788.90242015830813</v>
      </c>
      <c r="N47" s="267">
        <f t="shared" si="13"/>
        <v>1198.6663842085072</v>
      </c>
      <c r="O47" s="431">
        <f t="shared" si="4"/>
        <v>0</v>
      </c>
      <c r="P47" s="431">
        <f t="shared" si="5"/>
        <v>0</v>
      </c>
      <c r="Q47" s="431">
        <f t="shared" si="6"/>
        <v>0</v>
      </c>
      <c r="R47" s="428">
        <f>'[6]FY2012-13 Final'!K48*(0.5)</f>
        <v>6013</v>
      </c>
      <c r="S47" s="427">
        <f t="shared" si="14"/>
        <v>0</v>
      </c>
      <c r="T47" s="426">
        <f t="shared" si="7"/>
        <v>0</v>
      </c>
      <c r="U47" s="426">
        <f t="shared" si="8"/>
        <v>0</v>
      </c>
      <c r="V47" s="426">
        <f t="shared" si="9"/>
        <v>0</v>
      </c>
      <c r="W47" s="426">
        <f t="shared" si="15"/>
        <v>0</v>
      </c>
      <c r="X47" s="426">
        <f t="shared" si="15"/>
        <v>0</v>
      </c>
      <c r="Y47" s="426">
        <f t="shared" si="15"/>
        <v>0</v>
      </c>
    </row>
    <row r="48" spans="1:25">
      <c r="A48" s="264">
        <v>42</v>
      </c>
      <c r="B48" s="263" t="s">
        <v>251</v>
      </c>
      <c r="C48" s="409">
        <f>'[5]Belle Chase Academy'!C46</f>
        <v>0</v>
      </c>
      <c r="D48" s="409">
        <f>'[5]Belle Chase Academy'!D46</f>
        <v>0</v>
      </c>
      <c r="E48" s="409">
        <f t="shared" si="1"/>
        <v>0</v>
      </c>
      <c r="F48" s="409">
        <f>'[14]Belle Chase Academy'!C46</f>
        <v>0</v>
      </c>
      <c r="G48" s="409">
        <f>'[14]Belle Chase Academy'!D46</f>
        <v>0</v>
      </c>
      <c r="H48" s="409">
        <f t="shared" si="11"/>
        <v>0</v>
      </c>
      <c r="I48" s="260">
        <f t="shared" si="12"/>
        <v>0</v>
      </c>
      <c r="J48" s="260">
        <f t="shared" si="2"/>
        <v>0</v>
      </c>
      <c r="K48" s="260">
        <f t="shared" si="3"/>
        <v>0</v>
      </c>
      <c r="L48" s="259">
        <f>'[1]Table 3 Levels 1&amp;2'!AL49</f>
        <v>5260.3047779801664</v>
      </c>
      <c r="M48" s="396">
        <v>788.90242015830813</v>
      </c>
      <c r="N48" s="259">
        <f t="shared" si="13"/>
        <v>3024.6035990692371</v>
      </c>
      <c r="O48" s="430">
        <f t="shared" si="4"/>
        <v>0</v>
      </c>
      <c r="P48" s="430">
        <f t="shared" si="5"/>
        <v>0</v>
      </c>
      <c r="Q48" s="430">
        <f t="shared" si="6"/>
        <v>0</v>
      </c>
      <c r="R48" s="428">
        <f>'[6]FY2012-13 Final'!K49*(0.5)</f>
        <v>1277</v>
      </c>
      <c r="S48" s="427">
        <f t="shared" si="14"/>
        <v>0</v>
      </c>
      <c r="T48" s="426">
        <f t="shared" si="7"/>
        <v>0</v>
      </c>
      <c r="U48" s="426">
        <f t="shared" si="8"/>
        <v>0</v>
      </c>
      <c r="V48" s="426">
        <f t="shared" si="9"/>
        <v>0</v>
      </c>
      <c r="W48" s="426">
        <f t="shared" si="15"/>
        <v>0</v>
      </c>
      <c r="X48" s="426">
        <f t="shared" si="15"/>
        <v>0</v>
      </c>
      <c r="Y48" s="426">
        <f t="shared" si="15"/>
        <v>0</v>
      </c>
    </row>
    <row r="49" spans="1:25">
      <c r="A49" s="264">
        <v>43</v>
      </c>
      <c r="B49" s="263" t="s">
        <v>250</v>
      </c>
      <c r="C49" s="409">
        <f>'[5]Belle Chase Academy'!C47</f>
        <v>0</v>
      </c>
      <c r="D49" s="409">
        <f>'[5]Belle Chase Academy'!D47</f>
        <v>0</v>
      </c>
      <c r="E49" s="409">
        <f t="shared" si="1"/>
        <v>0</v>
      </c>
      <c r="F49" s="409">
        <f>'[14]Belle Chase Academy'!C47</f>
        <v>0</v>
      </c>
      <c r="G49" s="409">
        <f>'[14]Belle Chase Academy'!D47</f>
        <v>0</v>
      </c>
      <c r="H49" s="409">
        <f t="shared" si="11"/>
        <v>0</v>
      </c>
      <c r="I49" s="260">
        <f t="shared" si="12"/>
        <v>0</v>
      </c>
      <c r="J49" s="260">
        <f t="shared" si="2"/>
        <v>0</v>
      </c>
      <c r="K49" s="260">
        <f t="shared" si="3"/>
        <v>0</v>
      </c>
      <c r="L49" s="259">
        <f>'[1]Table 3 Levels 1&amp;2'!AL50</f>
        <v>5587.3492327608728</v>
      </c>
      <c r="M49" s="396">
        <v>788.90242015830813</v>
      </c>
      <c r="N49" s="259">
        <f t="shared" si="13"/>
        <v>3188.1258264595904</v>
      </c>
      <c r="O49" s="430">
        <f t="shared" si="4"/>
        <v>0</v>
      </c>
      <c r="P49" s="430">
        <f t="shared" si="5"/>
        <v>0</v>
      </c>
      <c r="Q49" s="430">
        <f t="shared" si="6"/>
        <v>0</v>
      </c>
      <c r="R49" s="428">
        <f>'[6]FY2012-13 Final'!K50*(0.5)</f>
        <v>2632.5</v>
      </c>
      <c r="S49" s="427">
        <f t="shared" si="14"/>
        <v>0</v>
      </c>
      <c r="T49" s="426">
        <f t="shared" si="7"/>
        <v>0</v>
      </c>
      <c r="U49" s="426">
        <f t="shared" si="8"/>
        <v>0</v>
      </c>
      <c r="V49" s="426">
        <f t="shared" si="9"/>
        <v>0</v>
      </c>
      <c r="W49" s="426">
        <f t="shared" si="15"/>
        <v>0</v>
      </c>
      <c r="X49" s="426">
        <f t="shared" si="15"/>
        <v>0</v>
      </c>
      <c r="Y49" s="426">
        <f t="shared" si="15"/>
        <v>0</v>
      </c>
    </row>
    <row r="50" spans="1:25">
      <c r="A50" s="264">
        <v>44</v>
      </c>
      <c r="B50" s="263" t="s">
        <v>249</v>
      </c>
      <c r="C50" s="409">
        <f>'[5]Belle Chase Academy'!C48</f>
        <v>1</v>
      </c>
      <c r="D50" s="409">
        <f>'[5]Belle Chase Academy'!D48</f>
        <v>0</v>
      </c>
      <c r="E50" s="409">
        <f t="shared" si="1"/>
        <v>1</v>
      </c>
      <c r="F50" s="409">
        <f>'[14]Belle Chase Academy'!C48</f>
        <v>3</v>
      </c>
      <c r="G50" s="409">
        <f>'[14]Belle Chase Academy'!D48</f>
        <v>0</v>
      </c>
      <c r="H50" s="409">
        <f t="shared" si="11"/>
        <v>3</v>
      </c>
      <c r="I50" s="260">
        <f t="shared" si="12"/>
        <v>2</v>
      </c>
      <c r="J50" s="260">
        <f t="shared" si="2"/>
        <v>2</v>
      </c>
      <c r="K50" s="260">
        <f t="shared" si="3"/>
        <v>0</v>
      </c>
      <c r="L50" s="259">
        <f>'[1]Table 3 Levels 1&amp;2'!AL51</f>
        <v>4113.1787591918992</v>
      </c>
      <c r="M50" s="396">
        <v>788.90242015830813</v>
      </c>
      <c r="N50" s="259">
        <f t="shared" si="13"/>
        <v>2451.0405896751035</v>
      </c>
      <c r="O50" s="430">
        <f t="shared" si="4"/>
        <v>4902.0811793502071</v>
      </c>
      <c r="P50" s="430">
        <f t="shared" si="5"/>
        <v>4902.0811793502071</v>
      </c>
      <c r="Q50" s="430">
        <f t="shared" si="6"/>
        <v>0</v>
      </c>
      <c r="R50" s="428">
        <f>'[6]FY2012-13 Final'!K51*(0.5)</f>
        <v>2054.5</v>
      </c>
      <c r="S50" s="427">
        <f t="shared" si="14"/>
        <v>0</v>
      </c>
      <c r="T50" s="426">
        <f t="shared" si="7"/>
        <v>0</v>
      </c>
      <c r="U50" s="426">
        <f t="shared" si="8"/>
        <v>0</v>
      </c>
      <c r="V50" s="426">
        <f t="shared" si="9"/>
        <v>0</v>
      </c>
      <c r="W50" s="426">
        <f t="shared" si="15"/>
        <v>4902.0811793502071</v>
      </c>
      <c r="X50" s="426">
        <f t="shared" si="15"/>
        <v>4902.0811793502071</v>
      </c>
      <c r="Y50" s="426">
        <f t="shared" si="15"/>
        <v>0</v>
      </c>
    </row>
    <row r="51" spans="1:25">
      <c r="A51" s="280">
        <v>45</v>
      </c>
      <c r="B51" s="279" t="s">
        <v>248</v>
      </c>
      <c r="C51" s="413">
        <f>'[5]Belle Chase Academy'!C49</f>
        <v>1</v>
      </c>
      <c r="D51" s="413">
        <f>'[5]Belle Chase Academy'!D49</f>
        <v>0</v>
      </c>
      <c r="E51" s="413">
        <f t="shared" si="1"/>
        <v>1</v>
      </c>
      <c r="F51" s="413">
        <f>'[14]Belle Chase Academy'!C49</f>
        <v>1</v>
      </c>
      <c r="G51" s="413">
        <f>'[14]Belle Chase Academy'!D49</f>
        <v>0</v>
      </c>
      <c r="H51" s="413">
        <f t="shared" si="11"/>
        <v>1</v>
      </c>
      <c r="I51" s="276">
        <f t="shared" si="12"/>
        <v>0</v>
      </c>
      <c r="J51" s="276">
        <f t="shared" si="2"/>
        <v>0</v>
      </c>
      <c r="K51" s="276">
        <f t="shared" si="3"/>
        <v>0</v>
      </c>
      <c r="L51" s="275">
        <f>'[1]Table 3 Levels 1&amp;2'!AL52</f>
        <v>2414.8479898164846</v>
      </c>
      <c r="M51" s="398">
        <v>788.90242015830813</v>
      </c>
      <c r="N51" s="275">
        <f t="shared" si="13"/>
        <v>1601.8752049873965</v>
      </c>
      <c r="O51" s="435">
        <f t="shared" si="4"/>
        <v>0</v>
      </c>
      <c r="P51" s="435">
        <f t="shared" si="5"/>
        <v>0</v>
      </c>
      <c r="Q51" s="435">
        <f t="shared" si="6"/>
        <v>0</v>
      </c>
      <c r="R51" s="434">
        <f>'[6]FY2012-13 Final'!K52*(0.5)</f>
        <v>6213.5</v>
      </c>
      <c r="S51" s="433">
        <f t="shared" si="14"/>
        <v>0</v>
      </c>
      <c r="T51" s="432">
        <f t="shared" si="7"/>
        <v>0</v>
      </c>
      <c r="U51" s="432">
        <f t="shared" si="8"/>
        <v>0</v>
      </c>
      <c r="V51" s="432">
        <f t="shared" si="9"/>
        <v>0</v>
      </c>
      <c r="W51" s="432">
        <f t="shared" si="15"/>
        <v>0</v>
      </c>
      <c r="X51" s="432">
        <f t="shared" si="15"/>
        <v>0</v>
      </c>
      <c r="Y51" s="432">
        <f t="shared" si="15"/>
        <v>0</v>
      </c>
    </row>
    <row r="52" spans="1:25">
      <c r="A52" s="272">
        <v>46</v>
      </c>
      <c r="B52" s="271" t="s">
        <v>247</v>
      </c>
      <c r="C52" s="411">
        <f>'[5]Belle Chase Academy'!C50</f>
        <v>0</v>
      </c>
      <c r="D52" s="411">
        <f>'[5]Belle Chase Academy'!D50</f>
        <v>0</v>
      </c>
      <c r="E52" s="411">
        <f t="shared" si="1"/>
        <v>0</v>
      </c>
      <c r="F52" s="411">
        <f>'[14]Belle Chase Academy'!C50</f>
        <v>0</v>
      </c>
      <c r="G52" s="411">
        <f>'[14]Belle Chase Academy'!D50</f>
        <v>0</v>
      </c>
      <c r="H52" s="411">
        <f t="shared" si="11"/>
        <v>0</v>
      </c>
      <c r="I52" s="268">
        <f t="shared" si="12"/>
        <v>0</v>
      </c>
      <c r="J52" s="268">
        <f t="shared" si="2"/>
        <v>0</v>
      </c>
      <c r="K52" s="268">
        <f t="shared" si="3"/>
        <v>0</v>
      </c>
      <c r="L52" s="267">
        <f>'[1]Table 3 Levels 1&amp;2'!AL53</f>
        <v>5765.0314518803261</v>
      </c>
      <c r="M52" s="397">
        <v>788.90242015830813</v>
      </c>
      <c r="N52" s="267">
        <f t="shared" si="13"/>
        <v>3276.966936019317</v>
      </c>
      <c r="O52" s="431">
        <f t="shared" si="4"/>
        <v>0</v>
      </c>
      <c r="P52" s="431">
        <f t="shared" si="5"/>
        <v>0</v>
      </c>
      <c r="Q52" s="431">
        <f t="shared" si="6"/>
        <v>0</v>
      </c>
      <c r="R52" s="428">
        <f>'[6]FY2012-13 Final'!K53*(0.5)</f>
        <v>984</v>
      </c>
      <c r="S52" s="427">
        <f t="shared" si="14"/>
        <v>0</v>
      </c>
      <c r="T52" s="426">
        <f t="shared" si="7"/>
        <v>0</v>
      </c>
      <c r="U52" s="426">
        <f t="shared" si="8"/>
        <v>0</v>
      </c>
      <c r="V52" s="426">
        <f t="shared" si="9"/>
        <v>0</v>
      </c>
      <c r="W52" s="426">
        <f t="shared" si="15"/>
        <v>0</v>
      </c>
      <c r="X52" s="426">
        <f t="shared" si="15"/>
        <v>0</v>
      </c>
      <c r="Y52" s="426">
        <f t="shared" si="15"/>
        <v>0</v>
      </c>
    </row>
    <row r="53" spans="1:25">
      <c r="A53" s="264">
        <v>47</v>
      </c>
      <c r="B53" s="263" t="s">
        <v>246</v>
      </c>
      <c r="C53" s="409">
        <f>'[5]Belle Chase Academy'!C51</f>
        <v>0</v>
      </c>
      <c r="D53" s="409">
        <f>'[5]Belle Chase Academy'!D51</f>
        <v>0</v>
      </c>
      <c r="E53" s="409">
        <f t="shared" si="1"/>
        <v>0</v>
      </c>
      <c r="F53" s="409">
        <f>'[14]Belle Chase Academy'!C51</f>
        <v>0</v>
      </c>
      <c r="G53" s="409">
        <f>'[14]Belle Chase Academy'!D51</f>
        <v>0</v>
      </c>
      <c r="H53" s="409">
        <f t="shared" si="11"/>
        <v>0</v>
      </c>
      <c r="I53" s="260">
        <f t="shared" si="12"/>
        <v>0</v>
      </c>
      <c r="J53" s="260">
        <f t="shared" si="2"/>
        <v>0</v>
      </c>
      <c r="K53" s="260">
        <f t="shared" si="3"/>
        <v>0</v>
      </c>
      <c r="L53" s="259">
        <f>'[1]Table 3 Levels 1&amp;2'!AL54</f>
        <v>3186.1712081166847</v>
      </c>
      <c r="M53" s="396">
        <v>788.90242015830813</v>
      </c>
      <c r="N53" s="259">
        <f t="shared" si="13"/>
        <v>1987.5368141374965</v>
      </c>
      <c r="O53" s="430">
        <f t="shared" si="4"/>
        <v>0</v>
      </c>
      <c r="P53" s="430">
        <f t="shared" si="5"/>
        <v>0</v>
      </c>
      <c r="Q53" s="430">
        <f t="shared" si="6"/>
        <v>0</v>
      </c>
      <c r="R53" s="428">
        <f>'[6]FY2012-13 Final'!K54*(0.5)</f>
        <v>5024.5</v>
      </c>
      <c r="S53" s="427">
        <f t="shared" si="14"/>
        <v>0</v>
      </c>
      <c r="T53" s="426">
        <f t="shared" si="7"/>
        <v>0</v>
      </c>
      <c r="U53" s="426">
        <f t="shared" si="8"/>
        <v>0</v>
      </c>
      <c r="V53" s="426">
        <f t="shared" si="9"/>
        <v>0</v>
      </c>
      <c r="W53" s="426">
        <f t="shared" si="15"/>
        <v>0</v>
      </c>
      <c r="X53" s="426">
        <f t="shared" si="15"/>
        <v>0</v>
      </c>
      <c r="Y53" s="426">
        <f t="shared" si="15"/>
        <v>0</v>
      </c>
    </row>
    <row r="54" spans="1:25">
      <c r="A54" s="264">
        <v>48</v>
      </c>
      <c r="B54" s="263" t="s">
        <v>245</v>
      </c>
      <c r="C54" s="409">
        <f>'[5]Belle Chase Academy'!C52</f>
        <v>0</v>
      </c>
      <c r="D54" s="409">
        <f>'[5]Belle Chase Academy'!D52</f>
        <v>0</v>
      </c>
      <c r="E54" s="409">
        <f t="shared" si="1"/>
        <v>0</v>
      </c>
      <c r="F54" s="409">
        <f>'[14]Belle Chase Academy'!C52</f>
        <v>0</v>
      </c>
      <c r="G54" s="409">
        <f>'[14]Belle Chase Academy'!D52</f>
        <v>0</v>
      </c>
      <c r="H54" s="409">
        <f t="shared" si="11"/>
        <v>0</v>
      </c>
      <c r="I54" s="260">
        <f t="shared" si="12"/>
        <v>0</v>
      </c>
      <c r="J54" s="260">
        <f t="shared" si="2"/>
        <v>0</v>
      </c>
      <c r="K54" s="260">
        <f t="shared" si="3"/>
        <v>0</v>
      </c>
      <c r="L54" s="259">
        <f>'[1]Table 3 Levels 1&amp;2'!AL55</f>
        <v>4260.4872196136057</v>
      </c>
      <c r="M54" s="396">
        <v>788.90242015830813</v>
      </c>
      <c r="N54" s="259">
        <f t="shared" si="13"/>
        <v>2524.6948198859568</v>
      </c>
      <c r="O54" s="430">
        <f t="shared" si="4"/>
        <v>0</v>
      </c>
      <c r="P54" s="430">
        <f t="shared" si="5"/>
        <v>0</v>
      </c>
      <c r="Q54" s="430">
        <f t="shared" si="6"/>
        <v>0</v>
      </c>
      <c r="R54" s="428">
        <f>'[6]FY2012-13 Final'!K55*(0.5)</f>
        <v>2877.5</v>
      </c>
      <c r="S54" s="427">
        <f t="shared" si="14"/>
        <v>0</v>
      </c>
      <c r="T54" s="426">
        <f t="shared" si="7"/>
        <v>0</v>
      </c>
      <c r="U54" s="426">
        <f t="shared" si="8"/>
        <v>0</v>
      </c>
      <c r="V54" s="426">
        <f t="shared" si="9"/>
        <v>0</v>
      </c>
      <c r="W54" s="426">
        <f t="shared" si="15"/>
        <v>0</v>
      </c>
      <c r="X54" s="426">
        <f t="shared" si="15"/>
        <v>0</v>
      </c>
      <c r="Y54" s="426">
        <f t="shared" si="15"/>
        <v>0</v>
      </c>
    </row>
    <row r="55" spans="1:25">
      <c r="A55" s="264">
        <v>49</v>
      </c>
      <c r="B55" s="263" t="s">
        <v>244</v>
      </c>
      <c r="C55" s="409">
        <f>'[5]Belle Chase Academy'!C53</f>
        <v>0</v>
      </c>
      <c r="D55" s="409">
        <f>'[5]Belle Chase Academy'!D53</f>
        <v>0</v>
      </c>
      <c r="E55" s="409">
        <f t="shared" si="1"/>
        <v>0</v>
      </c>
      <c r="F55" s="409">
        <f>'[14]Belle Chase Academy'!C53</f>
        <v>0</v>
      </c>
      <c r="G55" s="409">
        <f>'[14]Belle Chase Academy'!D53</f>
        <v>0</v>
      </c>
      <c r="H55" s="409">
        <f t="shared" si="11"/>
        <v>0</v>
      </c>
      <c r="I55" s="260">
        <f t="shared" si="12"/>
        <v>0</v>
      </c>
      <c r="J55" s="260">
        <f t="shared" si="2"/>
        <v>0</v>
      </c>
      <c r="K55" s="260">
        <f t="shared" si="3"/>
        <v>0</v>
      </c>
      <c r="L55" s="259">
        <f>'[1]Table 3 Levels 1&amp;2'!AL56</f>
        <v>4800.2172145077111</v>
      </c>
      <c r="M55" s="396">
        <v>788.90242015830813</v>
      </c>
      <c r="N55" s="259">
        <f t="shared" si="13"/>
        <v>2794.5598173330095</v>
      </c>
      <c r="O55" s="430">
        <f t="shared" si="4"/>
        <v>0</v>
      </c>
      <c r="P55" s="430">
        <f t="shared" si="5"/>
        <v>0</v>
      </c>
      <c r="Q55" s="430">
        <f t="shared" si="6"/>
        <v>0</v>
      </c>
      <c r="R55" s="428">
        <f>'[6]FY2012-13 Final'!K56*(0.5)</f>
        <v>1167.5</v>
      </c>
      <c r="S55" s="427">
        <f t="shared" si="14"/>
        <v>0</v>
      </c>
      <c r="T55" s="426">
        <f t="shared" si="7"/>
        <v>0</v>
      </c>
      <c r="U55" s="426">
        <f t="shared" si="8"/>
        <v>0</v>
      </c>
      <c r="V55" s="426">
        <f t="shared" si="9"/>
        <v>0</v>
      </c>
      <c r="W55" s="426">
        <f t="shared" si="15"/>
        <v>0</v>
      </c>
      <c r="X55" s="426">
        <f t="shared" si="15"/>
        <v>0</v>
      </c>
      <c r="Y55" s="426">
        <f t="shared" si="15"/>
        <v>0</v>
      </c>
    </row>
    <row r="56" spans="1:25">
      <c r="A56" s="280">
        <v>50</v>
      </c>
      <c r="B56" s="279" t="s">
        <v>243</v>
      </c>
      <c r="C56" s="413">
        <f>'[5]Belle Chase Academy'!C54</f>
        <v>0</v>
      </c>
      <c r="D56" s="413">
        <f>'[5]Belle Chase Academy'!D54</f>
        <v>0</v>
      </c>
      <c r="E56" s="413">
        <f t="shared" si="1"/>
        <v>0</v>
      </c>
      <c r="F56" s="413">
        <f>'[14]Belle Chase Academy'!C54</f>
        <v>0</v>
      </c>
      <c r="G56" s="413">
        <f>'[14]Belle Chase Academy'!D54</f>
        <v>0</v>
      </c>
      <c r="H56" s="413">
        <f t="shared" si="11"/>
        <v>0</v>
      </c>
      <c r="I56" s="276">
        <f t="shared" si="12"/>
        <v>0</v>
      </c>
      <c r="J56" s="276">
        <f t="shared" si="2"/>
        <v>0</v>
      </c>
      <c r="K56" s="276">
        <f t="shared" si="3"/>
        <v>0</v>
      </c>
      <c r="L56" s="275">
        <f>'[1]Table 3 Levels 1&amp;2'!AL57</f>
        <v>5059.523754419537</v>
      </c>
      <c r="M56" s="398">
        <v>788.90242015830813</v>
      </c>
      <c r="N56" s="275">
        <f t="shared" si="13"/>
        <v>2924.2130872889225</v>
      </c>
      <c r="O56" s="435">
        <f t="shared" si="4"/>
        <v>0</v>
      </c>
      <c r="P56" s="435">
        <f t="shared" si="5"/>
        <v>0</v>
      </c>
      <c r="Q56" s="435">
        <f t="shared" si="6"/>
        <v>0</v>
      </c>
      <c r="R56" s="434">
        <f>'[6]FY2012-13 Final'!K57*(0.5)</f>
        <v>1400.5</v>
      </c>
      <c r="S56" s="433">
        <f t="shared" si="14"/>
        <v>0</v>
      </c>
      <c r="T56" s="432">
        <f t="shared" si="7"/>
        <v>0</v>
      </c>
      <c r="U56" s="432">
        <f t="shared" si="8"/>
        <v>0</v>
      </c>
      <c r="V56" s="432">
        <f t="shared" si="9"/>
        <v>0</v>
      </c>
      <c r="W56" s="432">
        <f t="shared" si="15"/>
        <v>0</v>
      </c>
      <c r="X56" s="432">
        <f t="shared" si="15"/>
        <v>0</v>
      </c>
      <c r="Y56" s="432">
        <f t="shared" si="15"/>
        <v>0</v>
      </c>
    </row>
    <row r="57" spans="1:25">
      <c r="A57" s="272">
        <v>51</v>
      </c>
      <c r="B57" s="271" t="s">
        <v>242</v>
      </c>
      <c r="C57" s="411">
        <f>'[5]Belle Chase Academy'!C55</f>
        <v>0</v>
      </c>
      <c r="D57" s="411">
        <f>'[5]Belle Chase Academy'!D55</f>
        <v>0</v>
      </c>
      <c r="E57" s="411">
        <f t="shared" si="1"/>
        <v>0</v>
      </c>
      <c r="F57" s="411">
        <f>'[14]Belle Chase Academy'!C55</f>
        <v>0</v>
      </c>
      <c r="G57" s="411">
        <f>'[14]Belle Chase Academy'!D55</f>
        <v>0</v>
      </c>
      <c r="H57" s="411">
        <f t="shared" si="11"/>
        <v>0</v>
      </c>
      <c r="I57" s="268">
        <f t="shared" si="12"/>
        <v>0</v>
      </c>
      <c r="J57" s="268">
        <f t="shared" si="2"/>
        <v>0</v>
      </c>
      <c r="K57" s="268">
        <f t="shared" si="3"/>
        <v>0</v>
      </c>
      <c r="L57" s="267">
        <f>'[1]Table 3 Levels 1&amp;2'!AL58</f>
        <v>4384.0477116019692</v>
      </c>
      <c r="M57" s="397">
        <v>788.90242015830813</v>
      </c>
      <c r="N57" s="267">
        <f t="shared" si="13"/>
        <v>2586.4750658801386</v>
      </c>
      <c r="O57" s="431">
        <f t="shared" si="4"/>
        <v>0</v>
      </c>
      <c r="P57" s="431">
        <f t="shared" si="5"/>
        <v>0</v>
      </c>
      <c r="Q57" s="431">
        <f t="shared" si="6"/>
        <v>0</v>
      </c>
      <c r="R57" s="428">
        <f>'[6]FY2012-13 Final'!K58*(0.5)</f>
        <v>2026.5</v>
      </c>
      <c r="S57" s="427">
        <f t="shared" si="14"/>
        <v>0</v>
      </c>
      <c r="T57" s="426">
        <f t="shared" si="7"/>
        <v>0</v>
      </c>
      <c r="U57" s="426">
        <f t="shared" si="8"/>
        <v>0</v>
      </c>
      <c r="V57" s="426">
        <f t="shared" si="9"/>
        <v>0</v>
      </c>
      <c r="W57" s="426">
        <f t="shared" si="15"/>
        <v>0</v>
      </c>
      <c r="X57" s="426">
        <f t="shared" si="15"/>
        <v>0</v>
      </c>
      <c r="Y57" s="426">
        <f t="shared" si="15"/>
        <v>0</v>
      </c>
    </row>
    <row r="58" spans="1:25">
      <c r="A58" s="264">
        <v>52</v>
      </c>
      <c r="B58" s="263" t="s">
        <v>241</v>
      </c>
      <c r="C58" s="409">
        <f>'[5]Belle Chase Academy'!C56</f>
        <v>3</v>
      </c>
      <c r="D58" s="409">
        <f>'[5]Belle Chase Academy'!D56</f>
        <v>0</v>
      </c>
      <c r="E58" s="409">
        <f t="shared" si="1"/>
        <v>3</v>
      </c>
      <c r="F58" s="409">
        <f>'[14]Belle Chase Academy'!C56</f>
        <v>3</v>
      </c>
      <c r="G58" s="409">
        <f>'[14]Belle Chase Academy'!D56</f>
        <v>0</v>
      </c>
      <c r="H58" s="409">
        <f t="shared" si="11"/>
        <v>3</v>
      </c>
      <c r="I58" s="260">
        <f t="shared" si="12"/>
        <v>0</v>
      </c>
      <c r="J58" s="260">
        <f t="shared" si="2"/>
        <v>0</v>
      </c>
      <c r="K58" s="260">
        <f t="shared" si="3"/>
        <v>0</v>
      </c>
      <c r="L58" s="259">
        <f>'[1]Table 3 Levels 1&amp;2'!AL59</f>
        <v>4920.0697942988754</v>
      </c>
      <c r="M58" s="396">
        <v>788.90242015830813</v>
      </c>
      <c r="N58" s="259">
        <f t="shared" si="13"/>
        <v>2854.4861072285917</v>
      </c>
      <c r="O58" s="430">
        <f t="shared" si="4"/>
        <v>0</v>
      </c>
      <c r="P58" s="430">
        <f t="shared" si="5"/>
        <v>0</v>
      </c>
      <c r="Q58" s="430">
        <f t="shared" si="6"/>
        <v>0</v>
      </c>
      <c r="R58" s="428">
        <f>'[6]FY2012-13 Final'!K59*(0.5)</f>
        <v>2443</v>
      </c>
      <c r="S58" s="427">
        <f t="shared" si="14"/>
        <v>0</v>
      </c>
      <c r="T58" s="426">
        <f t="shared" si="7"/>
        <v>0</v>
      </c>
      <c r="U58" s="426">
        <f t="shared" si="8"/>
        <v>0</v>
      </c>
      <c r="V58" s="426">
        <f t="shared" si="9"/>
        <v>0</v>
      </c>
      <c r="W58" s="426">
        <f t="shared" si="15"/>
        <v>0</v>
      </c>
      <c r="X58" s="426">
        <f t="shared" si="15"/>
        <v>0</v>
      </c>
      <c r="Y58" s="426">
        <f t="shared" si="15"/>
        <v>0</v>
      </c>
    </row>
    <row r="59" spans="1:25">
      <c r="A59" s="264">
        <v>53</v>
      </c>
      <c r="B59" s="263" t="s">
        <v>240</v>
      </c>
      <c r="C59" s="409">
        <f>'[5]Belle Chase Academy'!C57</f>
        <v>0</v>
      </c>
      <c r="D59" s="409">
        <f>'[5]Belle Chase Academy'!D57</f>
        <v>0</v>
      </c>
      <c r="E59" s="409">
        <f t="shared" si="1"/>
        <v>0</v>
      </c>
      <c r="F59" s="409">
        <f>'[14]Belle Chase Academy'!C57</f>
        <v>0</v>
      </c>
      <c r="G59" s="409">
        <f>'[14]Belle Chase Academy'!D57</f>
        <v>0</v>
      </c>
      <c r="H59" s="409">
        <f t="shared" si="11"/>
        <v>0</v>
      </c>
      <c r="I59" s="260">
        <f t="shared" si="12"/>
        <v>0</v>
      </c>
      <c r="J59" s="260">
        <f t="shared" si="2"/>
        <v>0</v>
      </c>
      <c r="K59" s="260">
        <f t="shared" si="3"/>
        <v>0</v>
      </c>
      <c r="L59" s="259">
        <f>'[1]Table 3 Levels 1&amp;2'!AL60</f>
        <v>4784.2719870767614</v>
      </c>
      <c r="M59" s="396">
        <v>788.90242015830813</v>
      </c>
      <c r="N59" s="259">
        <f t="shared" si="13"/>
        <v>2786.5872036175347</v>
      </c>
      <c r="O59" s="430">
        <f t="shared" si="4"/>
        <v>0</v>
      </c>
      <c r="P59" s="430">
        <f t="shared" si="5"/>
        <v>0</v>
      </c>
      <c r="Q59" s="430">
        <f t="shared" si="6"/>
        <v>0</v>
      </c>
      <c r="R59" s="428">
        <f>'[6]FY2012-13 Final'!K60*(0.5)</f>
        <v>964.5</v>
      </c>
      <c r="S59" s="427">
        <f t="shared" si="14"/>
        <v>0</v>
      </c>
      <c r="T59" s="426">
        <f t="shared" si="7"/>
        <v>0</v>
      </c>
      <c r="U59" s="426">
        <f t="shared" si="8"/>
        <v>0</v>
      </c>
      <c r="V59" s="426">
        <f t="shared" si="9"/>
        <v>0</v>
      </c>
      <c r="W59" s="426">
        <f t="shared" si="15"/>
        <v>0</v>
      </c>
      <c r="X59" s="426">
        <f t="shared" si="15"/>
        <v>0</v>
      </c>
      <c r="Y59" s="426">
        <f t="shared" si="15"/>
        <v>0</v>
      </c>
    </row>
    <row r="60" spans="1:25">
      <c r="A60" s="264">
        <v>54</v>
      </c>
      <c r="B60" s="263" t="s">
        <v>239</v>
      </c>
      <c r="C60" s="409">
        <f>'[5]Belle Chase Academy'!C58</f>
        <v>0</v>
      </c>
      <c r="D60" s="409">
        <f>'[5]Belle Chase Academy'!D58</f>
        <v>0</v>
      </c>
      <c r="E60" s="409">
        <f t="shared" si="1"/>
        <v>0</v>
      </c>
      <c r="F60" s="409">
        <f>'[14]Belle Chase Academy'!C58</f>
        <v>0</v>
      </c>
      <c r="G60" s="409">
        <f>'[14]Belle Chase Academy'!D58</f>
        <v>0</v>
      </c>
      <c r="H60" s="409">
        <f t="shared" si="11"/>
        <v>0</v>
      </c>
      <c r="I60" s="260">
        <f t="shared" si="12"/>
        <v>0</v>
      </c>
      <c r="J60" s="260">
        <f t="shared" si="2"/>
        <v>0</v>
      </c>
      <c r="K60" s="260">
        <f t="shared" si="3"/>
        <v>0</v>
      </c>
      <c r="L60" s="259">
        <f>'[1]Table 3 Levels 1&amp;2'!AL61</f>
        <v>5982.5555386476462</v>
      </c>
      <c r="M60" s="396">
        <v>788.90242015830813</v>
      </c>
      <c r="N60" s="259">
        <f t="shared" si="13"/>
        <v>3385.7289794029771</v>
      </c>
      <c r="O60" s="430">
        <f t="shared" si="4"/>
        <v>0</v>
      </c>
      <c r="P60" s="430">
        <f t="shared" si="5"/>
        <v>0</v>
      </c>
      <c r="Q60" s="430">
        <f t="shared" si="6"/>
        <v>0</v>
      </c>
      <c r="R60" s="428">
        <f>'[6]FY2012-13 Final'!K61*(0.5)</f>
        <v>1691</v>
      </c>
      <c r="S60" s="427">
        <f t="shared" si="14"/>
        <v>0</v>
      </c>
      <c r="T60" s="426">
        <f t="shared" si="7"/>
        <v>0</v>
      </c>
      <c r="U60" s="426">
        <f t="shared" si="8"/>
        <v>0</v>
      </c>
      <c r="V60" s="426">
        <f t="shared" si="9"/>
        <v>0</v>
      </c>
      <c r="W60" s="426">
        <f t="shared" si="15"/>
        <v>0</v>
      </c>
      <c r="X60" s="426">
        <f t="shared" si="15"/>
        <v>0</v>
      </c>
      <c r="Y60" s="426">
        <f t="shared" si="15"/>
        <v>0</v>
      </c>
    </row>
    <row r="61" spans="1:25">
      <c r="A61" s="280">
        <v>55</v>
      </c>
      <c r="B61" s="279" t="s">
        <v>238</v>
      </c>
      <c r="C61" s="413">
        <f>'[5]Belle Chase Academy'!C59</f>
        <v>0</v>
      </c>
      <c r="D61" s="413">
        <f>'[5]Belle Chase Academy'!D59</f>
        <v>0</v>
      </c>
      <c r="E61" s="413">
        <f t="shared" si="1"/>
        <v>0</v>
      </c>
      <c r="F61" s="413">
        <f>'[14]Belle Chase Academy'!C59</f>
        <v>0</v>
      </c>
      <c r="G61" s="413">
        <f>'[14]Belle Chase Academy'!D59</f>
        <v>0</v>
      </c>
      <c r="H61" s="413">
        <f t="shared" si="11"/>
        <v>0</v>
      </c>
      <c r="I61" s="276">
        <f t="shared" si="12"/>
        <v>0</v>
      </c>
      <c r="J61" s="276">
        <f t="shared" si="2"/>
        <v>0</v>
      </c>
      <c r="K61" s="276">
        <f t="shared" si="3"/>
        <v>0</v>
      </c>
      <c r="L61" s="275">
        <f>'[1]Table 3 Levels 1&amp;2'!AL62</f>
        <v>4087.4017448818722</v>
      </c>
      <c r="M61" s="398">
        <v>788.90242015830813</v>
      </c>
      <c r="N61" s="275">
        <f t="shared" si="13"/>
        <v>2438.1520825200901</v>
      </c>
      <c r="O61" s="435">
        <f t="shared" si="4"/>
        <v>0</v>
      </c>
      <c r="P61" s="435">
        <f t="shared" si="5"/>
        <v>0</v>
      </c>
      <c r="Q61" s="435">
        <f t="shared" si="6"/>
        <v>0</v>
      </c>
      <c r="R61" s="434">
        <f>'[6]FY2012-13 Final'!K62*(0.5)</f>
        <v>1563.5</v>
      </c>
      <c r="S61" s="433">
        <f t="shared" si="14"/>
        <v>0</v>
      </c>
      <c r="T61" s="432">
        <f t="shared" si="7"/>
        <v>0</v>
      </c>
      <c r="U61" s="432">
        <f t="shared" si="8"/>
        <v>0</v>
      </c>
      <c r="V61" s="432">
        <f t="shared" si="9"/>
        <v>0</v>
      </c>
      <c r="W61" s="432">
        <f t="shared" si="15"/>
        <v>0</v>
      </c>
      <c r="X61" s="432">
        <f t="shared" si="15"/>
        <v>0</v>
      </c>
      <c r="Y61" s="432">
        <f t="shared" si="15"/>
        <v>0</v>
      </c>
    </row>
    <row r="62" spans="1:25">
      <c r="A62" s="272">
        <v>56</v>
      </c>
      <c r="B62" s="271" t="s">
        <v>237</v>
      </c>
      <c r="C62" s="411">
        <f>'[5]Belle Chase Academy'!C60</f>
        <v>0</v>
      </c>
      <c r="D62" s="411">
        <f>'[5]Belle Chase Academy'!D60</f>
        <v>0</v>
      </c>
      <c r="E62" s="411">
        <f t="shared" si="1"/>
        <v>0</v>
      </c>
      <c r="F62" s="411">
        <f>'[14]Belle Chase Academy'!C60</f>
        <v>0</v>
      </c>
      <c r="G62" s="411">
        <f>'[14]Belle Chase Academy'!D60</f>
        <v>0</v>
      </c>
      <c r="H62" s="411">
        <f t="shared" si="11"/>
        <v>0</v>
      </c>
      <c r="I62" s="268">
        <f t="shared" si="12"/>
        <v>0</v>
      </c>
      <c r="J62" s="268">
        <f t="shared" si="2"/>
        <v>0</v>
      </c>
      <c r="K62" s="268">
        <f t="shared" si="3"/>
        <v>0</v>
      </c>
      <c r="L62" s="267">
        <f>'[1]Table 3 Levels 1&amp;2'!AL63</f>
        <v>5052.2250942802684</v>
      </c>
      <c r="M62" s="397">
        <v>788.90242015830813</v>
      </c>
      <c r="N62" s="267">
        <f t="shared" si="13"/>
        <v>2920.5637572192882</v>
      </c>
      <c r="O62" s="431">
        <f t="shared" si="4"/>
        <v>0</v>
      </c>
      <c r="P62" s="431">
        <f t="shared" si="5"/>
        <v>0</v>
      </c>
      <c r="Q62" s="431">
        <f t="shared" si="6"/>
        <v>0</v>
      </c>
      <c r="R62" s="428">
        <f>'[6]FY2012-13 Final'!K63*(0.5)</f>
        <v>1384</v>
      </c>
      <c r="S62" s="427">
        <f t="shared" si="14"/>
        <v>0</v>
      </c>
      <c r="T62" s="426">
        <f t="shared" si="7"/>
        <v>0</v>
      </c>
      <c r="U62" s="426">
        <f t="shared" si="8"/>
        <v>0</v>
      </c>
      <c r="V62" s="426">
        <f t="shared" si="9"/>
        <v>0</v>
      </c>
      <c r="W62" s="426">
        <f t="shared" si="15"/>
        <v>0</v>
      </c>
      <c r="X62" s="426">
        <f t="shared" si="15"/>
        <v>0</v>
      </c>
      <c r="Y62" s="426">
        <f t="shared" si="15"/>
        <v>0</v>
      </c>
    </row>
    <row r="63" spans="1:25">
      <c r="A63" s="264">
        <v>57</v>
      </c>
      <c r="B63" s="263" t="s">
        <v>236</v>
      </c>
      <c r="C63" s="409">
        <f>'[5]Belle Chase Academy'!C61</f>
        <v>0</v>
      </c>
      <c r="D63" s="409">
        <f>'[5]Belle Chase Academy'!D61</f>
        <v>0</v>
      </c>
      <c r="E63" s="409">
        <f t="shared" si="1"/>
        <v>0</v>
      </c>
      <c r="F63" s="409">
        <f>'[14]Belle Chase Academy'!C61</f>
        <v>0</v>
      </c>
      <c r="G63" s="409">
        <f>'[14]Belle Chase Academy'!D61</f>
        <v>0</v>
      </c>
      <c r="H63" s="409">
        <f t="shared" si="11"/>
        <v>0</v>
      </c>
      <c r="I63" s="260">
        <f t="shared" si="12"/>
        <v>0</v>
      </c>
      <c r="J63" s="260">
        <f t="shared" si="2"/>
        <v>0</v>
      </c>
      <c r="K63" s="260">
        <f t="shared" si="3"/>
        <v>0</v>
      </c>
      <c r="L63" s="259">
        <f>'[1]Table 3 Levels 1&amp;2'!AL64</f>
        <v>4389.3863180380931</v>
      </c>
      <c r="M63" s="396">
        <v>788.90242015830813</v>
      </c>
      <c r="N63" s="259">
        <f t="shared" si="13"/>
        <v>2589.1443690982005</v>
      </c>
      <c r="O63" s="430">
        <f t="shared" si="4"/>
        <v>0</v>
      </c>
      <c r="P63" s="430">
        <f t="shared" si="5"/>
        <v>0</v>
      </c>
      <c r="Q63" s="430">
        <f t="shared" si="6"/>
        <v>0</v>
      </c>
      <c r="R63" s="428">
        <f>'[6]FY2012-13 Final'!K64*(0.5)</f>
        <v>1493.5</v>
      </c>
      <c r="S63" s="427">
        <f t="shared" si="14"/>
        <v>0</v>
      </c>
      <c r="T63" s="426">
        <f t="shared" si="7"/>
        <v>0</v>
      </c>
      <c r="U63" s="426">
        <f t="shared" si="8"/>
        <v>0</v>
      </c>
      <c r="V63" s="426">
        <f t="shared" si="9"/>
        <v>0</v>
      </c>
      <c r="W63" s="426">
        <f t="shared" si="15"/>
        <v>0</v>
      </c>
      <c r="X63" s="426">
        <f t="shared" si="15"/>
        <v>0</v>
      </c>
      <c r="Y63" s="426">
        <f t="shared" si="15"/>
        <v>0</v>
      </c>
    </row>
    <row r="64" spans="1:25">
      <c r="A64" s="264">
        <v>58</v>
      </c>
      <c r="B64" s="263" t="s">
        <v>235</v>
      </c>
      <c r="C64" s="409">
        <f>'[5]Belle Chase Academy'!C62</f>
        <v>0</v>
      </c>
      <c r="D64" s="409">
        <f>'[5]Belle Chase Academy'!D62</f>
        <v>0</v>
      </c>
      <c r="E64" s="409">
        <f t="shared" si="1"/>
        <v>0</v>
      </c>
      <c r="F64" s="409">
        <f>'[14]Belle Chase Academy'!C62</f>
        <v>0</v>
      </c>
      <c r="G64" s="409">
        <f>'[14]Belle Chase Academy'!D62</f>
        <v>0</v>
      </c>
      <c r="H64" s="409">
        <f t="shared" si="11"/>
        <v>0</v>
      </c>
      <c r="I64" s="260">
        <f t="shared" si="12"/>
        <v>0</v>
      </c>
      <c r="J64" s="260">
        <f t="shared" si="2"/>
        <v>0</v>
      </c>
      <c r="K64" s="260">
        <f t="shared" si="3"/>
        <v>0</v>
      </c>
      <c r="L64" s="259">
        <f>'[1]Table 3 Levels 1&amp;2'!AL65</f>
        <v>5325.8881107130073</v>
      </c>
      <c r="M64" s="396">
        <v>788.90242015830813</v>
      </c>
      <c r="N64" s="259">
        <f t="shared" si="13"/>
        <v>3057.3952654356576</v>
      </c>
      <c r="O64" s="430">
        <f t="shared" si="4"/>
        <v>0</v>
      </c>
      <c r="P64" s="430">
        <f t="shared" si="5"/>
        <v>0</v>
      </c>
      <c r="Q64" s="430">
        <f t="shared" si="6"/>
        <v>0</v>
      </c>
      <c r="R64" s="428">
        <f>'[6]FY2012-13 Final'!K65*(0.5)</f>
        <v>1027.5</v>
      </c>
      <c r="S64" s="427">
        <f t="shared" si="14"/>
        <v>0</v>
      </c>
      <c r="T64" s="426">
        <f t="shared" si="7"/>
        <v>0</v>
      </c>
      <c r="U64" s="426">
        <f t="shared" si="8"/>
        <v>0</v>
      </c>
      <c r="V64" s="426">
        <f t="shared" si="9"/>
        <v>0</v>
      </c>
      <c r="W64" s="426">
        <f t="shared" si="15"/>
        <v>0</v>
      </c>
      <c r="X64" s="426">
        <f t="shared" si="15"/>
        <v>0</v>
      </c>
      <c r="Y64" s="426">
        <f t="shared" si="15"/>
        <v>0</v>
      </c>
    </row>
    <row r="65" spans="1:25">
      <c r="A65" s="264">
        <v>59</v>
      </c>
      <c r="B65" s="263" t="s">
        <v>234</v>
      </c>
      <c r="C65" s="409">
        <f>'[5]Belle Chase Academy'!C63</f>
        <v>0</v>
      </c>
      <c r="D65" s="409">
        <f>'[5]Belle Chase Academy'!D63</f>
        <v>0</v>
      </c>
      <c r="E65" s="409">
        <f t="shared" si="1"/>
        <v>0</v>
      </c>
      <c r="F65" s="409">
        <f>'[14]Belle Chase Academy'!C63</f>
        <v>0</v>
      </c>
      <c r="G65" s="409">
        <f>'[14]Belle Chase Academy'!D63</f>
        <v>0</v>
      </c>
      <c r="H65" s="409">
        <f t="shared" si="11"/>
        <v>0</v>
      </c>
      <c r="I65" s="260">
        <f t="shared" si="12"/>
        <v>0</v>
      </c>
      <c r="J65" s="260">
        <f t="shared" si="2"/>
        <v>0</v>
      </c>
      <c r="K65" s="260">
        <f t="shared" si="3"/>
        <v>0</v>
      </c>
      <c r="L65" s="259">
        <f>'[1]Table 3 Levels 1&amp;2'!AL66</f>
        <v>6328.4963620482158</v>
      </c>
      <c r="M65" s="396">
        <v>788.90242015830813</v>
      </c>
      <c r="N65" s="259">
        <f t="shared" si="13"/>
        <v>3558.6993911032619</v>
      </c>
      <c r="O65" s="430">
        <f t="shared" si="4"/>
        <v>0</v>
      </c>
      <c r="P65" s="430">
        <f t="shared" si="5"/>
        <v>0</v>
      </c>
      <c r="Q65" s="430">
        <f t="shared" si="6"/>
        <v>0</v>
      </c>
      <c r="R65" s="428">
        <f>'[6]FY2012-13 Final'!K66*(0.5)</f>
        <v>764</v>
      </c>
      <c r="S65" s="427">
        <f t="shared" si="14"/>
        <v>0</v>
      </c>
      <c r="T65" s="426">
        <f t="shared" si="7"/>
        <v>0</v>
      </c>
      <c r="U65" s="426">
        <f t="shared" si="8"/>
        <v>0</v>
      </c>
      <c r="V65" s="426">
        <f t="shared" si="9"/>
        <v>0</v>
      </c>
      <c r="W65" s="426">
        <f t="shared" si="15"/>
        <v>0</v>
      </c>
      <c r="X65" s="426">
        <f t="shared" si="15"/>
        <v>0</v>
      </c>
      <c r="Y65" s="426">
        <f t="shared" si="15"/>
        <v>0</v>
      </c>
    </row>
    <row r="66" spans="1:25">
      <c r="A66" s="280">
        <v>60</v>
      </c>
      <c r="B66" s="279" t="s">
        <v>233</v>
      </c>
      <c r="C66" s="413">
        <f>'[5]Belle Chase Academy'!C64</f>
        <v>0</v>
      </c>
      <c r="D66" s="413">
        <f>'[5]Belle Chase Academy'!D64</f>
        <v>0</v>
      </c>
      <c r="E66" s="413">
        <f t="shared" si="1"/>
        <v>0</v>
      </c>
      <c r="F66" s="413">
        <f>'[14]Belle Chase Academy'!C64</f>
        <v>0</v>
      </c>
      <c r="G66" s="413">
        <f>'[14]Belle Chase Academy'!D64</f>
        <v>0</v>
      </c>
      <c r="H66" s="413">
        <f t="shared" si="11"/>
        <v>0</v>
      </c>
      <c r="I66" s="276">
        <f t="shared" si="12"/>
        <v>0</v>
      </c>
      <c r="J66" s="276">
        <f t="shared" si="2"/>
        <v>0</v>
      </c>
      <c r="K66" s="276">
        <f t="shared" si="3"/>
        <v>0</v>
      </c>
      <c r="L66" s="275">
        <f>'[1]Table 3 Levels 1&amp;2'!AL67</f>
        <v>4825.1723230627122</v>
      </c>
      <c r="M66" s="398">
        <v>788.90242015830813</v>
      </c>
      <c r="N66" s="275">
        <f t="shared" si="13"/>
        <v>2807.03737161051</v>
      </c>
      <c r="O66" s="435">
        <f t="shared" si="4"/>
        <v>0</v>
      </c>
      <c r="P66" s="435">
        <f t="shared" si="5"/>
        <v>0</v>
      </c>
      <c r="Q66" s="435">
        <f t="shared" si="6"/>
        <v>0</v>
      </c>
      <c r="R66" s="434">
        <f>'[6]FY2012-13 Final'!K67*(0.5)</f>
        <v>1959</v>
      </c>
      <c r="S66" s="433">
        <f t="shared" si="14"/>
        <v>0</v>
      </c>
      <c r="T66" s="432">
        <f t="shared" si="7"/>
        <v>0</v>
      </c>
      <c r="U66" s="432">
        <f t="shared" si="8"/>
        <v>0</v>
      </c>
      <c r="V66" s="432">
        <f t="shared" si="9"/>
        <v>0</v>
      </c>
      <c r="W66" s="432">
        <f t="shared" si="15"/>
        <v>0</v>
      </c>
      <c r="X66" s="432">
        <f t="shared" si="15"/>
        <v>0</v>
      </c>
      <c r="Y66" s="432">
        <f t="shared" si="15"/>
        <v>0</v>
      </c>
    </row>
    <row r="67" spans="1:25">
      <c r="A67" s="272">
        <v>61</v>
      </c>
      <c r="B67" s="271" t="s">
        <v>232</v>
      </c>
      <c r="C67" s="411">
        <f>'[5]Belle Chase Academy'!C65</f>
        <v>0</v>
      </c>
      <c r="D67" s="411">
        <f>'[5]Belle Chase Academy'!D65</f>
        <v>0</v>
      </c>
      <c r="E67" s="411">
        <f t="shared" si="1"/>
        <v>0</v>
      </c>
      <c r="F67" s="411">
        <f>'[14]Belle Chase Academy'!C65</f>
        <v>0</v>
      </c>
      <c r="G67" s="411">
        <f>'[14]Belle Chase Academy'!D65</f>
        <v>0</v>
      </c>
      <c r="H67" s="411">
        <f t="shared" si="11"/>
        <v>0</v>
      </c>
      <c r="I67" s="268">
        <f t="shared" si="12"/>
        <v>0</v>
      </c>
      <c r="J67" s="268">
        <f t="shared" si="2"/>
        <v>0</v>
      </c>
      <c r="K67" s="268">
        <f t="shared" si="3"/>
        <v>0</v>
      </c>
      <c r="L67" s="267">
        <f>'[1]Table 3 Levels 1&amp;2'!AL68</f>
        <v>3063.3110364585282</v>
      </c>
      <c r="M67" s="397">
        <v>788.90242015830813</v>
      </c>
      <c r="N67" s="267">
        <f t="shared" si="13"/>
        <v>1926.106728308418</v>
      </c>
      <c r="O67" s="431">
        <f t="shared" si="4"/>
        <v>0</v>
      </c>
      <c r="P67" s="431">
        <f t="shared" si="5"/>
        <v>0</v>
      </c>
      <c r="Q67" s="431">
        <f t="shared" si="6"/>
        <v>0</v>
      </c>
      <c r="R67" s="428">
        <f>'[6]FY2012-13 Final'!K68*(0.5)</f>
        <v>3340</v>
      </c>
      <c r="S67" s="427">
        <f t="shared" si="14"/>
        <v>0</v>
      </c>
      <c r="T67" s="426">
        <f t="shared" si="7"/>
        <v>0</v>
      </c>
      <c r="U67" s="426">
        <f t="shared" si="8"/>
        <v>0</v>
      </c>
      <c r="V67" s="426">
        <f t="shared" si="9"/>
        <v>0</v>
      </c>
      <c r="W67" s="426">
        <f t="shared" si="15"/>
        <v>0</v>
      </c>
      <c r="X67" s="426">
        <f t="shared" si="15"/>
        <v>0</v>
      </c>
      <c r="Y67" s="426">
        <f t="shared" si="15"/>
        <v>0</v>
      </c>
    </row>
    <row r="68" spans="1:25">
      <c r="A68" s="264">
        <v>62</v>
      </c>
      <c r="B68" s="263" t="s">
        <v>231</v>
      </c>
      <c r="C68" s="409">
        <f>'[5]Belle Chase Academy'!C66</f>
        <v>0</v>
      </c>
      <c r="D68" s="409">
        <f>'[5]Belle Chase Academy'!D66</f>
        <v>0</v>
      </c>
      <c r="E68" s="409">
        <f t="shared" si="1"/>
        <v>0</v>
      </c>
      <c r="F68" s="409">
        <f>'[14]Belle Chase Academy'!C66</f>
        <v>0</v>
      </c>
      <c r="G68" s="409">
        <f>'[14]Belle Chase Academy'!D66</f>
        <v>0</v>
      </c>
      <c r="H68" s="409">
        <f t="shared" si="11"/>
        <v>0</v>
      </c>
      <c r="I68" s="260">
        <f t="shared" si="12"/>
        <v>0</v>
      </c>
      <c r="J68" s="260">
        <f t="shared" si="2"/>
        <v>0</v>
      </c>
      <c r="K68" s="260">
        <f t="shared" si="3"/>
        <v>0</v>
      </c>
      <c r="L68" s="259">
        <f>'[1]Table 3 Levels 1&amp;2'!AL69</f>
        <v>5564.645485869667</v>
      </c>
      <c r="M68" s="396">
        <v>788.90242015830813</v>
      </c>
      <c r="N68" s="259">
        <f t="shared" si="13"/>
        <v>3176.7739530139875</v>
      </c>
      <c r="O68" s="430">
        <f t="shared" si="4"/>
        <v>0</v>
      </c>
      <c r="P68" s="430">
        <f t="shared" si="5"/>
        <v>0</v>
      </c>
      <c r="Q68" s="430">
        <f t="shared" si="6"/>
        <v>0</v>
      </c>
      <c r="R68" s="428">
        <f>'[6]FY2012-13 Final'!K69*(0.5)</f>
        <v>877</v>
      </c>
      <c r="S68" s="427">
        <f t="shared" si="14"/>
        <v>0</v>
      </c>
      <c r="T68" s="426">
        <f t="shared" si="7"/>
        <v>0</v>
      </c>
      <c r="U68" s="426">
        <f t="shared" si="8"/>
        <v>0</v>
      </c>
      <c r="V68" s="426">
        <f t="shared" si="9"/>
        <v>0</v>
      </c>
      <c r="W68" s="426">
        <f t="shared" si="15"/>
        <v>0</v>
      </c>
      <c r="X68" s="426">
        <f t="shared" si="15"/>
        <v>0</v>
      </c>
      <c r="Y68" s="426">
        <f t="shared" si="15"/>
        <v>0</v>
      </c>
    </row>
    <row r="69" spans="1:25">
      <c r="A69" s="264">
        <v>63</v>
      </c>
      <c r="B69" s="263" t="s">
        <v>230</v>
      </c>
      <c r="C69" s="409">
        <f>'[5]Belle Chase Academy'!C67</f>
        <v>0</v>
      </c>
      <c r="D69" s="409">
        <f>'[5]Belle Chase Academy'!D67</f>
        <v>0</v>
      </c>
      <c r="E69" s="409">
        <f t="shared" si="1"/>
        <v>0</v>
      </c>
      <c r="F69" s="409">
        <f>'[14]Belle Chase Academy'!C67</f>
        <v>0</v>
      </c>
      <c r="G69" s="409">
        <f>'[14]Belle Chase Academy'!D67</f>
        <v>0</v>
      </c>
      <c r="H69" s="409">
        <f t="shared" si="11"/>
        <v>0</v>
      </c>
      <c r="I69" s="260">
        <f t="shared" si="12"/>
        <v>0</v>
      </c>
      <c r="J69" s="260">
        <f t="shared" si="2"/>
        <v>0</v>
      </c>
      <c r="K69" s="260">
        <f t="shared" si="3"/>
        <v>0</v>
      </c>
      <c r="L69" s="259">
        <f>'[1]Table 3 Levels 1&amp;2'!AL70</f>
        <v>4414.1775336636538</v>
      </c>
      <c r="M69" s="396">
        <v>788.90242015830813</v>
      </c>
      <c r="N69" s="259">
        <f t="shared" si="13"/>
        <v>2601.5399769109808</v>
      </c>
      <c r="O69" s="430">
        <f t="shared" si="4"/>
        <v>0</v>
      </c>
      <c r="P69" s="430">
        <f t="shared" si="5"/>
        <v>0</v>
      </c>
      <c r="Q69" s="430">
        <f t="shared" si="6"/>
        <v>0</v>
      </c>
      <c r="R69" s="428">
        <f>'[6]FY2012-13 Final'!K70*(0.5)</f>
        <v>3591</v>
      </c>
      <c r="S69" s="427">
        <f t="shared" si="14"/>
        <v>0</v>
      </c>
      <c r="T69" s="426">
        <f t="shared" si="7"/>
        <v>0</v>
      </c>
      <c r="U69" s="426">
        <f t="shared" si="8"/>
        <v>0</v>
      </c>
      <c r="V69" s="426">
        <f t="shared" si="9"/>
        <v>0</v>
      </c>
      <c r="W69" s="426">
        <f t="shared" si="15"/>
        <v>0</v>
      </c>
      <c r="X69" s="426">
        <f t="shared" si="15"/>
        <v>0</v>
      </c>
      <c r="Y69" s="426">
        <f t="shared" si="15"/>
        <v>0</v>
      </c>
    </row>
    <row r="70" spans="1:25">
      <c r="A70" s="264">
        <v>64</v>
      </c>
      <c r="B70" s="263" t="s">
        <v>229</v>
      </c>
      <c r="C70" s="409">
        <f>'[5]Belle Chase Academy'!C68</f>
        <v>0</v>
      </c>
      <c r="D70" s="409">
        <f>'[5]Belle Chase Academy'!D68</f>
        <v>0</v>
      </c>
      <c r="E70" s="409">
        <f t="shared" si="1"/>
        <v>0</v>
      </c>
      <c r="F70" s="409">
        <f>'[14]Belle Chase Academy'!C68</f>
        <v>0</v>
      </c>
      <c r="G70" s="409">
        <f>'[14]Belle Chase Academy'!D68</f>
        <v>0</v>
      </c>
      <c r="H70" s="409">
        <f t="shared" si="11"/>
        <v>0</v>
      </c>
      <c r="I70" s="260">
        <f t="shared" si="12"/>
        <v>0</v>
      </c>
      <c r="J70" s="260">
        <f t="shared" si="2"/>
        <v>0</v>
      </c>
      <c r="K70" s="260">
        <f t="shared" si="3"/>
        <v>0</v>
      </c>
      <c r="L70" s="259">
        <f>'[1]Table 3 Levels 1&amp;2'!AL71</f>
        <v>5871.0485811924027</v>
      </c>
      <c r="M70" s="396">
        <v>788.90242015830813</v>
      </c>
      <c r="N70" s="259">
        <f t="shared" si="13"/>
        <v>3329.9755006753553</v>
      </c>
      <c r="O70" s="430">
        <f t="shared" si="4"/>
        <v>0</v>
      </c>
      <c r="P70" s="430">
        <f t="shared" si="5"/>
        <v>0</v>
      </c>
      <c r="Q70" s="430">
        <f t="shared" si="6"/>
        <v>0</v>
      </c>
      <c r="R70" s="428">
        <f>'[6]FY2012-13 Final'!K71*(0.5)</f>
        <v>1350.5</v>
      </c>
      <c r="S70" s="427">
        <f t="shared" si="14"/>
        <v>0</v>
      </c>
      <c r="T70" s="426">
        <f t="shared" si="7"/>
        <v>0</v>
      </c>
      <c r="U70" s="426">
        <f t="shared" si="8"/>
        <v>0</v>
      </c>
      <c r="V70" s="426">
        <f t="shared" si="9"/>
        <v>0</v>
      </c>
      <c r="W70" s="426">
        <f t="shared" si="15"/>
        <v>0</v>
      </c>
      <c r="X70" s="426">
        <f t="shared" si="15"/>
        <v>0</v>
      </c>
      <c r="Y70" s="426">
        <f t="shared" si="15"/>
        <v>0</v>
      </c>
    </row>
    <row r="71" spans="1:25">
      <c r="A71" s="280">
        <v>65</v>
      </c>
      <c r="B71" s="279" t="s">
        <v>228</v>
      </c>
      <c r="C71" s="413">
        <f>'[5]Belle Chase Academy'!C69</f>
        <v>0</v>
      </c>
      <c r="D71" s="413">
        <f>'[5]Belle Chase Academy'!D69</f>
        <v>0</v>
      </c>
      <c r="E71" s="413">
        <f t="shared" ref="E71:E75" si="16">C71+D71</f>
        <v>0</v>
      </c>
      <c r="F71" s="413">
        <f>'[14]Belle Chase Academy'!C69</f>
        <v>0</v>
      </c>
      <c r="G71" s="413">
        <f>'[14]Belle Chase Academy'!D69</f>
        <v>0</v>
      </c>
      <c r="H71" s="413">
        <f t="shared" si="11"/>
        <v>0</v>
      </c>
      <c r="I71" s="276">
        <f t="shared" si="12"/>
        <v>0</v>
      </c>
      <c r="J71" s="276">
        <f t="shared" ref="J71:J75" si="17">IF(I71&gt;0,I71,0)</f>
        <v>0</v>
      </c>
      <c r="K71" s="276">
        <f t="shared" ref="K71:K75" si="18">IF(I71&lt;0,I71,0)</f>
        <v>0</v>
      </c>
      <c r="L71" s="275">
        <f>'[1]Table 3 Levels 1&amp;2'!AL72</f>
        <v>4602.2046951319899</v>
      </c>
      <c r="M71" s="398">
        <v>788.90242015830813</v>
      </c>
      <c r="N71" s="275">
        <f t="shared" si="13"/>
        <v>2695.5535576451489</v>
      </c>
      <c r="O71" s="435">
        <f t="shared" ref="O71:O75" si="19">I71*N71</f>
        <v>0</v>
      </c>
      <c r="P71" s="435">
        <f t="shared" ref="P71:P75" si="20">IF(O71&gt;0,O71,0)</f>
        <v>0</v>
      </c>
      <c r="Q71" s="435">
        <f t="shared" ref="Q71:Q75" si="21">IF(O71&lt;0,O71,0)</f>
        <v>0</v>
      </c>
      <c r="R71" s="434">
        <f>'[6]FY2012-13 Final'!K72*(0.5)</f>
        <v>2406.5</v>
      </c>
      <c r="S71" s="433">
        <f t="shared" si="14"/>
        <v>0</v>
      </c>
      <c r="T71" s="432">
        <f t="shared" ref="T71:T75" si="22">S71*R71</f>
        <v>0</v>
      </c>
      <c r="U71" s="432">
        <f t="shared" ref="U71:U75" si="23">IF(T71&gt;0,T71,0)</f>
        <v>0</v>
      </c>
      <c r="V71" s="432">
        <f t="shared" ref="V71:V75" si="24">IF(T71&lt;0,T71,0)</f>
        <v>0</v>
      </c>
      <c r="W71" s="432">
        <f t="shared" si="15"/>
        <v>0</v>
      </c>
      <c r="X71" s="432">
        <f t="shared" si="15"/>
        <v>0</v>
      </c>
      <c r="Y71" s="432">
        <f t="shared" si="15"/>
        <v>0</v>
      </c>
    </row>
    <row r="72" spans="1:25">
      <c r="A72" s="272">
        <v>66</v>
      </c>
      <c r="B72" s="271" t="s">
        <v>227</v>
      </c>
      <c r="C72" s="411">
        <f>'[5]Belle Chase Academy'!C70</f>
        <v>0</v>
      </c>
      <c r="D72" s="411">
        <f>'[5]Belle Chase Academy'!D70</f>
        <v>0</v>
      </c>
      <c r="E72" s="411">
        <f t="shared" si="16"/>
        <v>0</v>
      </c>
      <c r="F72" s="411">
        <f>'[14]Belle Chase Academy'!C70</f>
        <v>0</v>
      </c>
      <c r="G72" s="411">
        <f>'[14]Belle Chase Academy'!D70</f>
        <v>0</v>
      </c>
      <c r="H72" s="411">
        <f t="shared" ref="H72:H75" si="25">F72+G72</f>
        <v>0</v>
      </c>
      <c r="I72" s="268">
        <f t="shared" ref="I72:I75" si="26">H72-E72</f>
        <v>0</v>
      </c>
      <c r="J72" s="268">
        <f t="shared" si="17"/>
        <v>0</v>
      </c>
      <c r="K72" s="268">
        <f t="shared" si="18"/>
        <v>0</v>
      </c>
      <c r="L72" s="267">
        <f>'[1]Table 3 Levels 1&amp;2'!AL73</f>
        <v>6243.8912249150071</v>
      </c>
      <c r="M72" s="397">
        <v>788.90242015830813</v>
      </c>
      <c r="N72" s="267">
        <f t="shared" ref="N72:N75" si="27">(L72+M72)*0.5</f>
        <v>3516.3968225366575</v>
      </c>
      <c r="O72" s="431">
        <f t="shared" si="19"/>
        <v>0</v>
      </c>
      <c r="P72" s="431">
        <f t="shared" si="20"/>
        <v>0</v>
      </c>
      <c r="Q72" s="431">
        <f t="shared" si="21"/>
        <v>0</v>
      </c>
      <c r="R72" s="428">
        <f>'[6]FY2012-13 Final'!K73*(0.5)</f>
        <v>1758</v>
      </c>
      <c r="S72" s="427">
        <f t="shared" ref="S72:S75" si="28">G72-D72</f>
        <v>0</v>
      </c>
      <c r="T72" s="426">
        <f t="shared" si="22"/>
        <v>0</v>
      </c>
      <c r="U72" s="426">
        <f t="shared" si="23"/>
        <v>0</v>
      </c>
      <c r="V72" s="426">
        <f t="shared" si="24"/>
        <v>0</v>
      </c>
      <c r="W72" s="426">
        <f t="shared" si="15"/>
        <v>0</v>
      </c>
      <c r="X72" s="426">
        <f t="shared" si="15"/>
        <v>0</v>
      </c>
      <c r="Y72" s="426">
        <f t="shared" si="15"/>
        <v>0</v>
      </c>
    </row>
    <row r="73" spans="1:25">
      <c r="A73" s="264">
        <v>67</v>
      </c>
      <c r="B73" s="263" t="s">
        <v>226</v>
      </c>
      <c r="C73" s="409">
        <f>'[5]Belle Chase Academy'!C71</f>
        <v>0</v>
      </c>
      <c r="D73" s="409">
        <f>'[5]Belle Chase Academy'!D71</f>
        <v>0</v>
      </c>
      <c r="E73" s="409">
        <f t="shared" si="16"/>
        <v>0</v>
      </c>
      <c r="F73" s="409">
        <f>'[14]Belle Chase Academy'!C71</f>
        <v>0</v>
      </c>
      <c r="G73" s="409">
        <f>'[14]Belle Chase Academy'!D71</f>
        <v>0</v>
      </c>
      <c r="H73" s="409">
        <f t="shared" si="25"/>
        <v>0</v>
      </c>
      <c r="I73" s="260">
        <f t="shared" si="26"/>
        <v>0</v>
      </c>
      <c r="J73" s="260">
        <f t="shared" si="17"/>
        <v>0</v>
      </c>
      <c r="K73" s="260">
        <f t="shared" si="18"/>
        <v>0</v>
      </c>
      <c r="L73" s="259">
        <f>'[1]Table 3 Levels 1&amp;2'!AL74</f>
        <v>5049.6489898847567</v>
      </c>
      <c r="M73" s="396">
        <v>788.90242015830813</v>
      </c>
      <c r="N73" s="259">
        <f t="shared" si="27"/>
        <v>2919.2757050215323</v>
      </c>
      <c r="O73" s="430">
        <f t="shared" si="19"/>
        <v>0</v>
      </c>
      <c r="P73" s="430">
        <f t="shared" si="20"/>
        <v>0</v>
      </c>
      <c r="Q73" s="430">
        <f t="shared" si="21"/>
        <v>0</v>
      </c>
      <c r="R73" s="428">
        <f>'[6]FY2012-13 Final'!K74*(0.5)</f>
        <v>2526</v>
      </c>
      <c r="S73" s="427">
        <f t="shared" si="28"/>
        <v>0</v>
      </c>
      <c r="T73" s="426">
        <f t="shared" si="22"/>
        <v>0</v>
      </c>
      <c r="U73" s="426">
        <f t="shared" si="23"/>
        <v>0</v>
      </c>
      <c r="V73" s="426">
        <f t="shared" si="24"/>
        <v>0</v>
      </c>
      <c r="W73" s="426">
        <f t="shared" si="15"/>
        <v>0</v>
      </c>
      <c r="X73" s="426">
        <f t="shared" si="15"/>
        <v>0</v>
      </c>
      <c r="Y73" s="426">
        <f t="shared" si="15"/>
        <v>0</v>
      </c>
    </row>
    <row r="74" spans="1:25">
      <c r="A74" s="264">
        <v>68</v>
      </c>
      <c r="B74" s="263" t="s">
        <v>225</v>
      </c>
      <c r="C74" s="409">
        <f>'[5]Belle Chase Academy'!C72</f>
        <v>0</v>
      </c>
      <c r="D74" s="409">
        <f>'[5]Belle Chase Academy'!D72</f>
        <v>0</v>
      </c>
      <c r="E74" s="409">
        <f t="shared" si="16"/>
        <v>0</v>
      </c>
      <c r="F74" s="409">
        <f>'[14]Belle Chase Academy'!C72</f>
        <v>0</v>
      </c>
      <c r="G74" s="409">
        <f>'[14]Belle Chase Academy'!D72</f>
        <v>0</v>
      </c>
      <c r="H74" s="409">
        <f t="shared" si="25"/>
        <v>0</v>
      </c>
      <c r="I74" s="260">
        <f t="shared" si="26"/>
        <v>0</v>
      </c>
      <c r="J74" s="260">
        <f t="shared" si="17"/>
        <v>0</v>
      </c>
      <c r="K74" s="260">
        <f t="shared" si="18"/>
        <v>0</v>
      </c>
      <c r="L74" s="259">
        <f>'[1]Table 3 Levels 1&amp;2'!AL75</f>
        <v>5861.7500805575619</v>
      </c>
      <c r="M74" s="396">
        <v>788.90242015830813</v>
      </c>
      <c r="N74" s="259">
        <f t="shared" si="27"/>
        <v>3325.3262503579349</v>
      </c>
      <c r="O74" s="430">
        <f t="shared" si="19"/>
        <v>0</v>
      </c>
      <c r="P74" s="430">
        <f t="shared" si="20"/>
        <v>0</v>
      </c>
      <c r="Q74" s="430">
        <f t="shared" si="21"/>
        <v>0</v>
      </c>
      <c r="R74" s="428">
        <f>'[6]FY2012-13 Final'!K75*(0.5)</f>
        <v>1381.5</v>
      </c>
      <c r="S74" s="427">
        <f t="shared" si="28"/>
        <v>0</v>
      </c>
      <c r="T74" s="426">
        <f t="shared" si="22"/>
        <v>0</v>
      </c>
      <c r="U74" s="426">
        <f t="shared" si="23"/>
        <v>0</v>
      </c>
      <c r="V74" s="426">
        <f t="shared" si="24"/>
        <v>0</v>
      </c>
      <c r="W74" s="426">
        <f t="shared" si="15"/>
        <v>0</v>
      </c>
      <c r="X74" s="426">
        <f t="shared" si="15"/>
        <v>0</v>
      </c>
      <c r="Y74" s="426">
        <f t="shared" si="15"/>
        <v>0</v>
      </c>
    </row>
    <row r="75" spans="1:25">
      <c r="A75" s="256">
        <v>69</v>
      </c>
      <c r="B75" s="255" t="s">
        <v>224</v>
      </c>
      <c r="C75" s="407">
        <f>'[5]Belle Chase Academy'!C73</f>
        <v>0</v>
      </c>
      <c r="D75" s="407">
        <f>'[5]Belle Chase Academy'!D73</f>
        <v>0</v>
      </c>
      <c r="E75" s="407">
        <f t="shared" si="16"/>
        <v>0</v>
      </c>
      <c r="F75" s="407">
        <f>'[14]Belle Chase Academy'!C73</f>
        <v>0</v>
      </c>
      <c r="G75" s="407">
        <f>'[14]Belle Chase Academy'!D73</f>
        <v>0</v>
      </c>
      <c r="H75" s="407">
        <f t="shared" si="25"/>
        <v>0</v>
      </c>
      <c r="I75" s="252">
        <f t="shared" si="26"/>
        <v>0</v>
      </c>
      <c r="J75" s="252">
        <f t="shared" si="17"/>
        <v>0</v>
      </c>
      <c r="K75" s="252">
        <f t="shared" si="18"/>
        <v>0</v>
      </c>
      <c r="L75" s="251">
        <f>'[1]Table 3 Levels 1&amp;2'!AL76</f>
        <v>5508.3397285189958</v>
      </c>
      <c r="M75" s="395">
        <v>788.90242015830813</v>
      </c>
      <c r="N75" s="251">
        <f t="shared" si="27"/>
        <v>3148.6210743386519</v>
      </c>
      <c r="O75" s="429">
        <f t="shared" si="19"/>
        <v>0</v>
      </c>
      <c r="P75" s="429">
        <f t="shared" si="20"/>
        <v>0</v>
      </c>
      <c r="Q75" s="429">
        <f t="shared" si="21"/>
        <v>0</v>
      </c>
      <c r="R75" s="428">
        <f>'[6]FY2012-13 Final'!K76*(0.5)</f>
        <v>1663.5</v>
      </c>
      <c r="S75" s="427">
        <f t="shared" si="28"/>
        <v>0</v>
      </c>
      <c r="T75" s="426">
        <f t="shared" si="22"/>
        <v>0</v>
      </c>
      <c r="U75" s="426">
        <f t="shared" si="23"/>
        <v>0</v>
      </c>
      <c r="V75" s="426">
        <f t="shared" si="24"/>
        <v>0</v>
      </c>
      <c r="W75" s="426">
        <f t="shared" si="15"/>
        <v>0</v>
      </c>
      <c r="X75" s="426">
        <f t="shared" si="15"/>
        <v>0</v>
      </c>
      <c r="Y75" s="426">
        <f t="shared" si="15"/>
        <v>0</v>
      </c>
    </row>
    <row r="76" spans="1:25" s="391" customFormat="1" ht="13.5" thickBot="1">
      <c r="A76" s="248"/>
      <c r="B76" s="247" t="s">
        <v>223</v>
      </c>
      <c r="C76" s="246">
        <f>SUM(C7:C75)</f>
        <v>468</v>
      </c>
      <c r="D76" s="246">
        <f>SUM(D7:D75)</f>
        <v>503</v>
      </c>
      <c r="E76" s="246">
        <f>SUM(E7:E75)</f>
        <v>971</v>
      </c>
      <c r="F76" s="246">
        <f t="shared" ref="F76:H76" si="29">SUM(F7:F75)</f>
        <v>467</v>
      </c>
      <c r="G76" s="246">
        <f t="shared" si="29"/>
        <v>484</v>
      </c>
      <c r="H76" s="246">
        <f t="shared" si="29"/>
        <v>951</v>
      </c>
      <c r="I76" s="394">
        <f t="shared" ref="I76:K76" si="30">SUM(I7:I75)</f>
        <v>-20</v>
      </c>
      <c r="J76" s="246">
        <f t="shared" si="30"/>
        <v>4</v>
      </c>
      <c r="K76" s="394">
        <f t="shared" si="30"/>
        <v>-24</v>
      </c>
      <c r="L76" s="244"/>
      <c r="M76" s="243"/>
      <c r="N76" s="244"/>
      <c r="O76" s="423">
        <f>SUM(O7:O75)</f>
        <v>-35392.0047552139</v>
      </c>
      <c r="P76" s="423">
        <f>SUM(P7:P75)</f>
        <v>8836.9028077920266</v>
      </c>
      <c r="Q76" s="423">
        <f>SUM(Q7:Q75)</f>
        <v>-44228.907563005923</v>
      </c>
      <c r="R76" s="425"/>
      <c r="S76" s="424">
        <f t="shared" ref="S76:Y76" si="31">SUM(S7:S75)</f>
        <v>-19</v>
      </c>
      <c r="T76" s="423">
        <f t="shared" si="31"/>
        <v>-87869.5</v>
      </c>
      <c r="U76" s="423">
        <f t="shared" si="31"/>
        <v>15300</v>
      </c>
      <c r="V76" s="423">
        <f t="shared" si="31"/>
        <v>-103169.5</v>
      </c>
      <c r="W76" s="423">
        <f t="shared" si="31"/>
        <v>-123261.5047552139</v>
      </c>
      <c r="X76" s="423">
        <f t="shared" si="31"/>
        <v>24136.902807792027</v>
      </c>
      <c r="Y76" s="423">
        <f t="shared" si="31"/>
        <v>-147398.40756300592</v>
      </c>
    </row>
    <row r="77" spans="1:25" ht="13.5" thickTop="1">
      <c r="R77" s="422"/>
    </row>
    <row r="78" spans="1:25">
      <c r="B78" s="684" t="s">
        <v>601</v>
      </c>
      <c r="C78" s="685"/>
      <c r="D78" s="685"/>
      <c r="E78" s="686"/>
      <c r="F78" s="685"/>
      <c r="G78" s="685"/>
      <c r="H78" s="687"/>
      <c r="I78" s="692">
        <f>I76</f>
        <v>-20</v>
      </c>
      <c r="J78" s="689"/>
      <c r="K78" s="690"/>
      <c r="L78" s="687">
        <f>'Oct midyear Belle Chasse'!L78</f>
        <v>13228.922053737697</v>
      </c>
      <c r="M78" s="688">
        <f>M75</f>
        <v>788.90242015830813</v>
      </c>
      <c r="N78" s="687">
        <f t="shared" ref="N78" si="32">(L78+M78)*0.5</f>
        <v>7008.9122369480028</v>
      </c>
      <c r="O78" s="691">
        <f>N78*I78</f>
        <v>-140178.24473896006</v>
      </c>
    </row>
  </sheetData>
  <mergeCells count="25">
    <mergeCell ref="U2:U4"/>
    <mergeCell ref="V2:V4"/>
    <mergeCell ref="O2:O4"/>
    <mergeCell ref="P2:P4"/>
    <mergeCell ref="K2:K4"/>
    <mergeCell ref="L2:L4"/>
    <mergeCell ref="M2:M4"/>
    <mergeCell ref="N2:N4"/>
    <mergeCell ref="R2:R4"/>
    <mergeCell ref="R1:Y1"/>
    <mergeCell ref="A2:B4"/>
    <mergeCell ref="C2:C4"/>
    <mergeCell ref="D2:D4"/>
    <mergeCell ref="E2:E4"/>
    <mergeCell ref="I2:I4"/>
    <mergeCell ref="J2:J4"/>
    <mergeCell ref="W2:W4"/>
    <mergeCell ref="X2:X4"/>
    <mergeCell ref="Y2:Y4"/>
    <mergeCell ref="F2:F4"/>
    <mergeCell ref="G2:G4"/>
    <mergeCell ref="H2:H4"/>
    <mergeCell ref="Q2:Q4"/>
    <mergeCell ref="S2:S4"/>
    <mergeCell ref="T2:T4"/>
  </mergeCells>
  <printOptions horizontalCentered="1"/>
  <pageMargins left="0.27" right="0.25" top="1.07" bottom="0.2" header="0.37" footer="0.2"/>
  <pageSetup paperSize="5" scale="53" firstPageNumber="86" fitToWidth="3" orientation="portrait" useFirstPageNumber="1" r:id="rId1"/>
  <headerFooter alignWithMargins="0">
    <oddHeader xml:space="preserve">&amp;L&amp;"Arial,Bold"&amp;18FY2012-13 MFP Budget Letter: February 1 Mid-year Adjustment for Students&amp;R&amp;"Arial,Bold"&amp;12&amp;KFF0000
</oddHeader>
    <oddFooter>&amp;R&amp;P</oddFooter>
  </headerFooter>
  <colBreaks count="1" manualBreakCount="1">
    <brk id="14" max="77" man="1"/>
  </colBreaks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EZ105"/>
  <sheetViews>
    <sheetView view="pageBreakPreview" zoomScale="90" zoomScaleNormal="85" zoomScaleSheetLayoutView="90" workbookViewId="0">
      <pane xSplit="2" ySplit="6" topLeftCell="C55" activePane="bottomRight" state="frozen"/>
      <selection activeCell="D1" sqref="D1:D1048576"/>
      <selection pane="topRight" activeCell="D1" sqref="D1:D1048576"/>
      <selection pane="bottomLeft" activeCell="D1" sqref="D1:D1048576"/>
      <selection pane="bottomRight" activeCell="H67" sqref="H67"/>
    </sheetView>
  </sheetViews>
  <sheetFormatPr defaultColWidth="12.5703125" defaultRowHeight="12.75"/>
  <cols>
    <col min="1" max="1" width="3" style="442" customWidth="1"/>
    <col min="2" max="2" width="18.5703125" style="442" bestFit="1" customWidth="1"/>
    <col min="3" max="3" width="12.5703125" style="443" bestFit="1" customWidth="1"/>
    <col min="5" max="5" width="14" style="443" bestFit="1" customWidth="1"/>
    <col min="6" max="6" width="10.85546875" style="443" bestFit="1" customWidth="1"/>
    <col min="7" max="7" width="13.5703125" style="443" bestFit="1" customWidth="1"/>
    <col min="8" max="8" width="15.7109375" style="443" bestFit="1" customWidth="1"/>
    <col min="9" max="9" width="15.5703125" style="442" bestFit="1" customWidth="1"/>
    <col min="10" max="10" width="12.28515625" style="442" bestFit="1" customWidth="1"/>
    <col min="11" max="11" width="13.5703125" style="442" bestFit="1" customWidth="1"/>
    <col min="12" max="16384" width="12.5703125" style="442"/>
  </cols>
  <sheetData>
    <row r="1" spans="1:156" ht="9" customHeight="1">
      <c r="B1" s="517"/>
      <c r="C1" s="516"/>
      <c r="E1" s="516"/>
      <c r="F1" s="516"/>
    </row>
    <row r="2" spans="1:156" s="515" customFormat="1" ht="39.75" customHeight="1">
      <c r="A2" s="843" t="s">
        <v>2</v>
      </c>
      <c r="B2" s="844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76" t="s">
        <v>591</v>
      </c>
      <c r="I2" s="771" t="s">
        <v>212</v>
      </c>
      <c r="J2" s="771" t="s">
        <v>211</v>
      </c>
      <c r="K2" s="771" t="s">
        <v>210</v>
      </c>
    </row>
    <row r="3" spans="1:156" ht="91.5" customHeight="1">
      <c r="A3" s="845"/>
      <c r="B3" s="846"/>
      <c r="C3" s="796"/>
      <c r="D3" s="796"/>
      <c r="E3" s="794"/>
      <c r="F3" s="794"/>
      <c r="G3" s="794"/>
      <c r="H3" s="797"/>
      <c r="I3" s="784"/>
      <c r="J3" s="784"/>
      <c r="K3" s="784"/>
    </row>
    <row r="4" spans="1:156" ht="33" customHeight="1">
      <c r="A4" s="847"/>
      <c r="B4" s="848"/>
      <c r="C4" s="783"/>
      <c r="D4" s="783"/>
      <c r="E4" s="795"/>
      <c r="F4" s="795"/>
      <c r="G4" s="795"/>
      <c r="H4" s="777"/>
      <c r="I4" s="772"/>
      <c r="J4" s="772"/>
      <c r="K4" s="772"/>
    </row>
    <row r="5" spans="1:156" s="511" customFormat="1" ht="14.25" customHeight="1">
      <c r="A5" s="514"/>
      <c r="B5" s="513"/>
      <c r="C5" s="512">
        <v>1</v>
      </c>
      <c r="D5" s="512">
        <f>C5+1</f>
        <v>2</v>
      </c>
      <c r="E5" s="512">
        <f t="shared" ref="E5:K5" si="0">D5+1</f>
        <v>3</v>
      </c>
      <c r="F5" s="512">
        <f t="shared" si="0"/>
        <v>4</v>
      </c>
      <c r="G5" s="512">
        <f t="shared" si="0"/>
        <v>5</v>
      </c>
      <c r="H5" s="512">
        <f t="shared" si="0"/>
        <v>6</v>
      </c>
      <c r="I5" s="512">
        <f t="shared" si="0"/>
        <v>7</v>
      </c>
      <c r="J5" s="512">
        <f t="shared" si="0"/>
        <v>8</v>
      </c>
      <c r="K5" s="512">
        <f t="shared" si="0"/>
        <v>9</v>
      </c>
    </row>
    <row r="6" spans="1:156" s="504" customFormat="1" ht="33" customHeight="1">
      <c r="A6" s="510"/>
      <c r="B6" s="509"/>
      <c r="C6" s="508" t="s">
        <v>365</v>
      </c>
      <c r="D6" s="508" t="s">
        <v>365</v>
      </c>
      <c r="E6" s="236" t="s">
        <v>207</v>
      </c>
      <c r="F6" s="232" t="s">
        <v>206</v>
      </c>
      <c r="G6" s="232" t="s">
        <v>205</v>
      </c>
      <c r="H6" s="507" t="s">
        <v>364</v>
      </c>
      <c r="I6" s="236" t="s">
        <v>363</v>
      </c>
      <c r="J6" s="232" t="s">
        <v>362</v>
      </c>
      <c r="K6" s="232" t="s">
        <v>361</v>
      </c>
      <c r="L6" s="506"/>
      <c r="M6" s="505"/>
      <c r="N6" s="505"/>
      <c r="O6" s="505"/>
      <c r="P6" s="505"/>
      <c r="Q6" s="505"/>
      <c r="R6" s="505"/>
      <c r="S6" s="505"/>
      <c r="T6" s="505"/>
      <c r="U6" s="505"/>
      <c r="V6" s="505"/>
      <c r="W6" s="505"/>
      <c r="X6" s="505"/>
      <c r="Y6" s="505"/>
      <c r="Z6" s="505"/>
      <c r="AA6" s="505"/>
      <c r="AB6" s="505"/>
      <c r="AC6" s="505"/>
      <c r="AD6" s="505"/>
      <c r="AE6" s="505"/>
      <c r="AF6" s="505"/>
      <c r="AG6" s="505"/>
      <c r="AH6" s="505"/>
      <c r="AI6" s="505"/>
      <c r="AJ6" s="505"/>
      <c r="AK6" s="505"/>
      <c r="AL6" s="505"/>
      <c r="AM6" s="505"/>
      <c r="AN6" s="505"/>
      <c r="AO6" s="505"/>
      <c r="AP6" s="505"/>
      <c r="AQ6" s="505"/>
      <c r="AR6" s="505"/>
      <c r="AS6" s="505"/>
      <c r="AT6" s="505"/>
      <c r="AU6" s="505"/>
      <c r="AV6" s="505"/>
      <c r="AW6" s="505"/>
      <c r="AX6" s="505"/>
      <c r="AY6" s="505"/>
      <c r="AZ6" s="505"/>
      <c r="BA6" s="505"/>
      <c r="BB6" s="505"/>
      <c r="BC6" s="505"/>
      <c r="BD6" s="505"/>
      <c r="BE6" s="505"/>
      <c r="BF6" s="505"/>
      <c r="BG6" s="505"/>
      <c r="BH6" s="505"/>
      <c r="BI6" s="505"/>
      <c r="BJ6" s="505"/>
      <c r="BK6" s="505"/>
      <c r="BL6" s="505"/>
      <c r="BM6" s="505"/>
      <c r="BN6" s="505"/>
      <c r="BO6" s="505"/>
      <c r="BP6" s="505"/>
      <c r="BQ6" s="505"/>
      <c r="BR6" s="505"/>
      <c r="BS6" s="505"/>
      <c r="BT6" s="505"/>
      <c r="BU6" s="505"/>
      <c r="BV6" s="505"/>
      <c r="BW6" s="505"/>
      <c r="BX6" s="505"/>
      <c r="BY6" s="505"/>
      <c r="BZ6" s="505"/>
      <c r="CA6" s="505"/>
      <c r="CB6" s="505"/>
      <c r="CC6" s="505"/>
      <c r="CD6" s="505"/>
      <c r="CE6" s="505"/>
      <c r="CF6" s="505"/>
      <c r="CG6" s="505"/>
      <c r="CH6" s="505"/>
      <c r="CI6" s="505"/>
      <c r="CJ6" s="505"/>
      <c r="CK6" s="505"/>
      <c r="CL6" s="505"/>
      <c r="CM6" s="505"/>
      <c r="CN6" s="505"/>
      <c r="CO6" s="505"/>
      <c r="CP6" s="505"/>
      <c r="CQ6" s="505"/>
      <c r="CR6" s="505"/>
      <c r="CS6" s="505"/>
      <c r="CT6" s="505"/>
      <c r="CU6" s="505"/>
      <c r="CV6" s="505"/>
      <c r="CW6" s="505"/>
      <c r="CX6" s="505"/>
      <c r="CY6" s="505"/>
      <c r="CZ6" s="505"/>
      <c r="DA6" s="505"/>
      <c r="DB6" s="505"/>
      <c r="DC6" s="505"/>
      <c r="DD6" s="505"/>
      <c r="DE6" s="505"/>
      <c r="DF6" s="505"/>
      <c r="DG6" s="505"/>
      <c r="DH6" s="505"/>
      <c r="DI6" s="505"/>
      <c r="DJ6" s="505"/>
      <c r="DK6" s="505"/>
      <c r="DL6" s="505"/>
      <c r="DM6" s="505"/>
      <c r="DN6" s="505"/>
      <c r="DO6" s="505"/>
      <c r="DP6" s="505"/>
      <c r="DQ6" s="505"/>
      <c r="DR6" s="505"/>
      <c r="DS6" s="505"/>
      <c r="DT6" s="505"/>
      <c r="DU6" s="505"/>
      <c r="DV6" s="505"/>
      <c r="DW6" s="505"/>
      <c r="DX6" s="505"/>
      <c r="DY6" s="505"/>
      <c r="DZ6" s="505"/>
      <c r="EA6" s="505"/>
      <c r="EB6" s="505"/>
      <c r="EC6" s="505"/>
      <c r="ED6" s="505"/>
      <c r="EE6" s="505"/>
      <c r="EF6" s="505"/>
      <c r="EG6" s="505"/>
      <c r="EH6" s="505"/>
      <c r="EI6" s="505"/>
      <c r="EJ6" s="505"/>
      <c r="EK6" s="505"/>
      <c r="EL6" s="505"/>
      <c r="EM6" s="505"/>
      <c r="EN6" s="505"/>
      <c r="EO6" s="505"/>
      <c r="EP6" s="505"/>
      <c r="EQ6" s="505"/>
      <c r="ER6" s="505"/>
      <c r="ES6" s="505"/>
      <c r="ET6" s="505"/>
      <c r="EU6" s="505"/>
      <c r="EV6" s="505"/>
      <c r="EW6" s="505"/>
      <c r="EX6" s="505"/>
      <c r="EY6" s="505"/>
      <c r="EZ6" s="505"/>
    </row>
    <row r="7" spans="1:156">
      <c r="A7" s="485">
        <v>1</v>
      </c>
      <c r="B7" s="484" t="s">
        <v>292</v>
      </c>
      <c r="C7" s="494">
        <f>'[8]Summary - 10.12.2012'!E7</f>
        <v>2.2890630000000001</v>
      </c>
      <c r="D7" s="494">
        <v>2.2890630000000001</v>
      </c>
      <c r="E7" s="494">
        <f>D7-C7</f>
        <v>0</v>
      </c>
      <c r="F7" s="494">
        <f t="shared" ref="F7:F70" si="1">IF(E7&gt;0,E7,0)</f>
        <v>0</v>
      </c>
      <c r="G7" s="494">
        <f t="shared" ref="G7:G70" si="2">IF(E7&lt;0,E7,0)</f>
        <v>0</v>
      </c>
      <c r="H7" s="493">
        <v>8577.5361326517123</v>
      </c>
      <c r="I7" s="492">
        <f t="shared" ref="I7:I70" si="3">E7*H7</f>
        <v>0</v>
      </c>
      <c r="J7" s="492">
        <f t="shared" ref="J7:J70" si="4">IF(I7&gt;0,I7,0)</f>
        <v>0</v>
      </c>
      <c r="K7" s="492">
        <f t="shared" ref="K7:K70" si="5">IF(I7&lt;0,I7,0)</f>
        <v>0</v>
      </c>
    </row>
    <row r="8" spans="1:156">
      <c r="A8" s="479">
        <v>2</v>
      </c>
      <c r="B8" s="478" t="s">
        <v>291</v>
      </c>
      <c r="C8" s="502">
        <f>'[8]Summary - 10.12.2012'!E8</f>
        <v>0</v>
      </c>
      <c r="D8" s="502">
        <v>0</v>
      </c>
      <c r="E8" s="502">
        <f t="shared" ref="E8:E71" si="6">D8-C8</f>
        <v>0</v>
      </c>
      <c r="F8" s="502">
        <f t="shared" si="1"/>
        <v>0</v>
      </c>
      <c r="G8" s="502">
        <f t="shared" si="2"/>
        <v>0</v>
      </c>
      <c r="H8" s="501">
        <v>10650.712122547151</v>
      </c>
      <c r="I8" s="500">
        <f t="shared" si="3"/>
        <v>0</v>
      </c>
      <c r="J8" s="500">
        <f t="shared" si="4"/>
        <v>0</v>
      </c>
      <c r="K8" s="500">
        <f t="shared" si="5"/>
        <v>0</v>
      </c>
    </row>
    <row r="9" spans="1:156" ht="12.75" customHeight="1">
      <c r="A9" s="479">
        <v>3</v>
      </c>
      <c r="B9" s="478" t="s">
        <v>290</v>
      </c>
      <c r="C9" s="502">
        <f>'[8]Summary - 10.12.2012'!E9</f>
        <v>1.976</v>
      </c>
      <c r="D9" s="502">
        <v>1.976</v>
      </c>
      <c r="E9" s="502">
        <f t="shared" si="6"/>
        <v>0</v>
      </c>
      <c r="F9" s="502">
        <f t="shared" si="1"/>
        <v>0</v>
      </c>
      <c r="G9" s="502">
        <f t="shared" si="2"/>
        <v>0</v>
      </c>
      <c r="H9" s="501">
        <v>7951.2332595395374</v>
      </c>
      <c r="I9" s="500">
        <f t="shared" si="3"/>
        <v>0</v>
      </c>
      <c r="J9" s="500">
        <f t="shared" si="4"/>
        <v>0</v>
      </c>
      <c r="K9" s="500">
        <f t="shared" si="5"/>
        <v>0</v>
      </c>
    </row>
    <row r="10" spans="1:156" ht="12.75" customHeight="1">
      <c r="A10" s="479">
        <v>4</v>
      </c>
      <c r="B10" s="478" t="s">
        <v>289</v>
      </c>
      <c r="C10" s="502">
        <f>'[8]Summary - 10.12.2012'!E10</f>
        <v>0.80800000000000005</v>
      </c>
      <c r="D10" s="502">
        <v>0.80800000000000005</v>
      </c>
      <c r="E10" s="502">
        <f t="shared" si="6"/>
        <v>0</v>
      </c>
      <c r="F10" s="502">
        <f t="shared" si="1"/>
        <v>0</v>
      </c>
      <c r="G10" s="502">
        <f t="shared" si="2"/>
        <v>0</v>
      </c>
      <c r="H10" s="501">
        <v>10226.850751160682</v>
      </c>
      <c r="I10" s="500">
        <f t="shared" si="3"/>
        <v>0</v>
      </c>
      <c r="J10" s="500">
        <f t="shared" si="4"/>
        <v>0</v>
      </c>
      <c r="K10" s="500">
        <f t="shared" si="5"/>
        <v>0</v>
      </c>
    </row>
    <row r="11" spans="1:156">
      <c r="A11" s="491">
        <v>5</v>
      </c>
      <c r="B11" s="490" t="s">
        <v>288</v>
      </c>
      <c r="C11" s="498">
        <f>'[8]Summary - 10.12.2012'!E11</f>
        <v>4.1400430000000004</v>
      </c>
      <c r="D11" s="498">
        <v>4.1400430000000004</v>
      </c>
      <c r="E11" s="498">
        <f t="shared" si="6"/>
        <v>0</v>
      </c>
      <c r="F11" s="498">
        <f t="shared" si="1"/>
        <v>0</v>
      </c>
      <c r="G11" s="498">
        <f t="shared" si="2"/>
        <v>0</v>
      </c>
      <c r="H11" s="497">
        <v>8525.938782632109</v>
      </c>
      <c r="I11" s="496">
        <f t="shared" si="3"/>
        <v>0</v>
      </c>
      <c r="J11" s="496">
        <f t="shared" si="4"/>
        <v>0</v>
      </c>
      <c r="K11" s="496">
        <f t="shared" si="5"/>
        <v>0</v>
      </c>
    </row>
    <row r="12" spans="1:156" ht="12.75" customHeight="1">
      <c r="A12" s="485">
        <v>6</v>
      </c>
      <c r="B12" s="484" t="s">
        <v>287</v>
      </c>
      <c r="C12" s="494">
        <f>'[8]Summary - 10.12.2012'!E12</f>
        <v>1.6827000000000001</v>
      </c>
      <c r="D12" s="494">
        <v>1.6827000000000001</v>
      </c>
      <c r="E12" s="494">
        <f t="shared" si="6"/>
        <v>0</v>
      </c>
      <c r="F12" s="494">
        <f t="shared" si="1"/>
        <v>0</v>
      </c>
      <c r="G12" s="494">
        <f t="shared" si="2"/>
        <v>0</v>
      </c>
      <c r="H12" s="493">
        <v>9478.4342484186091</v>
      </c>
      <c r="I12" s="492">
        <f t="shared" si="3"/>
        <v>0</v>
      </c>
      <c r="J12" s="492">
        <f t="shared" si="4"/>
        <v>0</v>
      </c>
      <c r="K12" s="492">
        <f t="shared" si="5"/>
        <v>0</v>
      </c>
    </row>
    <row r="13" spans="1:156">
      <c r="A13" s="479">
        <v>7</v>
      </c>
      <c r="B13" s="478" t="s">
        <v>286</v>
      </c>
      <c r="C13" s="502">
        <f>'[8]Summary - 10.12.2012'!E13</f>
        <v>0</v>
      </c>
      <c r="D13" s="502">
        <v>0</v>
      </c>
      <c r="E13" s="502">
        <f t="shared" si="6"/>
        <v>0</v>
      </c>
      <c r="F13" s="502">
        <f t="shared" si="1"/>
        <v>0</v>
      </c>
      <c r="G13" s="502">
        <f t="shared" si="2"/>
        <v>0</v>
      </c>
      <c r="H13" s="501">
        <v>4498.1835064561947</v>
      </c>
      <c r="I13" s="500">
        <f t="shared" si="3"/>
        <v>0</v>
      </c>
      <c r="J13" s="500">
        <f t="shared" si="4"/>
        <v>0</v>
      </c>
      <c r="K13" s="500">
        <f t="shared" si="5"/>
        <v>0</v>
      </c>
    </row>
    <row r="14" spans="1:156">
      <c r="A14" s="479">
        <v>8</v>
      </c>
      <c r="B14" s="478" t="s">
        <v>285</v>
      </c>
      <c r="C14" s="502">
        <f>'[8]Summary - 10.12.2012'!E14</f>
        <v>5.3072299999999997</v>
      </c>
      <c r="D14" s="502">
        <v>5.3072299999999997</v>
      </c>
      <c r="E14" s="502">
        <f t="shared" si="6"/>
        <v>0</v>
      </c>
      <c r="F14" s="502">
        <f t="shared" si="1"/>
        <v>0</v>
      </c>
      <c r="G14" s="502">
        <f t="shared" si="2"/>
        <v>0</v>
      </c>
      <c r="H14" s="501">
        <v>7735.0364987677222</v>
      </c>
      <c r="I14" s="500">
        <f t="shared" si="3"/>
        <v>0</v>
      </c>
      <c r="J14" s="500">
        <f t="shared" si="4"/>
        <v>0</v>
      </c>
      <c r="K14" s="500">
        <f t="shared" si="5"/>
        <v>0</v>
      </c>
    </row>
    <row r="15" spans="1:156">
      <c r="A15" s="479">
        <v>9</v>
      </c>
      <c r="B15" s="478" t="s">
        <v>284</v>
      </c>
      <c r="C15" s="502">
        <f>'[8]Summary - 10.12.2012'!E15</f>
        <v>32.520983999999999</v>
      </c>
      <c r="D15" s="502">
        <v>32.520983999999999</v>
      </c>
      <c r="E15" s="502">
        <f t="shared" si="6"/>
        <v>0</v>
      </c>
      <c r="F15" s="502">
        <f t="shared" si="1"/>
        <v>0</v>
      </c>
      <c r="G15" s="502">
        <f t="shared" si="2"/>
        <v>0</v>
      </c>
      <c r="H15" s="501">
        <v>8069.1789837866781</v>
      </c>
      <c r="I15" s="500">
        <f t="shared" si="3"/>
        <v>0</v>
      </c>
      <c r="J15" s="500">
        <f t="shared" si="4"/>
        <v>0</v>
      </c>
      <c r="K15" s="500">
        <f t="shared" si="5"/>
        <v>0</v>
      </c>
    </row>
    <row r="16" spans="1:156">
      <c r="A16" s="491">
        <v>10</v>
      </c>
      <c r="B16" s="490" t="s">
        <v>283</v>
      </c>
      <c r="C16" s="498">
        <f>'[8]Summary - 10.12.2012'!E16</f>
        <v>7.8730310000000001</v>
      </c>
      <c r="D16" s="498">
        <v>7.8730310000000001</v>
      </c>
      <c r="E16" s="498">
        <f t="shared" si="6"/>
        <v>0</v>
      </c>
      <c r="F16" s="498">
        <f t="shared" si="1"/>
        <v>0</v>
      </c>
      <c r="G16" s="498">
        <f t="shared" si="2"/>
        <v>0</v>
      </c>
      <c r="H16" s="497">
        <v>7931.0862434912615</v>
      </c>
      <c r="I16" s="496">
        <f t="shared" si="3"/>
        <v>0</v>
      </c>
      <c r="J16" s="496">
        <f t="shared" si="4"/>
        <v>0</v>
      </c>
      <c r="K16" s="496">
        <f t="shared" si="5"/>
        <v>0</v>
      </c>
    </row>
    <row r="17" spans="1:11">
      <c r="A17" s="485">
        <v>11</v>
      </c>
      <c r="B17" s="484" t="s">
        <v>282</v>
      </c>
      <c r="C17" s="494">
        <f>'[8]Summary - 10.12.2012'!E17</f>
        <v>0</v>
      </c>
      <c r="D17" s="494">
        <v>0</v>
      </c>
      <c r="E17" s="494">
        <f t="shared" si="6"/>
        <v>0</v>
      </c>
      <c r="F17" s="494">
        <f t="shared" si="1"/>
        <v>0</v>
      </c>
      <c r="G17" s="494">
        <f t="shared" si="2"/>
        <v>0</v>
      </c>
      <c r="H17" s="493">
        <v>11273.022484287212</v>
      </c>
      <c r="I17" s="492">
        <f t="shared" si="3"/>
        <v>0</v>
      </c>
      <c r="J17" s="492">
        <f t="shared" si="4"/>
        <v>0</v>
      </c>
      <c r="K17" s="492">
        <f t="shared" si="5"/>
        <v>0</v>
      </c>
    </row>
    <row r="18" spans="1:11">
      <c r="A18" s="479">
        <v>12</v>
      </c>
      <c r="B18" s="478" t="s">
        <v>281</v>
      </c>
      <c r="C18" s="502">
        <f>'[8]Summary - 10.12.2012'!E18</f>
        <v>0</v>
      </c>
      <c r="D18" s="502">
        <v>0</v>
      </c>
      <c r="E18" s="502">
        <f t="shared" si="6"/>
        <v>0</v>
      </c>
      <c r="F18" s="502">
        <f t="shared" si="1"/>
        <v>0</v>
      </c>
      <c r="G18" s="502">
        <f t="shared" si="2"/>
        <v>0</v>
      </c>
      <c r="H18" s="501">
        <v>5214.7023509490155</v>
      </c>
      <c r="I18" s="500">
        <f t="shared" si="3"/>
        <v>0</v>
      </c>
      <c r="J18" s="500">
        <f t="shared" si="4"/>
        <v>0</v>
      </c>
      <c r="K18" s="500">
        <f t="shared" si="5"/>
        <v>0</v>
      </c>
    </row>
    <row r="19" spans="1:11">
      <c r="A19" s="479">
        <v>13</v>
      </c>
      <c r="B19" s="478" t="s">
        <v>280</v>
      </c>
      <c r="C19" s="502">
        <f>'[8]Summary - 10.12.2012'!E19</f>
        <v>0</v>
      </c>
      <c r="D19" s="502">
        <v>0</v>
      </c>
      <c r="E19" s="502">
        <f t="shared" si="6"/>
        <v>0</v>
      </c>
      <c r="F19" s="502">
        <f t="shared" si="1"/>
        <v>0</v>
      </c>
      <c r="G19" s="502">
        <f t="shared" si="2"/>
        <v>0</v>
      </c>
      <c r="H19" s="501">
        <v>10519.725767351109</v>
      </c>
      <c r="I19" s="500">
        <f t="shared" si="3"/>
        <v>0</v>
      </c>
      <c r="J19" s="500">
        <f t="shared" si="4"/>
        <v>0</v>
      </c>
      <c r="K19" s="500">
        <f t="shared" si="5"/>
        <v>0</v>
      </c>
    </row>
    <row r="20" spans="1:11" ht="12.75" customHeight="1">
      <c r="A20" s="479">
        <v>14</v>
      </c>
      <c r="B20" s="478" t="s">
        <v>279</v>
      </c>
      <c r="C20" s="502">
        <f>'[8]Summary - 10.12.2012'!E20</f>
        <v>0</v>
      </c>
      <c r="D20" s="502">
        <v>0</v>
      </c>
      <c r="E20" s="502">
        <f t="shared" si="6"/>
        <v>0</v>
      </c>
      <c r="F20" s="502">
        <f t="shared" si="1"/>
        <v>0</v>
      </c>
      <c r="G20" s="502">
        <f t="shared" si="2"/>
        <v>0</v>
      </c>
      <c r="H20" s="501">
        <v>9484.0467430152094</v>
      </c>
      <c r="I20" s="500">
        <f t="shared" si="3"/>
        <v>0</v>
      </c>
      <c r="J20" s="500">
        <f t="shared" si="4"/>
        <v>0</v>
      </c>
      <c r="K20" s="500">
        <f t="shared" si="5"/>
        <v>0</v>
      </c>
    </row>
    <row r="21" spans="1:11">
      <c r="A21" s="491">
        <v>15</v>
      </c>
      <c r="B21" s="490" t="s">
        <v>278</v>
      </c>
      <c r="C21" s="498">
        <f>'[8]Summary - 10.12.2012'!E21</f>
        <v>2.3279999999999998</v>
      </c>
      <c r="D21" s="498">
        <v>2.3279999999999998</v>
      </c>
      <c r="E21" s="498">
        <f t="shared" si="6"/>
        <v>0</v>
      </c>
      <c r="F21" s="498">
        <f t="shared" si="1"/>
        <v>0</v>
      </c>
      <c r="G21" s="498">
        <f t="shared" si="2"/>
        <v>0</v>
      </c>
      <c r="H21" s="497">
        <v>9345.8694296325357</v>
      </c>
      <c r="I21" s="496">
        <f t="shared" si="3"/>
        <v>0</v>
      </c>
      <c r="J21" s="496">
        <f t="shared" si="4"/>
        <v>0</v>
      </c>
      <c r="K21" s="496">
        <f t="shared" si="5"/>
        <v>0</v>
      </c>
    </row>
    <row r="22" spans="1:11">
      <c r="A22" s="485">
        <v>16</v>
      </c>
      <c r="B22" s="484" t="s">
        <v>277</v>
      </c>
      <c r="C22" s="494">
        <f>'[8]Summary - 10.12.2012'!E22</f>
        <v>2.242569</v>
      </c>
      <c r="D22" s="494">
        <v>2.242569</v>
      </c>
      <c r="E22" s="494">
        <f t="shared" si="6"/>
        <v>0</v>
      </c>
      <c r="F22" s="494">
        <f t="shared" si="1"/>
        <v>0</v>
      </c>
      <c r="G22" s="494">
        <f t="shared" si="2"/>
        <v>0</v>
      </c>
      <c r="H22" s="493">
        <v>4350.3014190167178</v>
      </c>
      <c r="I22" s="492">
        <f t="shared" si="3"/>
        <v>0</v>
      </c>
      <c r="J22" s="492">
        <f t="shared" si="4"/>
        <v>0</v>
      </c>
      <c r="K22" s="492">
        <f t="shared" si="5"/>
        <v>0</v>
      </c>
    </row>
    <row r="23" spans="1:11">
      <c r="A23" s="479">
        <v>17</v>
      </c>
      <c r="B23" s="478" t="s">
        <v>276</v>
      </c>
      <c r="C23" s="502">
        <f>'[8]Summary - 10.12.2012'!E23</f>
        <v>39.419055</v>
      </c>
      <c r="D23" s="502">
        <v>39.419055</v>
      </c>
      <c r="E23" s="502">
        <f t="shared" si="6"/>
        <v>0</v>
      </c>
      <c r="F23" s="502">
        <f t="shared" si="1"/>
        <v>0</v>
      </c>
      <c r="G23" s="502">
        <f t="shared" si="2"/>
        <v>0</v>
      </c>
      <c r="H23" s="501">
        <v>6983.147114731767</v>
      </c>
      <c r="I23" s="500">
        <f t="shared" si="3"/>
        <v>0</v>
      </c>
      <c r="J23" s="500">
        <f t="shared" si="4"/>
        <v>0</v>
      </c>
      <c r="K23" s="500">
        <f t="shared" si="5"/>
        <v>0</v>
      </c>
    </row>
    <row r="24" spans="1:11">
      <c r="A24" s="479">
        <v>18</v>
      </c>
      <c r="B24" s="478" t="s">
        <v>275</v>
      </c>
      <c r="C24" s="502">
        <f>'[8]Summary - 10.12.2012'!E24</f>
        <v>1.629084</v>
      </c>
      <c r="D24" s="502">
        <v>1.629084</v>
      </c>
      <c r="E24" s="502">
        <f t="shared" si="6"/>
        <v>0</v>
      </c>
      <c r="F24" s="502">
        <f t="shared" si="1"/>
        <v>0</v>
      </c>
      <c r="G24" s="502">
        <f t="shared" si="2"/>
        <v>0</v>
      </c>
      <c r="H24" s="501">
        <v>10212.652905408046</v>
      </c>
      <c r="I24" s="500">
        <f t="shared" si="3"/>
        <v>0</v>
      </c>
      <c r="J24" s="500">
        <f t="shared" si="4"/>
        <v>0</v>
      </c>
      <c r="K24" s="500">
        <f t="shared" si="5"/>
        <v>0</v>
      </c>
    </row>
    <row r="25" spans="1:11">
      <c r="A25" s="479">
        <v>19</v>
      </c>
      <c r="B25" s="478" t="s">
        <v>274</v>
      </c>
      <c r="C25" s="502">
        <f>'[8]Summary - 10.12.2012'!E25</f>
        <v>0.31707299999999999</v>
      </c>
      <c r="D25" s="502">
        <v>0.31707299999999999</v>
      </c>
      <c r="E25" s="502">
        <f t="shared" si="6"/>
        <v>0</v>
      </c>
      <c r="F25" s="502">
        <f t="shared" si="1"/>
        <v>0</v>
      </c>
      <c r="G25" s="502">
        <f t="shared" si="2"/>
        <v>0</v>
      </c>
      <c r="H25" s="501">
        <v>9532.0350646573715</v>
      </c>
      <c r="I25" s="500">
        <f t="shared" si="3"/>
        <v>0</v>
      </c>
      <c r="J25" s="500">
        <f t="shared" si="4"/>
        <v>0</v>
      </c>
      <c r="K25" s="500">
        <f t="shared" si="5"/>
        <v>0</v>
      </c>
    </row>
    <row r="26" spans="1:11">
      <c r="A26" s="491">
        <v>20</v>
      </c>
      <c r="B26" s="490" t="s">
        <v>273</v>
      </c>
      <c r="C26" s="498">
        <f>'[8]Summary - 10.12.2012'!E26</f>
        <v>4.762677</v>
      </c>
      <c r="D26" s="498">
        <v>4.762677</v>
      </c>
      <c r="E26" s="498">
        <f t="shared" si="6"/>
        <v>0</v>
      </c>
      <c r="F26" s="498">
        <f t="shared" si="1"/>
        <v>0</v>
      </c>
      <c r="G26" s="498">
        <f t="shared" si="2"/>
        <v>0</v>
      </c>
      <c r="H26" s="497">
        <v>9405.3260501077202</v>
      </c>
      <c r="I26" s="496">
        <f t="shared" si="3"/>
        <v>0</v>
      </c>
      <c r="J26" s="496">
        <f t="shared" si="4"/>
        <v>0</v>
      </c>
      <c r="K26" s="496">
        <f t="shared" si="5"/>
        <v>0</v>
      </c>
    </row>
    <row r="27" spans="1:11">
      <c r="A27" s="485">
        <v>21</v>
      </c>
      <c r="B27" s="484" t="s">
        <v>272</v>
      </c>
      <c r="C27" s="494">
        <f>'[8]Summary - 10.12.2012'!E27</f>
        <v>4.0270669999999997</v>
      </c>
      <c r="D27" s="494">
        <v>4.0270669999999997</v>
      </c>
      <c r="E27" s="494">
        <f t="shared" si="6"/>
        <v>0</v>
      </c>
      <c r="F27" s="494">
        <f t="shared" si="1"/>
        <v>0</v>
      </c>
      <c r="G27" s="494">
        <f t="shared" si="2"/>
        <v>0</v>
      </c>
      <c r="H27" s="493">
        <v>9798.4555492746695</v>
      </c>
      <c r="I27" s="492">
        <f t="shared" si="3"/>
        <v>0</v>
      </c>
      <c r="J27" s="492">
        <f t="shared" si="4"/>
        <v>0</v>
      </c>
      <c r="K27" s="492">
        <f t="shared" si="5"/>
        <v>0</v>
      </c>
    </row>
    <row r="28" spans="1:11">
      <c r="A28" s="479">
        <v>22</v>
      </c>
      <c r="B28" s="478" t="s">
        <v>271</v>
      </c>
      <c r="C28" s="502">
        <f>'[8]Summary - 10.12.2012'!E28</f>
        <v>0.22764200000000001</v>
      </c>
      <c r="D28" s="502">
        <v>0.22764200000000001</v>
      </c>
      <c r="E28" s="502">
        <f t="shared" si="6"/>
        <v>0</v>
      </c>
      <c r="F28" s="502">
        <f t="shared" si="1"/>
        <v>0</v>
      </c>
      <c r="G28" s="502">
        <f t="shared" si="2"/>
        <v>0</v>
      </c>
      <c r="H28" s="501">
        <v>10283.59045312017</v>
      </c>
      <c r="I28" s="500">
        <f t="shared" si="3"/>
        <v>0</v>
      </c>
      <c r="J28" s="500">
        <f t="shared" si="4"/>
        <v>0</v>
      </c>
      <c r="K28" s="500">
        <f t="shared" si="5"/>
        <v>0</v>
      </c>
    </row>
    <row r="29" spans="1:11">
      <c r="A29" s="479">
        <v>23</v>
      </c>
      <c r="B29" s="478" t="s">
        <v>270</v>
      </c>
      <c r="C29" s="502">
        <f>'[8]Summary - 10.12.2012'!E29</f>
        <v>6.0642379999999996</v>
      </c>
      <c r="D29" s="502">
        <v>6.0642379999999996</v>
      </c>
      <c r="E29" s="502">
        <f t="shared" si="6"/>
        <v>0</v>
      </c>
      <c r="F29" s="502">
        <f t="shared" si="1"/>
        <v>0</v>
      </c>
      <c r="G29" s="502">
        <f t="shared" si="2"/>
        <v>0</v>
      </c>
      <c r="H29" s="501">
        <v>8706.4790461523498</v>
      </c>
      <c r="I29" s="500">
        <f t="shared" si="3"/>
        <v>0</v>
      </c>
      <c r="J29" s="500">
        <f t="shared" si="4"/>
        <v>0</v>
      </c>
      <c r="K29" s="500">
        <f t="shared" si="5"/>
        <v>0</v>
      </c>
    </row>
    <row r="30" spans="1:11">
      <c r="A30" s="479">
        <v>24</v>
      </c>
      <c r="B30" s="478" t="s">
        <v>269</v>
      </c>
      <c r="C30" s="502">
        <f>'[8]Summary - 10.12.2012'!E30</f>
        <v>1.872987</v>
      </c>
      <c r="D30" s="502">
        <v>1.872987</v>
      </c>
      <c r="E30" s="502">
        <f t="shared" si="6"/>
        <v>0</v>
      </c>
      <c r="F30" s="502">
        <f t="shared" si="1"/>
        <v>0</v>
      </c>
      <c r="G30" s="502">
        <f t="shared" si="2"/>
        <v>0</v>
      </c>
      <c r="H30" s="501">
        <v>6082.7443359187646</v>
      </c>
      <c r="I30" s="500">
        <f t="shared" si="3"/>
        <v>0</v>
      </c>
      <c r="J30" s="500">
        <f t="shared" si="4"/>
        <v>0</v>
      </c>
      <c r="K30" s="500">
        <f t="shared" si="5"/>
        <v>0</v>
      </c>
    </row>
    <row r="31" spans="1:11">
      <c r="A31" s="491">
        <v>25</v>
      </c>
      <c r="B31" s="490" t="s">
        <v>268</v>
      </c>
      <c r="C31" s="498">
        <f>'[8]Summary - 10.12.2012'!E31</f>
        <v>0.39566400000000002</v>
      </c>
      <c r="D31" s="498">
        <v>0.39566400000000002</v>
      </c>
      <c r="E31" s="498">
        <f t="shared" si="6"/>
        <v>0</v>
      </c>
      <c r="F31" s="498">
        <f t="shared" si="1"/>
        <v>0</v>
      </c>
      <c r="G31" s="498">
        <f t="shared" si="2"/>
        <v>0</v>
      </c>
      <c r="H31" s="497">
        <v>7396.7927374244364</v>
      </c>
      <c r="I31" s="496">
        <f t="shared" si="3"/>
        <v>0</v>
      </c>
      <c r="J31" s="496">
        <f t="shared" si="4"/>
        <v>0</v>
      </c>
      <c r="K31" s="496">
        <f t="shared" si="5"/>
        <v>0</v>
      </c>
    </row>
    <row r="32" spans="1:11">
      <c r="A32" s="485">
        <v>26</v>
      </c>
      <c r="B32" s="484" t="s">
        <v>267</v>
      </c>
      <c r="C32" s="494">
        <f>'[8]Summary - 10.12.2012'!E32</f>
        <v>34.690674000000001</v>
      </c>
      <c r="D32" s="494">
        <v>34.690674000000001</v>
      </c>
      <c r="E32" s="494">
        <f t="shared" si="6"/>
        <v>0</v>
      </c>
      <c r="F32" s="494">
        <f t="shared" si="1"/>
        <v>0</v>
      </c>
      <c r="G32" s="494">
        <f t="shared" si="2"/>
        <v>0</v>
      </c>
      <c r="H32" s="493">
        <v>6711.5126652472936</v>
      </c>
      <c r="I32" s="492">
        <f t="shared" si="3"/>
        <v>0</v>
      </c>
      <c r="J32" s="492">
        <f t="shared" si="4"/>
        <v>0</v>
      </c>
      <c r="K32" s="492">
        <f t="shared" si="5"/>
        <v>0</v>
      </c>
    </row>
    <row r="33" spans="1:11">
      <c r="A33" s="479">
        <v>27</v>
      </c>
      <c r="B33" s="478" t="s">
        <v>266</v>
      </c>
      <c r="C33" s="476">
        <f>'[8]Summary - 10.12.2012'!E33</f>
        <v>2.64</v>
      </c>
      <c r="D33" s="476">
        <v>2.64</v>
      </c>
      <c r="E33" s="476">
        <f t="shared" si="6"/>
        <v>0</v>
      </c>
      <c r="F33" s="476">
        <f t="shared" si="1"/>
        <v>0</v>
      </c>
      <c r="G33" s="476">
        <f t="shared" si="2"/>
        <v>0</v>
      </c>
      <c r="H33" s="475">
        <v>9824.746028113841</v>
      </c>
      <c r="I33" s="474">
        <f t="shared" si="3"/>
        <v>0</v>
      </c>
      <c r="J33" s="474">
        <f t="shared" si="4"/>
        <v>0</v>
      </c>
      <c r="K33" s="474">
        <f t="shared" si="5"/>
        <v>0</v>
      </c>
    </row>
    <row r="34" spans="1:11">
      <c r="A34" s="479">
        <v>28</v>
      </c>
      <c r="B34" s="478" t="s">
        <v>265</v>
      </c>
      <c r="C34" s="476">
        <f>'[8]Summary - 10.12.2012'!E34</f>
        <v>7.5385470000000003</v>
      </c>
      <c r="D34" s="476">
        <v>7.5385470000000003</v>
      </c>
      <c r="E34" s="476">
        <f t="shared" si="6"/>
        <v>0</v>
      </c>
      <c r="F34" s="476">
        <f t="shared" si="1"/>
        <v>0</v>
      </c>
      <c r="G34" s="476">
        <f t="shared" si="2"/>
        <v>0</v>
      </c>
      <c r="H34" s="475">
        <v>6597.3404925210198</v>
      </c>
      <c r="I34" s="474">
        <f t="shared" si="3"/>
        <v>0</v>
      </c>
      <c r="J34" s="474">
        <f t="shared" si="4"/>
        <v>0</v>
      </c>
      <c r="K34" s="474">
        <f t="shared" si="5"/>
        <v>0</v>
      </c>
    </row>
    <row r="35" spans="1:11">
      <c r="A35" s="479">
        <v>29</v>
      </c>
      <c r="B35" s="478" t="s">
        <v>264</v>
      </c>
      <c r="C35" s="476">
        <f>'[8]Summary - 10.12.2012'!E35</f>
        <v>18.863023999999999</v>
      </c>
      <c r="D35" s="476">
        <v>18.863023999999999</v>
      </c>
      <c r="E35" s="476">
        <f t="shared" si="6"/>
        <v>0</v>
      </c>
      <c r="F35" s="476">
        <f t="shared" si="1"/>
        <v>0</v>
      </c>
      <c r="G35" s="476">
        <f t="shared" si="2"/>
        <v>0</v>
      </c>
      <c r="H35" s="475">
        <v>7656.6892056318784</v>
      </c>
      <c r="I35" s="474">
        <f t="shared" si="3"/>
        <v>0</v>
      </c>
      <c r="J35" s="474">
        <f t="shared" si="4"/>
        <v>0</v>
      </c>
      <c r="K35" s="474">
        <f t="shared" si="5"/>
        <v>0</v>
      </c>
    </row>
    <row r="36" spans="1:11">
      <c r="A36" s="491">
        <v>30</v>
      </c>
      <c r="B36" s="490" t="s">
        <v>263</v>
      </c>
      <c r="C36" s="488">
        <f>'[8]Summary - 10.12.2012'!E36</f>
        <v>0</v>
      </c>
      <c r="D36" s="488">
        <v>0</v>
      </c>
      <c r="E36" s="488">
        <f t="shared" si="6"/>
        <v>0</v>
      </c>
      <c r="F36" s="488">
        <f t="shared" si="1"/>
        <v>0</v>
      </c>
      <c r="G36" s="488">
        <f t="shared" si="2"/>
        <v>0</v>
      </c>
      <c r="H36" s="487">
        <v>9792.4521785144552</v>
      </c>
      <c r="I36" s="486">
        <f t="shared" si="3"/>
        <v>0</v>
      </c>
      <c r="J36" s="486">
        <f t="shared" si="4"/>
        <v>0</v>
      </c>
      <c r="K36" s="486">
        <f t="shared" si="5"/>
        <v>0</v>
      </c>
    </row>
    <row r="37" spans="1:11">
      <c r="A37" s="485">
        <v>31</v>
      </c>
      <c r="B37" s="484" t="s">
        <v>262</v>
      </c>
      <c r="C37" s="482">
        <f>'[8]Summary - 10.12.2012'!E37</f>
        <v>1.496</v>
      </c>
      <c r="D37" s="482">
        <v>1.496</v>
      </c>
      <c r="E37" s="482">
        <f t="shared" si="6"/>
        <v>0</v>
      </c>
      <c r="F37" s="482">
        <f t="shared" si="1"/>
        <v>0</v>
      </c>
      <c r="G37" s="482">
        <f t="shared" si="2"/>
        <v>0</v>
      </c>
      <c r="H37" s="481">
        <v>7763.1717257448026</v>
      </c>
      <c r="I37" s="480">
        <f t="shared" si="3"/>
        <v>0</v>
      </c>
      <c r="J37" s="480">
        <f t="shared" si="4"/>
        <v>0</v>
      </c>
      <c r="K37" s="480">
        <f t="shared" si="5"/>
        <v>0</v>
      </c>
    </row>
    <row r="38" spans="1:11">
      <c r="A38" s="479">
        <v>32</v>
      </c>
      <c r="B38" s="478" t="s">
        <v>261</v>
      </c>
      <c r="C38" s="476">
        <f>'[8]Summary - 10.12.2012'!E38</f>
        <v>3.2524009999999999</v>
      </c>
      <c r="D38" s="476">
        <v>3.2524009999999999</v>
      </c>
      <c r="E38" s="476">
        <f t="shared" si="6"/>
        <v>0</v>
      </c>
      <c r="F38" s="476">
        <f t="shared" si="1"/>
        <v>0</v>
      </c>
      <c r="G38" s="476">
        <f t="shared" si="2"/>
        <v>0</v>
      </c>
      <c r="H38" s="475">
        <v>9414.3983181822623</v>
      </c>
      <c r="I38" s="474">
        <f t="shared" si="3"/>
        <v>0</v>
      </c>
      <c r="J38" s="474">
        <f t="shared" si="4"/>
        <v>0</v>
      </c>
      <c r="K38" s="474">
        <f t="shared" si="5"/>
        <v>0</v>
      </c>
    </row>
    <row r="39" spans="1:11">
      <c r="A39" s="479">
        <v>33</v>
      </c>
      <c r="B39" s="478" t="s">
        <v>260</v>
      </c>
      <c r="C39" s="476">
        <f>'[8]Summary - 10.12.2012'!E39</f>
        <v>5.1424180000000002</v>
      </c>
      <c r="D39" s="476">
        <v>5.1424180000000002</v>
      </c>
      <c r="E39" s="476">
        <f t="shared" si="6"/>
        <v>0</v>
      </c>
      <c r="F39" s="476">
        <f t="shared" si="1"/>
        <v>0</v>
      </c>
      <c r="G39" s="476">
        <f t="shared" si="2"/>
        <v>0</v>
      </c>
      <c r="H39" s="475">
        <v>9427.2309045082493</v>
      </c>
      <c r="I39" s="474">
        <f t="shared" si="3"/>
        <v>0</v>
      </c>
      <c r="J39" s="474">
        <f t="shared" si="4"/>
        <v>0</v>
      </c>
      <c r="K39" s="474">
        <f t="shared" si="5"/>
        <v>0</v>
      </c>
    </row>
    <row r="40" spans="1:11">
      <c r="A40" s="479">
        <v>34</v>
      </c>
      <c r="B40" s="478" t="s">
        <v>259</v>
      </c>
      <c r="C40" s="476">
        <f>'[8]Summary - 10.12.2012'!E40</f>
        <v>2.077636</v>
      </c>
      <c r="D40" s="476">
        <v>2.077636</v>
      </c>
      <c r="E40" s="476">
        <f t="shared" si="6"/>
        <v>0</v>
      </c>
      <c r="F40" s="476">
        <f t="shared" si="1"/>
        <v>0</v>
      </c>
      <c r="G40" s="476">
        <f t="shared" si="2"/>
        <v>0</v>
      </c>
      <c r="H40" s="475">
        <v>10011.047168374824</v>
      </c>
      <c r="I40" s="474">
        <f t="shared" si="3"/>
        <v>0</v>
      </c>
      <c r="J40" s="474">
        <f t="shared" si="4"/>
        <v>0</v>
      </c>
      <c r="K40" s="474">
        <f t="shared" si="5"/>
        <v>0</v>
      </c>
    </row>
    <row r="41" spans="1:11">
      <c r="A41" s="491">
        <v>35</v>
      </c>
      <c r="B41" s="490" t="s">
        <v>258</v>
      </c>
      <c r="C41" s="488">
        <f>'[8]Summary - 10.12.2012'!E41</f>
        <v>1.3560000000000001</v>
      </c>
      <c r="D41" s="488">
        <v>1.3560000000000001</v>
      </c>
      <c r="E41" s="488">
        <f t="shared" si="6"/>
        <v>0</v>
      </c>
      <c r="F41" s="488">
        <f t="shared" si="1"/>
        <v>0</v>
      </c>
      <c r="G41" s="488">
        <f t="shared" si="2"/>
        <v>0</v>
      </c>
      <c r="H41" s="487">
        <v>8537.6830099612089</v>
      </c>
      <c r="I41" s="486">
        <f t="shared" si="3"/>
        <v>0</v>
      </c>
      <c r="J41" s="486">
        <f t="shared" si="4"/>
        <v>0</v>
      </c>
      <c r="K41" s="486">
        <f t="shared" si="5"/>
        <v>0</v>
      </c>
    </row>
    <row r="42" spans="1:11">
      <c r="A42" s="485">
        <v>36</v>
      </c>
      <c r="B42" s="484" t="s">
        <v>257</v>
      </c>
      <c r="C42" s="482">
        <f>'[8]Summary - 10.12.2012'!E42</f>
        <v>33.212212999999998</v>
      </c>
      <c r="D42" s="482">
        <v>33.212212999999998</v>
      </c>
      <c r="E42" s="482">
        <f t="shared" si="6"/>
        <v>0</v>
      </c>
      <c r="F42" s="482">
        <f t="shared" si="1"/>
        <v>0</v>
      </c>
      <c r="G42" s="482">
        <f t="shared" si="2"/>
        <v>0</v>
      </c>
      <c r="H42" s="481">
        <v>7042.1343873330352</v>
      </c>
      <c r="I42" s="480">
        <f t="shared" si="3"/>
        <v>0</v>
      </c>
      <c r="J42" s="480">
        <f t="shared" si="4"/>
        <v>0</v>
      </c>
      <c r="K42" s="480">
        <f t="shared" si="5"/>
        <v>0</v>
      </c>
    </row>
    <row r="43" spans="1:11">
      <c r="A43" s="479">
        <v>37</v>
      </c>
      <c r="B43" s="478" t="s">
        <v>256</v>
      </c>
      <c r="C43" s="476">
        <f>'[8]Summary - 10.12.2012'!E43</f>
        <v>2.6449859999999998</v>
      </c>
      <c r="D43" s="476">
        <v>2.6449859999999998</v>
      </c>
      <c r="E43" s="476">
        <f t="shared" si="6"/>
        <v>0</v>
      </c>
      <c r="F43" s="476">
        <f t="shared" si="1"/>
        <v>0</v>
      </c>
      <c r="G43" s="476">
        <f t="shared" si="2"/>
        <v>0</v>
      </c>
      <c r="H43" s="475">
        <v>9550.6515625663487</v>
      </c>
      <c r="I43" s="474">
        <f t="shared" si="3"/>
        <v>0</v>
      </c>
      <c r="J43" s="474">
        <f t="shared" si="4"/>
        <v>0</v>
      </c>
      <c r="K43" s="474">
        <f t="shared" si="5"/>
        <v>0</v>
      </c>
    </row>
    <row r="44" spans="1:11">
      <c r="A44" s="479">
        <v>38</v>
      </c>
      <c r="B44" s="478" t="s">
        <v>255</v>
      </c>
      <c r="C44" s="476">
        <f>'[8]Summary - 10.12.2012'!E44</f>
        <v>0.49322500000000002</v>
      </c>
      <c r="D44" s="476">
        <v>0.49322500000000002</v>
      </c>
      <c r="E44" s="476">
        <f t="shared" si="6"/>
        <v>0</v>
      </c>
      <c r="F44" s="476">
        <f t="shared" si="1"/>
        <v>0</v>
      </c>
      <c r="G44" s="476">
        <f t="shared" si="2"/>
        <v>0</v>
      </c>
      <c r="H44" s="475">
        <v>5441.9442518295418</v>
      </c>
      <c r="I44" s="474">
        <f t="shared" si="3"/>
        <v>0</v>
      </c>
      <c r="J44" s="474">
        <f t="shared" si="4"/>
        <v>0</v>
      </c>
      <c r="K44" s="474">
        <f t="shared" si="5"/>
        <v>0</v>
      </c>
    </row>
    <row r="45" spans="1:11">
      <c r="A45" s="479">
        <v>39</v>
      </c>
      <c r="B45" s="478" t="s">
        <v>254</v>
      </c>
      <c r="C45" s="476">
        <f>'[8]Summary - 10.12.2012'!E45</f>
        <v>1.88697</v>
      </c>
      <c r="D45" s="476">
        <v>1.88697</v>
      </c>
      <c r="E45" s="476">
        <f t="shared" si="6"/>
        <v>0</v>
      </c>
      <c r="F45" s="476">
        <f t="shared" si="1"/>
        <v>0</v>
      </c>
      <c r="G45" s="476">
        <f t="shared" si="2"/>
        <v>0</v>
      </c>
      <c r="H45" s="475">
        <v>7348.4289313767213</v>
      </c>
      <c r="I45" s="474">
        <f t="shared" si="3"/>
        <v>0</v>
      </c>
      <c r="J45" s="474">
        <f t="shared" si="4"/>
        <v>0</v>
      </c>
      <c r="K45" s="474">
        <f t="shared" si="5"/>
        <v>0</v>
      </c>
    </row>
    <row r="46" spans="1:11">
      <c r="A46" s="491">
        <v>40</v>
      </c>
      <c r="B46" s="490" t="s">
        <v>253</v>
      </c>
      <c r="C46" s="488">
        <f>'[8]Summary - 10.12.2012'!E46</f>
        <v>3.625842</v>
      </c>
      <c r="D46" s="488">
        <v>3.625842</v>
      </c>
      <c r="E46" s="488">
        <f t="shared" si="6"/>
        <v>0</v>
      </c>
      <c r="F46" s="488">
        <f t="shared" si="1"/>
        <v>0</v>
      </c>
      <c r="G46" s="488">
        <f t="shared" si="2"/>
        <v>0</v>
      </c>
      <c r="H46" s="487">
        <v>8814.5767764165485</v>
      </c>
      <c r="I46" s="486">
        <f t="shared" si="3"/>
        <v>0</v>
      </c>
      <c r="J46" s="486">
        <f t="shared" si="4"/>
        <v>0</v>
      </c>
      <c r="K46" s="486">
        <f t="shared" si="5"/>
        <v>0</v>
      </c>
    </row>
    <row r="47" spans="1:11">
      <c r="A47" s="485">
        <v>41</v>
      </c>
      <c r="B47" s="484" t="s">
        <v>252</v>
      </c>
      <c r="C47" s="482">
        <f>'[8]Summary - 10.12.2012'!E47</f>
        <v>0.84799999999999998</v>
      </c>
      <c r="D47" s="482">
        <v>0.84799999999999998</v>
      </c>
      <c r="E47" s="482">
        <f t="shared" si="6"/>
        <v>0</v>
      </c>
      <c r="F47" s="482">
        <f t="shared" si="1"/>
        <v>0</v>
      </c>
      <c r="G47" s="482">
        <f t="shared" si="2"/>
        <v>0</v>
      </c>
      <c r="H47" s="481">
        <v>4754.0169036334428</v>
      </c>
      <c r="I47" s="480">
        <f t="shared" si="3"/>
        <v>0</v>
      </c>
      <c r="J47" s="480">
        <f t="shared" si="4"/>
        <v>0</v>
      </c>
      <c r="K47" s="480">
        <f t="shared" si="5"/>
        <v>0</v>
      </c>
    </row>
    <row r="48" spans="1:11">
      <c r="A48" s="479">
        <v>42</v>
      </c>
      <c r="B48" s="478" t="s">
        <v>251</v>
      </c>
      <c r="C48" s="476">
        <f>'[8]Summary - 10.12.2012'!E48</f>
        <v>2.6233050000000002</v>
      </c>
      <c r="D48" s="476">
        <v>2.6233050000000002</v>
      </c>
      <c r="E48" s="476">
        <f t="shared" si="6"/>
        <v>0</v>
      </c>
      <c r="F48" s="476">
        <f t="shared" si="1"/>
        <v>0</v>
      </c>
      <c r="G48" s="476">
        <f t="shared" si="2"/>
        <v>0</v>
      </c>
      <c r="H48" s="475">
        <v>9097.1881391770148</v>
      </c>
      <c r="I48" s="474">
        <f t="shared" si="3"/>
        <v>0</v>
      </c>
      <c r="J48" s="474">
        <f t="shared" si="4"/>
        <v>0</v>
      </c>
      <c r="K48" s="474">
        <f t="shared" si="5"/>
        <v>0</v>
      </c>
    </row>
    <row r="49" spans="1:11">
      <c r="A49" s="479">
        <v>43</v>
      </c>
      <c r="B49" s="478" t="s">
        <v>250</v>
      </c>
      <c r="C49" s="476">
        <f>'[8]Summary - 10.12.2012'!E49</f>
        <v>0.22026000000000001</v>
      </c>
      <c r="D49" s="476">
        <v>0.22026000000000001</v>
      </c>
      <c r="E49" s="476">
        <f t="shared" si="6"/>
        <v>0</v>
      </c>
      <c r="F49" s="476">
        <f t="shared" si="1"/>
        <v>0</v>
      </c>
      <c r="G49" s="476">
        <f t="shared" si="2"/>
        <v>0</v>
      </c>
      <c r="H49" s="475">
        <v>9581.4546397739832</v>
      </c>
      <c r="I49" s="474">
        <f t="shared" si="3"/>
        <v>0</v>
      </c>
      <c r="J49" s="474">
        <f t="shared" si="4"/>
        <v>0</v>
      </c>
      <c r="K49" s="474">
        <f t="shared" si="5"/>
        <v>0</v>
      </c>
    </row>
    <row r="50" spans="1:11">
      <c r="A50" s="479">
        <v>44</v>
      </c>
      <c r="B50" s="478" t="s">
        <v>249</v>
      </c>
      <c r="C50" s="476">
        <f>'[8]Summary - 10.12.2012'!E50</f>
        <v>0.79735500000000004</v>
      </c>
      <c r="D50" s="476">
        <v>0.79735500000000004</v>
      </c>
      <c r="E50" s="476">
        <f t="shared" si="6"/>
        <v>0</v>
      </c>
      <c r="F50" s="476">
        <f t="shared" si="1"/>
        <v>0</v>
      </c>
      <c r="G50" s="476">
        <f t="shared" si="2"/>
        <v>0</v>
      </c>
      <c r="H50" s="475">
        <v>7757.858864297722</v>
      </c>
      <c r="I50" s="474">
        <f t="shared" si="3"/>
        <v>0</v>
      </c>
      <c r="J50" s="474">
        <f t="shared" si="4"/>
        <v>0</v>
      </c>
      <c r="K50" s="474">
        <f t="shared" si="5"/>
        <v>0</v>
      </c>
    </row>
    <row r="51" spans="1:11">
      <c r="A51" s="491">
        <v>45</v>
      </c>
      <c r="B51" s="490" t="s">
        <v>248</v>
      </c>
      <c r="C51" s="488">
        <f>'[8]Summary - 10.12.2012'!E51</f>
        <v>2.4873289999999999</v>
      </c>
      <c r="D51" s="488">
        <v>2.4873289999999999</v>
      </c>
      <c r="E51" s="488">
        <f t="shared" si="6"/>
        <v>0</v>
      </c>
      <c r="F51" s="488">
        <f t="shared" si="1"/>
        <v>0</v>
      </c>
      <c r="G51" s="488">
        <f t="shared" si="2"/>
        <v>0</v>
      </c>
      <c r="H51" s="487">
        <v>5641.5564978861612</v>
      </c>
      <c r="I51" s="486">
        <f t="shared" si="3"/>
        <v>0</v>
      </c>
      <c r="J51" s="486">
        <f t="shared" si="4"/>
        <v>0</v>
      </c>
      <c r="K51" s="486">
        <f t="shared" si="5"/>
        <v>0</v>
      </c>
    </row>
    <row r="52" spans="1:11">
      <c r="A52" s="485">
        <v>46</v>
      </c>
      <c r="B52" s="484" t="s">
        <v>247</v>
      </c>
      <c r="C52" s="482">
        <f>'[8]Summary - 10.12.2012'!E52</f>
        <v>0</v>
      </c>
      <c r="D52" s="482">
        <v>0</v>
      </c>
      <c r="E52" s="482">
        <f t="shared" si="6"/>
        <v>0</v>
      </c>
      <c r="F52" s="482">
        <f t="shared" si="1"/>
        <v>0</v>
      </c>
      <c r="G52" s="482">
        <f t="shared" si="2"/>
        <v>0</v>
      </c>
      <c r="H52" s="481">
        <v>10017.142027221293</v>
      </c>
      <c r="I52" s="480">
        <f t="shared" si="3"/>
        <v>0</v>
      </c>
      <c r="J52" s="480">
        <f t="shared" si="4"/>
        <v>0</v>
      </c>
      <c r="K52" s="480">
        <f t="shared" si="5"/>
        <v>0</v>
      </c>
    </row>
    <row r="53" spans="1:11">
      <c r="A53" s="479">
        <v>47</v>
      </c>
      <c r="B53" s="478" t="s">
        <v>246</v>
      </c>
      <c r="C53" s="476">
        <f>'[8]Summary - 10.12.2012'!E53</f>
        <v>0</v>
      </c>
      <c r="D53" s="476">
        <v>0</v>
      </c>
      <c r="E53" s="476">
        <f t="shared" si="6"/>
        <v>0</v>
      </c>
      <c r="F53" s="476">
        <f t="shared" si="1"/>
        <v>0</v>
      </c>
      <c r="G53" s="476">
        <f t="shared" si="2"/>
        <v>0</v>
      </c>
      <c r="H53" s="475">
        <v>6863.0206370648866</v>
      </c>
      <c r="I53" s="474">
        <f t="shared" si="3"/>
        <v>0</v>
      </c>
      <c r="J53" s="474">
        <f t="shared" si="4"/>
        <v>0</v>
      </c>
      <c r="K53" s="474">
        <f t="shared" si="5"/>
        <v>0</v>
      </c>
    </row>
    <row r="54" spans="1:11">
      <c r="A54" s="479">
        <v>48</v>
      </c>
      <c r="B54" s="478" t="s">
        <v>245</v>
      </c>
      <c r="C54" s="476">
        <f>'[8]Summary - 10.12.2012'!E54</f>
        <v>0</v>
      </c>
      <c r="D54" s="476">
        <v>0</v>
      </c>
      <c r="E54" s="476">
        <f t="shared" si="6"/>
        <v>0</v>
      </c>
      <c r="F54" s="476">
        <f t="shared" si="1"/>
        <v>0</v>
      </c>
      <c r="G54" s="476">
        <f t="shared" si="2"/>
        <v>0</v>
      </c>
      <c r="H54" s="475">
        <v>8224.8082148742724</v>
      </c>
      <c r="I54" s="474">
        <f t="shared" si="3"/>
        <v>0</v>
      </c>
      <c r="J54" s="474">
        <f t="shared" si="4"/>
        <v>0</v>
      </c>
      <c r="K54" s="474">
        <f t="shared" si="5"/>
        <v>0</v>
      </c>
    </row>
    <row r="55" spans="1:11">
      <c r="A55" s="479">
        <v>49</v>
      </c>
      <c r="B55" s="478" t="s">
        <v>244</v>
      </c>
      <c r="C55" s="476">
        <f>'[8]Summary - 10.12.2012'!E55</f>
        <v>5.3541990000000004</v>
      </c>
      <c r="D55" s="476">
        <v>5.3541990000000004</v>
      </c>
      <c r="E55" s="476">
        <f t="shared" si="6"/>
        <v>0</v>
      </c>
      <c r="F55" s="476">
        <f t="shared" si="1"/>
        <v>0</v>
      </c>
      <c r="G55" s="476">
        <f t="shared" si="2"/>
        <v>0</v>
      </c>
      <c r="H55" s="475">
        <v>8545.1334271639644</v>
      </c>
      <c r="I55" s="474">
        <f t="shared" si="3"/>
        <v>0</v>
      </c>
      <c r="J55" s="474">
        <f t="shared" si="4"/>
        <v>0</v>
      </c>
      <c r="K55" s="474">
        <f t="shared" si="5"/>
        <v>0</v>
      </c>
    </row>
    <row r="56" spans="1:11">
      <c r="A56" s="491">
        <v>50</v>
      </c>
      <c r="B56" s="490" t="s">
        <v>243</v>
      </c>
      <c r="C56" s="488">
        <f>'[8]Summary - 10.12.2012'!E56</f>
        <v>3.6992080000000001</v>
      </c>
      <c r="D56" s="488">
        <v>3.6992080000000001</v>
      </c>
      <c r="E56" s="488">
        <f t="shared" si="6"/>
        <v>0</v>
      </c>
      <c r="F56" s="488">
        <f t="shared" si="1"/>
        <v>0</v>
      </c>
      <c r="G56" s="488">
        <f t="shared" si="2"/>
        <v>0</v>
      </c>
      <c r="H56" s="487">
        <v>8965.5874223008504</v>
      </c>
      <c r="I56" s="486">
        <f t="shared" si="3"/>
        <v>0</v>
      </c>
      <c r="J56" s="486">
        <f t="shared" si="4"/>
        <v>0</v>
      </c>
      <c r="K56" s="486">
        <f t="shared" si="5"/>
        <v>0</v>
      </c>
    </row>
    <row r="57" spans="1:11">
      <c r="A57" s="485">
        <v>51</v>
      </c>
      <c r="B57" s="484" t="s">
        <v>242</v>
      </c>
      <c r="C57" s="482">
        <f>'[8]Summary - 10.12.2012'!E57</f>
        <v>1.831979</v>
      </c>
      <c r="D57" s="482">
        <v>1.831979</v>
      </c>
      <c r="E57" s="482">
        <f t="shared" si="6"/>
        <v>0</v>
      </c>
      <c r="F57" s="482">
        <f t="shared" si="1"/>
        <v>0</v>
      </c>
      <c r="G57" s="482">
        <f t="shared" si="2"/>
        <v>0</v>
      </c>
      <c r="H57" s="481">
        <v>8167.1655364305516</v>
      </c>
      <c r="I57" s="480">
        <f t="shared" si="3"/>
        <v>0</v>
      </c>
      <c r="J57" s="480">
        <f t="shared" si="4"/>
        <v>0</v>
      </c>
      <c r="K57" s="480">
        <f t="shared" si="5"/>
        <v>0</v>
      </c>
    </row>
    <row r="58" spans="1:11">
      <c r="A58" s="479">
        <v>52</v>
      </c>
      <c r="B58" s="478" t="s">
        <v>241</v>
      </c>
      <c r="C58" s="476">
        <f>'[8]Summary - 10.12.2012'!E58</f>
        <v>13.215285</v>
      </c>
      <c r="D58" s="476">
        <v>13.215285</v>
      </c>
      <c r="E58" s="476">
        <f t="shared" si="6"/>
        <v>0</v>
      </c>
      <c r="F58" s="476">
        <f t="shared" si="1"/>
        <v>0</v>
      </c>
      <c r="G58" s="476">
        <f t="shared" si="2"/>
        <v>0</v>
      </c>
      <c r="H58" s="475">
        <v>8813.4836582710595</v>
      </c>
      <c r="I58" s="474">
        <f t="shared" si="3"/>
        <v>0</v>
      </c>
      <c r="J58" s="474">
        <f t="shared" si="4"/>
        <v>0</v>
      </c>
      <c r="K58" s="474">
        <f t="shared" si="5"/>
        <v>0</v>
      </c>
    </row>
    <row r="59" spans="1:11">
      <c r="A59" s="479">
        <v>53</v>
      </c>
      <c r="B59" s="478" t="s">
        <v>240</v>
      </c>
      <c r="C59" s="476">
        <f>'[8]Summary - 10.12.2012'!E59</f>
        <v>8.6082180000000008</v>
      </c>
      <c r="D59" s="476">
        <v>8.6082180000000008</v>
      </c>
      <c r="E59" s="476">
        <f t="shared" si="6"/>
        <v>0</v>
      </c>
      <c r="F59" s="476">
        <f t="shared" si="1"/>
        <v>0</v>
      </c>
      <c r="G59" s="476">
        <f t="shared" si="2"/>
        <v>0</v>
      </c>
      <c r="H59" s="475">
        <v>8675.8990106881993</v>
      </c>
      <c r="I59" s="474">
        <f t="shared" si="3"/>
        <v>0</v>
      </c>
      <c r="J59" s="474">
        <f t="shared" si="4"/>
        <v>0</v>
      </c>
      <c r="K59" s="474">
        <f t="shared" si="5"/>
        <v>0</v>
      </c>
    </row>
    <row r="60" spans="1:11">
      <c r="A60" s="479">
        <v>54</v>
      </c>
      <c r="B60" s="478" t="s">
        <v>239</v>
      </c>
      <c r="C60" s="476">
        <f>'[8]Summary - 10.12.2012'!E60</f>
        <v>2.1395119999999999</v>
      </c>
      <c r="D60" s="476">
        <v>2.1395119999999999</v>
      </c>
      <c r="E60" s="476">
        <f t="shared" si="6"/>
        <v>0</v>
      </c>
      <c r="F60" s="476">
        <f t="shared" si="1"/>
        <v>0</v>
      </c>
      <c r="G60" s="476">
        <f t="shared" si="2"/>
        <v>0</v>
      </c>
      <c r="H60" s="475">
        <v>10596.211221141642</v>
      </c>
      <c r="I60" s="474">
        <f t="shared" si="3"/>
        <v>0</v>
      </c>
      <c r="J60" s="474">
        <f t="shared" si="4"/>
        <v>0</v>
      </c>
      <c r="K60" s="474">
        <f t="shared" si="5"/>
        <v>0</v>
      </c>
    </row>
    <row r="61" spans="1:11">
      <c r="A61" s="491">
        <v>55</v>
      </c>
      <c r="B61" s="490" t="s">
        <v>238</v>
      </c>
      <c r="C61" s="488">
        <f>'[8]Summary - 10.12.2012'!E61</f>
        <v>13.236518</v>
      </c>
      <c r="D61" s="488">
        <v>13.236518</v>
      </c>
      <c r="E61" s="488">
        <f t="shared" si="6"/>
        <v>0</v>
      </c>
      <c r="F61" s="488">
        <f t="shared" si="1"/>
        <v>0</v>
      </c>
      <c r="G61" s="488">
        <f t="shared" si="2"/>
        <v>0</v>
      </c>
      <c r="H61" s="487">
        <v>7897.0505289493867</v>
      </c>
      <c r="I61" s="486">
        <f t="shared" si="3"/>
        <v>0</v>
      </c>
      <c r="J61" s="486">
        <f t="shared" si="4"/>
        <v>0</v>
      </c>
      <c r="K61" s="486">
        <f t="shared" si="5"/>
        <v>0</v>
      </c>
    </row>
    <row r="62" spans="1:11">
      <c r="A62" s="485">
        <v>56</v>
      </c>
      <c r="B62" s="484" t="s">
        <v>237</v>
      </c>
      <c r="C62" s="482">
        <f>'[8]Summary - 10.12.2012'!E62</f>
        <v>0</v>
      </c>
      <c r="D62" s="482">
        <v>0</v>
      </c>
      <c r="E62" s="482">
        <f t="shared" si="6"/>
        <v>0</v>
      </c>
      <c r="F62" s="482">
        <f t="shared" si="1"/>
        <v>0</v>
      </c>
      <c r="G62" s="482">
        <f t="shared" si="2"/>
        <v>0</v>
      </c>
      <c r="H62" s="481">
        <v>8929.9453584272924</v>
      </c>
      <c r="I62" s="480">
        <f t="shared" si="3"/>
        <v>0</v>
      </c>
      <c r="J62" s="480">
        <f t="shared" si="4"/>
        <v>0</v>
      </c>
      <c r="K62" s="480">
        <f t="shared" si="5"/>
        <v>0</v>
      </c>
    </row>
    <row r="63" spans="1:11">
      <c r="A63" s="479">
        <v>57</v>
      </c>
      <c r="B63" s="478" t="s">
        <v>236</v>
      </c>
      <c r="C63" s="476">
        <f>'[8]Summary - 10.12.2012'!E63</f>
        <v>2.748532</v>
      </c>
      <c r="D63" s="476">
        <v>2.748532</v>
      </c>
      <c r="E63" s="476">
        <f t="shared" si="6"/>
        <v>0</v>
      </c>
      <c r="F63" s="476">
        <f t="shared" si="1"/>
        <v>0</v>
      </c>
      <c r="G63" s="476">
        <f t="shared" si="2"/>
        <v>0</v>
      </c>
      <c r="H63" s="475">
        <v>8254.6242134293352</v>
      </c>
      <c r="I63" s="474">
        <f t="shared" si="3"/>
        <v>0</v>
      </c>
      <c r="J63" s="474">
        <f t="shared" si="4"/>
        <v>0</v>
      </c>
      <c r="K63" s="474">
        <f t="shared" si="5"/>
        <v>0</v>
      </c>
    </row>
    <row r="64" spans="1:11">
      <c r="A64" s="479">
        <v>58</v>
      </c>
      <c r="B64" s="478" t="s">
        <v>235</v>
      </c>
      <c r="C64" s="476">
        <f>'[8]Summary - 10.12.2012'!E64</f>
        <v>0.54800000000000004</v>
      </c>
      <c r="D64" s="476">
        <v>0.54800000000000004</v>
      </c>
      <c r="E64" s="476">
        <f t="shared" si="6"/>
        <v>0</v>
      </c>
      <c r="F64" s="476">
        <f t="shared" si="1"/>
        <v>0</v>
      </c>
      <c r="G64" s="476">
        <f t="shared" si="2"/>
        <v>0</v>
      </c>
      <c r="H64" s="475">
        <v>9398.3031729627201</v>
      </c>
      <c r="I64" s="474">
        <f t="shared" si="3"/>
        <v>0</v>
      </c>
      <c r="J64" s="474">
        <f t="shared" si="4"/>
        <v>0</v>
      </c>
      <c r="K64" s="474">
        <f t="shared" si="5"/>
        <v>0</v>
      </c>
    </row>
    <row r="65" spans="1:11">
      <c r="A65" s="479">
        <v>59</v>
      </c>
      <c r="B65" s="478" t="s">
        <v>234</v>
      </c>
      <c r="C65" s="476">
        <f>'[8]Summary - 10.12.2012'!E65</f>
        <v>3.8155779999999999</v>
      </c>
      <c r="D65" s="476">
        <v>3.8155779999999999</v>
      </c>
      <c r="E65" s="476">
        <f t="shared" si="6"/>
        <v>0</v>
      </c>
      <c r="F65" s="476">
        <f t="shared" si="1"/>
        <v>0</v>
      </c>
      <c r="G65" s="476">
        <f t="shared" si="2"/>
        <v>0</v>
      </c>
      <c r="H65" s="475">
        <v>10708.455513617431</v>
      </c>
      <c r="I65" s="474">
        <f t="shared" si="3"/>
        <v>0</v>
      </c>
      <c r="J65" s="474">
        <f t="shared" si="4"/>
        <v>0</v>
      </c>
      <c r="K65" s="474">
        <f t="shared" si="5"/>
        <v>0</v>
      </c>
    </row>
    <row r="66" spans="1:11">
      <c r="A66" s="491">
        <v>60</v>
      </c>
      <c r="B66" s="490" t="s">
        <v>233</v>
      </c>
      <c r="C66" s="488">
        <f>'[8]Summary - 10.12.2012'!E66</f>
        <v>3.513636</v>
      </c>
      <c r="D66" s="488">
        <v>3.513636</v>
      </c>
      <c r="E66" s="488">
        <f t="shared" si="6"/>
        <v>0</v>
      </c>
      <c r="F66" s="488">
        <f t="shared" si="1"/>
        <v>0</v>
      </c>
      <c r="G66" s="488">
        <f t="shared" si="2"/>
        <v>0</v>
      </c>
      <c r="H66" s="487">
        <v>8603.7141641834332</v>
      </c>
      <c r="I66" s="486">
        <f t="shared" si="3"/>
        <v>0</v>
      </c>
      <c r="J66" s="486">
        <f t="shared" si="4"/>
        <v>0</v>
      </c>
      <c r="K66" s="486">
        <f t="shared" si="5"/>
        <v>0</v>
      </c>
    </row>
    <row r="67" spans="1:11">
      <c r="A67" s="485">
        <v>61</v>
      </c>
      <c r="B67" s="484" t="s">
        <v>232</v>
      </c>
      <c r="C67" s="482">
        <f>'[8]Summary - 10.12.2012'!E67</f>
        <v>2.7744490000000002</v>
      </c>
      <c r="D67" s="482">
        <v>2.7744490000000002</v>
      </c>
      <c r="E67" s="482">
        <f t="shared" si="6"/>
        <v>0</v>
      </c>
      <c r="F67" s="482">
        <f t="shared" si="1"/>
        <v>0</v>
      </c>
      <c r="G67" s="482">
        <f t="shared" si="2"/>
        <v>0</v>
      </c>
      <c r="H67" s="481">
        <v>6599.8291780365334</v>
      </c>
      <c r="I67" s="480">
        <f t="shared" si="3"/>
        <v>0</v>
      </c>
      <c r="J67" s="480">
        <f t="shared" si="4"/>
        <v>0</v>
      </c>
      <c r="K67" s="480">
        <f t="shared" si="5"/>
        <v>0</v>
      </c>
    </row>
    <row r="68" spans="1:11">
      <c r="A68" s="479">
        <v>62</v>
      </c>
      <c r="B68" s="478" t="s">
        <v>231</v>
      </c>
      <c r="C68" s="476">
        <f>'[8]Summary - 10.12.2012'!E68</f>
        <v>0.346883</v>
      </c>
      <c r="D68" s="476">
        <v>0.346883</v>
      </c>
      <c r="E68" s="476">
        <f t="shared" si="6"/>
        <v>0</v>
      </c>
      <c r="F68" s="476">
        <f t="shared" si="1"/>
        <v>0</v>
      </c>
      <c r="G68" s="476">
        <f t="shared" si="2"/>
        <v>0</v>
      </c>
      <c r="H68" s="475">
        <v>9475.0320478974718</v>
      </c>
      <c r="I68" s="474">
        <f t="shared" si="3"/>
        <v>0</v>
      </c>
      <c r="J68" s="474">
        <f t="shared" si="4"/>
        <v>0</v>
      </c>
      <c r="K68" s="474">
        <f t="shared" si="5"/>
        <v>0</v>
      </c>
    </row>
    <row r="69" spans="1:11">
      <c r="A69" s="479">
        <v>63</v>
      </c>
      <c r="B69" s="478" t="s">
        <v>230</v>
      </c>
      <c r="C69" s="476">
        <f>'[8]Summary - 10.12.2012'!E69</f>
        <v>1.487805</v>
      </c>
      <c r="D69" s="476">
        <v>1.487805</v>
      </c>
      <c r="E69" s="476">
        <f t="shared" si="6"/>
        <v>0</v>
      </c>
      <c r="F69" s="476">
        <f t="shared" si="1"/>
        <v>0</v>
      </c>
      <c r="G69" s="476">
        <f t="shared" si="2"/>
        <v>0</v>
      </c>
      <c r="H69" s="475">
        <v>8277.033669146871</v>
      </c>
      <c r="I69" s="474">
        <f t="shared" si="3"/>
        <v>0</v>
      </c>
      <c r="J69" s="474">
        <f t="shared" si="4"/>
        <v>0</v>
      </c>
      <c r="K69" s="474">
        <f t="shared" si="5"/>
        <v>0</v>
      </c>
    </row>
    <row r="70" spans="1:11">
      <c r="A70" s="479">
        <v>64</v>
      </c>
      <c r="B70" s="478" t="s">
        <v>229</v>
      </c>
      <c r="C70" s="476">
        <f>'[8]Summary - 10.12.2012'!E70</f>
        <v>0</v>
      </c>
      <c r="D70" s="476">
        <v>0</v>
      </c>
      <c r="E70" s="476">
        <f t="shared" si="6"/>
        <v>0</v>
      </c>
      <c r="F70" s="476">
        <f t="shared" si="1"/>
        <v>0</v>
      </c>
      <c r="G70" s="476">
        <f t="shared" si="2"/>
        <v>0</v>
      </c>
      <c r="H70" s="475">
        <v>9978.9744821783261</v>
      </c>
      <c r="I70" s="474">
        <f t="shared" si="3"/>
        <v>0</v>
      </c>
      <c r="J70" s="474">
        <f t="shared" si="4"/>
        <v>0</v>
      </c>
      <c r="K70" s="474">
        <f t="shared" si="5"/>
        <v>0</v>
      </c>
    </row>
    <row r="71" spans="1:11">
      <c r="A71" s="491">
        <v>65</v>
      </c>
      <c r="B71" s="490" t="s">
        <v>228</v>
      </c>
      <c r="C71" s="488">
        <f>'[8]Summary - 10.12.2012'!E71</f>
        <v>1.22</v>
      </c>
      <c r="D71" s="488">
        <v>1.22</v>
      </c>
      <c r="E71" s="488">
        <f t="shared" si="6"/>
        <v>0</v>
      </c>
      <c r="F71" s="488">
        <f t="shared" ref="F71:F75" si="7">IF(E71&gt;0,E71,0)</f>
        <v>0</v>
      </c>
      <c r="G71" s="488">
        <f t="shared" ref="G71:G75" si="8">IF(E71&lt;0,E71,0)</f>
        <v>0</v>
      </c>
      <c r="H71" s="487">
        <v>8616.8723528123664</v>
      </c>
      <c r="I71" s="486">
        <f t="shared" ref="I71:I75" si="9">E71*H71</f>
        <v>0</v>
      </c>
      <c r="J71" s="486">
        <f t="shared" ref="J71:J75" si="10">IF(I71&gt;0,I71,0)</f>
        <v>0</v>
      </c>
      <c r="K71" s="486">
        <f t="shared" ref="K71:K75" si="11">IF(I71&lt;0,I71,0)</f>
        <v>0</v>
      </c>
    </row>
    <row r="72" spans="1:11">
      <c r="A72" s="485">
        <v>66</v>
      </c>
      <c r="B72" s="484" t="s">
        <v>227</v>
      </c>
      <c r="C72" s="482">
        <f>'[8]Summary - 10.12.2012'!E72</f>
        <v>0</v>
      </c>
      <c r="D72" s="482">
        <v>0</v>
      </c>
      <c r="E72" s="482">
        <f t="shared" ref="E72:E75" si="12">D72-C72</f>
        <v>0</v>
      </c>
      <c r="F72" s="482">
        <f t="shared" si="7"/>
        <v>0</v>
      </c>
      <c r="G72" s="482">
        <f t="shared" si="8"/>
        <v>0</v>
      </c>
      <c r="H72" s="481">
        <v>10650.513086660283</v>
      </c>
      <c r="I72" s="480">
        <f t="shared" si="9"/>
        <v>0</v>
      </c>
      <c r="J72" s="480">
        <f t="shared" si="10"/>
        <v>0</v>
      </c>
      <c r="K72" s="480">
        <f t="shared" si="11"/>
        <v>0</v>
      </c>
    </row>
    <row r="73" spans="1:11">
      <c r="A73" s="479">
        <v>67</v>
      </c>
      <c r="B73" s="478" t="s">
        <v>226</v>
      </c>
      <c r="C73" s="476">
        <f>'[8]Summary - 10.12.2012'!E73</f>
        <v>7.1999999999999995E-2</v>
      </c>
      <c r="D73" s="476">
        <v>7.1999999999999995E-2</v>
      </c>
      <c r="E73" s="476">
        <f t="shared" si="12"/>
        <v>0</v>
      </c>
      <c r="F73" s="476">
        <f t="shared" si="7"/>
        <v>0</v>
      </c>
      <c r="G73" s="476">
        <f t="shared" si="8"/>
        <v>0</v>
      </c>
      <c r="H73" s="475">
        <v>9059.5316649107863</v>
      </c>
      <c r="I73" s="474">
        <f t="shared" si="9"/>
        <v>0</v>
      </c>
      <c r="J73" s="474">
        <f t="shared" si="10"/>
        <v>0</v>
      </c>
      <c r="K73" s="474">
        <f t="shared" si="11"/>
        <v>0</v>
      </c>
    </row>
    <row r="74" spans="1:11">
      <c r="A74" s="479">
        <v>68</v>
      </c>
      <c r="B74" s="478" t="s">
        <v>225</v>
      </c>
      <c r="C74" s="476">
        <f>'[8]Summary - 10.12.2012'!E74</f>
        <v>0</v>
      </c>
      <c r="D74" s="476">
        <v>0</v>
      </c>
      <c r="E74" s="476">
        <f t="shared" si="12"/>
        <v>0</v>
      </c>
      <c r="F74" s="476">
        <f t="shared" si="7"/>
        <v>0</v>
      </c>
      <c r="G74" s="476">
        <f t="shared" si="8"/>
        <v>0</v>
      </c>
      <c r="H74" s="475">
        <v>10237.761845543069</v>
      </c>
      <c r="I74" s="474">
        <f t="shared" si="9"/>
        <v>0</v>
      </c>
      <c r="J74" s="474">
        <f t="shared" si="10"/>
        <v>0</v>
      </c>
      <c r="K74" s="474">
        <f t="shared" si="11"/>
        <v>0</v>
      </c>
    </row>
    <row r="75" spans="1:11">
      <c r="A75" s="473">
        <v>69</v>
      </c>
      <c r="B75" s="472" t="s">
        <v>224</v>
      </c>
      <c r="C75" s="470">
        <f>'[8]Summary - 10.12.2012'!E75</f>
        <v>0</v>
      </c>
      <c r="D75" s="470">
        <v>0</v>
      </c>
      <c r="E75" s="470">
        <f t="shared" si="12"/>
        <v>0</v>
      </c>
      <c r="F75" s="470">
        <f t="shared" si="7"/>
        <v>0</v>
      </c>
      <c r="G75" s="470">
        <f t="shared" si="8"/>
        <v>0</v>
      </c>
      <c r="H75" s="469">
        <v>9650.1123483598603</v>
      </c>
      <c r="I75" s="468">
        <f t="shared" si="9"/>
        <v>0</v>
      </c>
      <c r="J75" s="468">
        <f t="shared" si="10"/>
        <v>0</v>
      </c>
      <c r="K75" s="468">
        <f t="shared" si="11"/>
        <v>0</v>
      </c>
    </row>
    <row r="76" spans="1:11" s="460" customFormat="1" ht="13.5" thickBot="1">
      <c r="A76" s="467"/>
      <c r="B76" s="466" t="s">
        <v>223</v>
      </c>
      <c r="C76" s="465">
        <f>SUM(C7:C75)</f>
        <v>310.39109400000001</v>
      </c>
      <c r="D76" s="465">
        <f>SUM(D7:D75)</f>
        <v>310.39109400000001</v>
      </c>
      <c r="E76" s="464">
        <f>SUM(E7:E75)</f>
        <v>0</v>
      </c>
      <c r="F76" s="464">
        <f>SUM(F7:F75)</f>
        <v>0</v>
      </c>
      <c r="G76" s="464">
        <f>SUM(G7:G75)</f>
        <v>0</v>
      </c>
      <c r="H76" s="463"/>
      <c r="I76" s="463">
        <f>SUM(I7:I75)</f>
        <v>0</v>
      </c>
      <c r="J76" s="463">
        <f>SUM(J7:J75)</f>
        <v>0</v>
      </c>
      <c r="K76" s="463">
        <f>SUM(K7:K75)</f>
        <v>0</v>
      </c>
    </row>
    <row r="77" spans="1:11" s="460" customFormat="1" ht="13.5" thickTop="1">
      <c r="A77" s="462"/>
      <c r="B77" s="462"/>
      <c r="C77" s="461"/>
      <c r="E77" s="461"/>
      <c r="F77" s="461"/>
      <c r="G77" s="461"/>
      <c r="H77" s="461"/>
    </row>
    <row r="78" spans="1:11" ht="16.5" customHeight="1">
      <c r="A78" s="742"/>
      <c r="B78" s="743"/>
      <c r="C78" s="744" t="s">
        <v>679</v>
      </c>
      <c r="D78" s="745"/>
      <c r="E78" s="744"/>
    </row>
    <row r="79" spans="1:11" ht="12.75" customHeight="1">
      <c r="G79" s="442">
        <v>177</v>
      </c>
      <c r="H79" s="442"/>
    </row>
    <row r="80" spans="1:11">
      <c r="G80" s="457">
        <v>233</v>
      </c>
      <c r="H80" s="456"/>
    </row>
    <row r="81" spans="3:8">
      <c r="G81" s="442">
        <f>G80-G79</f>
        <v>56</v>
      </c>
      <c r="H81" s="442"/>
    </row>
    <row r="82" spans="3:8">
      <c r="G82" s="442"/>
      <c r="H82" s="442"/>
    </row>
    <row r="83" spans="3:8">
      <c r="G83" s="442">
        <f>G81/G79</f>
        <v>0.31638418079096048</v>
      </c>
      <c r="H83" s="442"/>
    </row>
    <row r="84" spans="3:8" ht="10.5" customHeight="1"/>
    <row r="86" spans="3:8">
      <c r="C86" s="451"/>
      <c r="E86" s="451"/>
      <c r="F86" s="451"/>
    </row>
    <row r="87" spans="3:8">
      <c r="C87" s="451"/>
      <c r="E87" s="451"/>
      <c r="F87" s="451"/>
    </row>
    <row r="88" spans="3:8">
      <c r="C88" s="451"/>
      <c r="E88" s="451"/>
      <c r="F88" s="451"/>
    </row>
    <row r="89" spans="3:8">
      <c r="C89" s="451"/>
      <c r="E89" s="451"/>
      <c r="F89" s="451"/>
    </row>
    <row r="90" spans="3:8">
      <c r="C90" s="451"/>
      <c r="E90" s="451"/>
      <c r="F90" s="451"/>
    </row>
    <row r="91" spans="3:8">
      <c r="C91" s="451"/>
      <c r="E91" s="451"/>
      <c r="F91" s="451"/>
    </row>
    <row r="92" spans="3:8">
      <c r="C92" s="451"/>
      <c r="E92" s="451"/>
      <c r="F92" s="451"/>
    </row>
    <row r="93" spans="3:8">
      <c r="C93" s="451"/>
      <c r="E93" s="451"/>
      <c r="F93" s="451"/>
    </row>
    <row r="94" spans="3:8">
      <c r="C94" s="444"/>
      <c r="E94" s="444"/>
      <c r="F94" s="444"/>
    </row>
    <row r="95" spans="3:8">
      <c r="C95" s="444"/>
      <c r="E95" s="444"/>
      <c r="F95" s="444"/>
    </row>
    <row r="96" spans="3:8">
      <c r="C96" s="451"/>
      <c r="E96" s="451"/>
      <c r="F96" s="451"/>
    </row>
    <row r="97" spans="3:6" s="442" customFormat="1">
      <c r="C97" s="444"/>
      <c r="E97" s="444"/>
      <c r="F97" s="444"/>
    </row>
    <row r="98" spans="3:6" s="442" customFormat="1">
      <c r="C98" s="449"/>
      <c r="E98" s="449"/>
      <c r="F98" s="449"/>
    </row>
    <row r="99" spans="3:6" s="442" customFormat="1">
      <c r="C99" s="444"/>
      <c r="E99" s="444"/>
      <c r="F99" s="444"/>
    </row>
    <row r="100" spans="3:6" s="442" customFormat="1">
      <c r="C100" s="444"/>
      <c r="E100" s="444"/>
      <c r="F100" s="444"/>
    </row>
    <row r="101" spans="3:6" s="442" customFormat="1">
      <c r="C101" s="444"/>
      <c r="E101" s="444"/>
      <c r="F101" s="444"/>
    </row>
    <row r="102" spans="3:6" s="442" customFormat="1">
      <c r="C102" s="444"/>
      <c r="E102" s="444"/>
      <c r="F102" s="444"/>
    </row>
    <row r="103" spans="3:6" s="442" customFormat="1">
      <c r="C103" s="444"/>
      <c r="E103" s="444"/>
      <c r="F103" s="444"/>
    </row>
    <row r="104" spans="3:6" s="442" customFormat="1">
      <c r="C104" s="444"/>
      <c r="E104" s="444"/>
      <c r="F104" s="444"/>
    </row>
    <row r="105" spans="3:6" s="442" customFormat="1">
      <c r="C105" s="444"/>
      <c r="E105" s="444"/>
      <c r="F105" s="444"/>
    </row>
  </sheetData>
  <mergeCells count="10">
    <mergeCell ref="H2:H4"/>
    <mergeCell ref="I2:I4"/>
    <mergeCell ref="J2:J4"/>
    <mergeCell ref="K2:K4"/>
    <mergeCell ref="D2:D4"/>
    <mergeCell ref="A2:B4"/>
    <mergeCell ref="C2:C4"/>
    <mergeCell ref="E2:E4"/>
    <mergeCell ref="F2:F4"/>
    <mergeCell ref="G2:G4"/>
  </mergeCells>
  <printOptions horizontalCentered="1"/>
  <pageMargins left="0.27" right="0.25" top="0.87" bottom="0.2" header="0.25" footer="0.2"/>
  <pageSetup paperSize="5" scale="63" firstPageNumber="90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&amp;R&amp;9&amp;P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8"/>
  <sheetViews>
    <sheetView view="pageBreakPreview" zoomScale="90" zoomScaleNormal="100" zoomScaleSheetLayoutView="90" workbookViewId="0">
      <pane xSplit="2" ySplit="6" topLeftCell="C58" activePane="bottomRight" state="frozen"/>
      <selection activeCell="A2" sqref="A2:B4"/>
      <selection pane="topRight" activeCell="A2" sqref="A2:B4"/>
      <selection pane="bottomLeft" activeCell="A2" sqref="A2:B4"/>
      <selection pane="bottomRight" activeCell="F79" sqref="F79:G79"/>
    </sheetView>
  </sheetViews>
  <sheetFormatPr defaultColWidth="12.5703125" defaultRowHeight="12.75"/>
  <cols>
    <col min="1" max="1" width="3.85546875" style="370" customWidth="1"/>
    <col min="2" max="2" width="17.5703125" style="370" customWidth="1"/>
    <col min="3" max="7" width="13.5703125" style="371" customWidth="1"/>
    <col min="8" max="8" width="16.140625" style="371" customWidth="1"/>
    <col min="9" max="9" width="13.42578125" style="518" bestFit="1" customWidth="1"/>
    <col min="10" max="10" width="14.5703125" style="518" customWidth="1"/>
    <col min="11" max="11" width="15.5703125" style="370" bestFit="1" customWidth="1"/>
    <col min="12" max="12" width="10.85546875" style="370" bestFit="1" customWidth="1"/>
    <col min="13" max="13" width="11.85546875" style="370" bestFit="1" customWidth="1"/>
    <col min="14" max="16384" width="12.5703125" style="370"/>
  </cols>
  <sheetData>
    <row r="1" spans="1:13" ht="9" customHeight="1">
      <c r="B1" s="406"/>
      <c r="C1" s="405"/>
      <c r="D1" s="405"/>
      <c r="E1" s="405"/>
      <c r="F1" s="405"/>
      <c r="G1" s="405"/>
      <c r="H1" s="405"/>
    </row>
    <row r="2" spans="1:13" s="404" customFormat="1" ht="39.75" customHeight="1">
      <c r="A2" s="820" t="s">
        <v>4</v>
      </c>
      <c r="B2" s="821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851" t="s">
        <v>368</v>
      </c>
      <c r="I2" s="849" t="s">
        <v>367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76.5" customHeight="1">
      <c r="A3" s="822"/>
      <c r="B3" s="823"/>
      <c r="C3" s="796"/>
      <c r="D3" s="796"/>
      <c r="E3" s="794"/>
      <c r="F3" s="794"/>
      <c r="G3" s="794"/>
      <c r="H3" s="852"/>
      <c r="I3" s="849"/>
      <c r="J3" s="792"/>
      <c r="K3" s="784"/>
      <c r="L3" s="784"/>
      <c r="M3" s="784"/>
    </row>
    <row r="4" spans="1:13" ht="48.75" customHeight="1">
      <c r="A4" s="824"/>
      <c r="B4" s="825"/>
      <c r="C4" s="783"/>
      <c r="D4" s="783"/>
      <c r="E4" s="795"/>
      <c r="F4" s="795"/>
      <c r="G4" s="795"/>
      <c r="H4" s="853"/>
      <c r="I4" s="850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5.75" customHeight="1">
      <c r="A6" s="421"/>
      <c r="B6" s="420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366</v>
      </c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299">
        <f>'10.1.12 MFP Funded'!Y6</f>
        <v>5</v>
      </c>
      <c r="D7" s="299">
        <f>'[11]ALL-Reformatted'!AB6</f>
        <v>5</v>
      </c>
      <c r="E7" s="330">
        <f>D7-C7</f>
        <v>0</v>
      </c>
      <c r="F7" s="330">
        <f t="shared" ref="F7:F70" si="1">IF(E7&gt;0,E7,0)</f>
        <v>0</v>
      </c>
      <c r="G7" s="330">
        <f t="shared" ref="G7:G70" si="2">IF(E7&lt;0,E7,0)</f>
        <v>0</v>
      </c>
      <c r="H7" s="283">
        <f>'[1]Table 3 Levels 1&amp;2'!AL8</f>
        <v>4621.8175818834352</v>
      </c>
      <c r="I7" s="283">
        <f>'[1]Table 4 Level 3'!P6</f>
        <v>777.48</v>
      </c>
      <c r="J7" s="283">
        <f>(H7+I7)*0.5</f>
        <v>2699.6487909417174</v>
      </c>
      <c r="K7" s="436">
        <f t="shared" ref="K7:K70" si="3">J7*E7</f>
        <v>0</v>
      </c>
      <c r="L7" s="436">
        <f t="shared" ref="L7:L70" si="4">IF(K7&gt;0,K7,0)</f>
        <v>0</v>
      </c>
      <c r="M7" s="436">
        <f t="shared" ref="M7:M70" si="5">IF(K7&lt;0,K7,0)</f>
        <v>0</v>
      </c>
    </row>
    <row r="8" spans="1:13">
      <c r="A8" s="264">
        <v>2</v>
      </c>
      <c r="B8" s="263" t="s">
        <v>291</v>
      </c>
      <c r="C8" s="417">
        <f>'10.1.12 MFP Funded'!Y7</f>
        <v>1</v>
      </c>
      <c r="D8" s="417">
        <f>'[11]ALL-Reformatted'!AB7</f>
        <v>0</v>
      </c>
      <c r="E8" s="332">
        <f t="shared" ref="E8:E71" si="6">D8-C8</f>
        <v>-1</v>
      </c>
      <c r="F8" s="332">
        <f t="shared" si="1"/>
        <v>0</v>
      </c>
      <c r="G8" s="332">
        <f t="shared" si="2"/>
        <v>-1</v>
      </c>
      <c r="H8" s="295">
        <f>'[1]Table 3 Levels 1&amp;2'!AL9</f>
        <v>6131.8351665660375</v>
      </c>
      <c r="I8" s="295">
        <f>'[1]Table 4 Level 3'!P7</f>
        <v>842.32</v>
      </c>
      <c r="J8" s="295">
        <f t="shared" ref="J8:J71" si="7">(H8+I8)*0.5</f>
        <v>3487.0775832830186</v>
      </c>
      <c r="K8" s="438">
        <f t="shared" si="3"/>
        <v>-3487.0775832830186</v>
      </c>
      <c r="L8" s="438">
        <f t="shared" si="4"/>
        <v>0</v>
      </c>
      <c r="M8" s="438">
        <f t="shared" si="5"/>
        <v>-3487.0775832830186</v>
      </c>
    </row>
    <row r="9" spans="1:13" ht="12.75" customHeight="1">
      <c r="A9" s="264">
        <v>3</v>
      </c>
      <c r="B9" s="263" t="s">
        <v>290</v>
      </c>
      <c r="C9" s="417">
        <f>'10.1.12 MFP Funded'!Y8</f>
        <v>7</v>
      </c>
      <c r="D9" s="417">
        <f>'[11]ALL-Reformatted'!AB8</f>
        <v>8</v>
      </c>
      <c r="E9" s="332">
        <f t="shared" si="6"/>
        <v>1</v>
      </c>
      <c r="F9" s="332">
        <f t="shared" si="1"/>
        <v>1</v>
      </c>
      <c r="G9" s="332">
        <f t="shared" si="2"/>
        <v>0</v>
      </c>
      <c r="H9" s="295">
        <f>'[1]Table 3 Levels 1&amp;2'!AL10</f>
        <v>4326.5384352059973</v>
      </c>
      <c r="I9" s="295">
        <f>'[1]Table 4 Level 3'!P8</f>
        <v>596.84</v>
      </c>
      <c r="J9" s="295">
        <f t="shared" si="7"/>
        <v>2461.6892176029987</v>
      </c>
      <c r="K9" s="438">
        <f t="shared" si="3"/>
        <v>2461.6892176029987</v>
      </c>
      <c r="L9" s="438">
        <f t="shared" si="4"/>
        <v>2461.6892176029987</v>
      </c>
      <c r="M9" s="438">
        <f t="shared" si="5"/>
        <v>0</v>
      </c>
    </row>
    <row r="10" spans="1:13" ht="12.75" customHeight="1">
      <c r="A10" s="264">
        <v>4</v>
      </c>
      <c r="B10" s="263" t="s">
        <v>289</v>
      </c>
      <c r="C10" s="417">
        <f>'10.1.12 MFP Funded'!Y9</f>
        <v>0</v>
      </c>
      <c r="D10" s="417">
        <f>'[11]ALL-Reformatted'!AB9</f>
        <v>0</v>
      </c>
      <c r="E10" s="332">
        <f t="shared" si="6"/>
        <v>0</v>
      </c>
      <c r="F10" s="332">
        <f t="shared" si="1"/>
        <v>0</v>
      </c>
      <c r="G10" s="332">
        <f t="shared" si="2"/>
        <v>0</v>
      </c>
      <c r="H10" s="295">
        <f>'[1]Table 3 Levels 1&amp;2'!AL11</f>
        <v>6066.2659652331004</v>
      </c>
      <c r="I10" s="295">
        <f>'[1]Table 4 Level 3'!P9</f>
        <v>585.76</v>
      </c>
      <c r="J10" s="295">
        <f t="shared" si="7"/>
        <v>3326.0129826165503</v>
      </c>
      <c r="K10" s="438">
        <f t="shared" si="3"/>
        <v>0</v>
      </c>
      <c r="L10" s="438">
        <f t="shared" si="4"/>
        <v>0</v>
      </c>
      <c r="M10" s="438">
        <f t="shared" si="5"/>
        <v>0</v>
      </c>
    </row>
    <row r="11" spans="1:13">
      <c r="A11" s="280">
        <v>5</v>
      </c>
      <c r="B11" s="279" t="s">
        <v>288</v>
      </c>
      <c r="C11" s="415">
        <f>'10.1.12 MFP Funded'!Y10</f>
        <v>8</v>
      </c>
      <c r="D11" s="415">
        <f>'[11]ALL-Reformatted'!AB10</f>
        <v>3</v>
      </c>
      <c r="E11" s="331">
        <f t="shared" si="6"/>
        <v>-5</v>
      </c>
      <c r="F11" s="331">
        <f t="shared" si="1"/>
        <v>0</v>
      </c>
      <c r="G11" s="331">
        <f t="shared" si="2"/>
        <v>-5</v>
      </c>
      <c r="H11" s="289">
        <f>'[1]Table 3 Levels 1&amp;2'!AL12</f>
        <v>4806.2126132223084</v>
      </c>
      <c r="I11" s="289">
        <f>'[1]Table 4 Level 3'!P10</f>
        <v>555.91</v>
      </c>
      <c r="J11" s="289">
        <f t="shared" si="7"/>
        <v>2681.0613066111541</v>
      </c>
      <c r="K11" s="437">
        <f t="shared" si="3"/>
        <v>-13405.306533055771</v>
      </c>
      <c r="L11" s="437">
        <f t="shared" si="4"/>
        <v>0</v>
      </c>
      <c r="M11" s="437">
        <f t="shared" si="5"/>
        <v>-13405.306533055771</v>
      </c>
    </row>
    <row r="12" spans="1:13" ht="12.75" customHeight="1">
      <c r="A12" s="272">
        <v>6</v>
      </c>
      <c r="B12" s="271" t="s">
        <v>287</v>
      </c>
      <c r="C12" s="299">
        <f>'10.1.12 MFP Funded'!Y11</f>
        <v>4</v>
      </c>
      <c r="D12" s="299">
        <f>'[11]ALL-Reformatted'!AB11</f>
        <v>1</v>
      </c>
      <c r="E12" s="330">
        <f t="shared" si="6"/>
        <v>-3</v>
      </c>
      <c r="F12" s="330">
        <f t="shared" si="1"/>
        <v>0</v>
      </c>
      <c r="G12" s="330">
        <f t="shared" si="2"/>
        <v>-3</v>
      </c>
      <c r="H12" s="283">
        <f>'[1]Table 3 Levels 1&amp;2'!AL13</f>
        <v>5538.0879878550813</v>
      </c>
      <c r="I12" s="283">
        <f>'[1]Table 4 Level 3'!P11</f>
        <v>545.4799999999999</v>
      </c>
      <c r="J12" s="283">
        <f t="shared" si="7"/>
        <v>3041.7839939275405</v>
      </c>
      <c r="K12" s="436">
        <f t="shared" si="3"/>
        <v>-9125.3519817826218</v>
      </c>
      <c r="L12" s="436">
        <f t="shared" si="4"/>
        <v>0</v>
      </c>
      <c r="M12" s="436">
        <f t="shared" si="5"/>
        <v>-9125.3519817826218</v>
      </c>
    </row>
    <row r="13" spans="1:13">
      <c r="A13" s="264">
        <v>7</v>
      </c>
      <c r="B13" s="263" t="s">
        <v>286</v>
      </c>
      <c r="C13" s="417">
        <f>'10.1.12 MFP Funded'!Y12</f>
        <v>1</v>
      </c>
      <c r="D13" s="417">
        <f>'[11]ALL-Reformatted'!AB12</f>
        <v>1</v>
      </c>
      <c r="E13" s="332">
        <f t="shared" si="6"/>
        <v>0</v>
      </c>
      <c r="F13" s="332">
        <f t="shared" si="1"/>
        <v>0</v>
      </c>
      <c r="G13" s="332">
        <f t="shared" si="2"/>
        <v>0</v>
      </c>
      <c r="H13" s="295">
        <f>'[1]Table 3 Levels 1&amp;2'!AL14</f>
        <v>1543.5712353471597</v>
      </c>
      <c r="I13" s="295">
        <f>'[1]Table 4 Level 3'!P12</f>
        <v>756.91999999999985</v>
      </c>
      <c r="J13" s="295">
        <f t="shared" si="7"/>
        <v>1150.2456176735798</v>
      </c>
      <c r="K13" s="438">
        <f t="shared" si="3"/>
        <v>0</v>
      </c>
      <c r="L13" s="438">
        <f t="shared" si="4"/>
        <v>0</v>
      </c>
      <c r="M13" s="438">
        <f t="shared" si="5"/>
        <v>0</v>
      </c>
    </row>
    <row r="14" spans="1:13">
      <c r="A14" s="264">
        <v>8</v>
      </c>
      <c r="B14" s="263" t="s">
        <v>285</v>
      </c>
      <c r="C14" s="417">
        <f>'10.1.12 MFP Funded'!Y13</f>
        <v>10</v>
      </c>
      <c r="D14" s="417">
        <f>'[11]ALL-Reformatted'!AB13</f>
        <v>8</v>
      </c>
      <c r="E14" s="332">
        <f t="shared" si="6"/>
        <v>-2</v>
      </c>
      <c r="F14" s="332">
        <f t="shared" si="1"/>
        <v>0</v>
      </c>
      <c r="G14" s="332">
        <f t="shared" si="2"/>
        <v>-2</v>
      </c>
      <c r="H14" s="295">
        <f>'[1]Table 3 Levels 1&amp;2'!AL15</f>
        <v>4033.4866571910334</v>
      </c>
      <c r="I14" s="295">
        <f>'[1]Table 4 Level 3'!P13</f>
        <v>725.76</v>
      </c>
      <c r="J14" s="295">
        <f t="shared" si="7"/>
        <v>2379.6233285955168</v>
      </c>
      <c r="K14" s="438">
        <f t="shared" si="3"/>
        <v>-4759.2466571910336</v>
      </c>
      <c r="L14" s="438">
        <f t="shared" si="4"/>
        <v>0</v>
      </c>
      <c r="M14" s="438">
        <f t="shared" si="5"/>
        <v>-4759.2466571910336</v>
      </c>
    </row>
    <row r="15" spans="1:13">
      <c r="A15" s="264">
        <v>9</v>
      </c>
      <c r="B15" s="263" t="s">
        <v>284</v>
      </c>
      <c r="C15" s="417">
        <f>'10.1.12 MFP Funded'!Y14</f>
        <v>30</v>
      </c>
      <c r="D15" s="417">
        <f>'[11]ALL-Reformatted'!AB14</f>
        <v>31</v>
      </c>
      <c r="E15" s="332">
        <f t="shared" si="6"/>
        <v>1</v>
      </c>
      <c r="F15" s="332">
        <f t="shared" si="1"/>
        <v>1</v>
      </c>
      <c r="G15" s="332">
        <f t="shared" si="2"/>
        <v>0</v>
      </c>
      <c r="H15" s="295">
        <f>'[1]Table 3 Levels 1&amp;2'!AL16</f>
        <v>4268.3217271902904</v>
      </c>
      <c r="I15" s="295">
        <f>'[1]Table 4 Level 3'!P14</f>
        <v>744.76</v>
      </c>
      <c r="J15" s="295">
        <f t="shared" si="7"/>
        <v>2506.5408635951453</v>
      </c>
      <c r="K15" s="438">
        <f t="shared" si="3"/>
        <v>2506.5408635951453</v>
      </c>
      <c r="L15" s="438">
        <f t="shared" si="4"/>
        <v>2506.5408635951453</v>
      </c>
      <c r="M15" s="438">
        <f t="shared" si="5"/>
        <v>0</v>
      </c>
    </row>
    <row r="16" spans="1:13">
      <c r="A16" s="280">
        <v>10</v>
      </c>
      <c r="B16" s="279" t="s">
        <v>283</v>
      </c>
      <c r="C16" s="415">
        <f>'10.1.12 MFP Funded'!Y15</f>
        <v>3</v>
      </c>
      <c r="D16" s="415">
        <f>'[11]ALL-Reformatted'!AB15</f>
        <v>3</v>
      </c>
      <c r="E16" s="331">
        <f t="shared" si="6"/>
        <v>0</v>
      </c>
      <c r="F16" s="331">
        <f t="shared" si="1"/>
        <v>0</v>
      </c>
      <c r="G16" s="331">
        <f t="shared" si="2"/>
        <v>0</v>
      </c>
      <c r="H16" s="289">
        <f>'[1]Table 3 Levels 1&amp;2'!AL17</f>
        <v>4300.0681374076885</v>
      </c>
      <c r="I16" s="289">
        <f>'[1]Table 4 Level 3'!P15</f>
        <v>608.04000000000008</v>
      </c>
      <c r="J16" s="289">
        <f t="shared" si="7"/>
        <v>2454.0540687038442</v>
      </c>
      <c r="K16" s="437">
        <f t="shared" si="3"/>
        <v>0</v>
      </c>
      <c r="L16" s="437">
        <f t="shared" si="4"/>
        <v>0</v>
      </c>
      <c r="M16" s="437">
        <f t="shared" si="5"/>
        <v>0</v>
      </c>
    </row>
    <row r="17" spans="1:13">
      <c r="A17" s="272">
        <v>11</v>
      </c>
      <c r="B17" s="271" t="s">
        <v>282</v>
      </c>
      <c r="C17" s="299">
        <f>'10.1.12 MFP Funded'!Y16</f>
        <v>0</v>
      </c>
      <c r="D17" s="299">
        <f>'[11]ALL-Reformatted'!AB16</f>
        <v>1</v>
      </c>
      <c r="E17" s="330">
        <f t="shared" si="6"/>
        <v>1</v>
      </c>
      <c r="F17" s="330">
        <f t="shared" si="1"/>
        <v>1</v>
      </c>
      <c r="G17" s="330">
        <f t="shared" si="2"/>
        <v>0</v>
      </c>
      <c r="H17" s="283">
        <f>'[1]Table 3 Levels 1&amp;2'!AL18</f>
        <v>6740.2393955908683</v>
      </c>
      <c r="I17" s="283">
        <f>'[1]Table 4 Level 3'!P16</f>
        <v>706.55</v>
      </c>
      <c r="J17" s="283">
        <f t="shared" si="7"/>
        <v>3723.3946977954342</v>
      </c>
      <c r="K17" s="436">
        <f t="shared" si="3"/>
        <v>3723.3946977954342</v>
      </c>
      <c r="L17" s="436">
        <f t="shared" si="4"/>
        <v>3723.3946977954342</v>
      </c>
      <c r="M17" s="436">
        <f t="shared" si="5"/>
        <v>0</v>
      </c>
    </row>
    <row r="18" spans="1:13">
      <c r="A18" s="264">
        <v>12</v>
      </c>
      <c r="B18" s="263" t="s">
        <v>281</v>
      </c>
      <c r="C18" s="417">
        <f>'10.1.12 MFP Funded'!Y17</f>
        <v>0</v>
      </c>
      <c r="D18" s="417">
        <f>'[11]ALL-Reformatted'!AB17</f>
        <v>0</v>
      </c>
      <c r="E18" s="332">
        <f t="shared" si="6"/>
        <v>0</v>
      </c>
      <c r="F18" s="332">
        <f t="shared" si="1"/>
        <v>0</v>
      </c>
      <c r="G18" s="332">
        <f t="shared" si="2"/>
        <v>0</v>
      </c>
      <c r="H18" s="295">
        <f>'[1]Table 3 Levels 1&amp;2'!AL19</f>
        <v>1781.2877551020408</v>
      </c>
      <c r="I18" s="295">
        <f>'[1]Table 4 Level 3'!P17</f>
        <v>1063.31</v>
      </c>
      <c r="J18" s="295">
        <f t="shared" si="7"/>
        <v>1422.2988775510203</v>
      </c>
      <c r="K18" s="438">
        <f t="shared" si="3"/>
        <v>0</v>
      </c>
      <c r="L18" s="438">
        <f t="shared" si="4"/>
        <v>0</v>
      </c>
      <c r="M18" s="438">
        <f t="shared" si="5"/>
        <v>0</v>
      </c>
    </row>
    <row r="19" spans="1:13">
      <c r="A19" s="264">
        <v>13</v>
      </c>
      <c r="B19" s="263" t="s">
        <v>280</v>
      </c>
      <c r="C19" s="417">
        <f>'10.1.12 MFP Funded'!Y18</f>
        <v>0</v>
      </c>
      <c r="D19" s="417">
        <f>'[11]ALL-Reformatted'!AB18</f>
        <v>2</v>
      </c>
      <c r="E19" s="332">
        <f t="shared" si="6"/>
        <v>2</v>
      </c>
      <c r="F19" s="332">
        <f t="shared" si="1"/>
        <v>2</v>
      </c>
      <c r="G19" s="332">
        <f t="shared" si="2"/>
        <v>0</v>
      </c>
      <c r="H19" s="295">
        <f>'[1]Table 3 Levels 1&amp;2'!AL20</f>
        <v>6125.5331903699798</v>
      </c>
      <c r="I19" s="295">
        <f>'[1]Table 4 Level 3'!P18</f>
        <v>749.43000000000006</v>
      </c>
      <c r="J19" s="295">
        <f t="shared" si="7"/>
        <v>3437.4815951849901</v>
      </c>
      <c r="K19" s="438">
        <f t="shared" si="3"/>
        <v>6874.9631903699801</v>
      </c>
      <c r="L19" s="438">
        <f t="shared" si="4"/>
        <v>6874.9631903699801</v>
      </c>
      <c r="M19" s="438">
        <f t="shared" si="5"/>
        <v>0</v>
      </c>
    </row>
    <row r="20" spans="1:13" ht="12.75" customHeight="1">
      <c r="A20" s="264">
        <v>14</v>
      </c>
      <c r="B20" s="263" t="s">
        <v>279</v>
      </c>
      <c r="C20" s="417">
        <f>'10.1.12 MFP Funded'!Y19</f>
        <v>1</v>
      </c>
      <c r="D20" s="417">
        <f>'[11]ALL-Reformatted'!AB19</f>
        <v>0</v>
      </c>
      <c r="E20" s="332">
        <f t="shared" si="6"/>
        <v>-1</v>
      </c>
      <c r="F20" s="332">
        <f t="shared" si="1"/>
        <v>0</v>
      </c>
      <c r="G20" s="332">
        <f t="shared" si="2"/>
        <v>-1</v>
      </c>
      <c r="H20" s="295">
        <f>'[1]Table 3 Levels 1&amp;2'!AL21</f>
        <v>5278.0936993421856</v>
      </c>
      <c r="I20" s="295">
        <f>'[1]Table 4 Level 3'!P19</f>
        <v>809.9799999999999</v>
      </c>
      <c r="J20" s="295">
        <f t="shared" si="7"/>
        <v>3044.0368496710926</v>
      </c>
      <c r="K20" s="438">
        <f t="shared" si="3"/>
        <v>-3044.0368496710926</v>
      </c>
      <c r="L20" s="438">
        <f t="shared" si="4"/>
        <v>0</v>
      </c>
      <c r="M20" s="438">
        <f t="shared" si="5"/>
        <v>-3044.0368496710926</v>
      </c>
    </row>
    <row r="21" spans="1:13">
      <c r="A21" s="280">
        <v>15</v>
      </c>
      <c r="B21" s="279" t="s">
        <v>278</v>
      </c>
      <c r="C21" s="415">
        <f>'10.1.12 MFP Funded'!Y20</f>
        <v>0</v>
      </c>
      <c r="D21" s="415">
        <f>'[11]ALL-Reformatted'!AB20</f>
        <v>0</v>
      </c>
      <c r="E21" s="331">
        <f t="shared" si="6"/>
        <v>0</v>
      </c>
      <c r="F21" s="331">
        <f t="shared" si="1"/>
        <v>0</v>
      </c>
      <c r="G21" s="331">
        <f t="shared" si="2"/>
        <v>0</v>
      </c>
      <c r="H21" s="289">
        <f>'[1]Table 3 Levels 1&amp;2'!AL22</f>
        <v>5428.9842692179664</v>
      </c>
      <c r="I21" s="289">
        <f>'[1]Table 4 Level 3'!P20</f>
        <v>553.79999999999995</v>
      </c>
      <c r="J21" s="289">
        <f t="shared" si="7"/>
        <v>2991.3921346089833</v>
      </c>
      <c r="K21" s="437">
        <f t="shared" si="3"/>
        <v>0</v>
      </c>
      <c r="L21" s="437">
        <f t="shared" si="4"/>
        <v>0</v>
      </c>
      <c r="M21" s="437">
        <f t="shared" si="5"/>
        <v>0</v>
      </c>
    </row>
    <row r="22" spans="1:13">
      <c r="A22" s="272">
        <v>16</v>
      </c>
      <c r="B22" s="271" t="s">
        <v>277</v>
      </c>
      <c r="C22" s="299">
        <f>'10.1.12 MFP Funded'!Y21</f>
        <v>4</v>
      </c>
      <c r="D22" s="299">
        <f>'[11]ALL-Reformatted'!AB21</f>
        <v>5</v>
      </c>
      <c r="E22" s="330">
        <f t="shared" si="6"/>
        <v>1</v>
      </c>
      <c r="F22" s="330">
        <f t="shared" si="1"/>
        <v>1</v>
      </c>
      <c r="G22" s="330">
        <f t="shared" si="2"/>
        <v>0</v>
      </c>
      <c r="H22" s="283">
        <f>'[1]Table 3 Levels 1&amp;2'!AL23</f>
        <v>1501.2470754125757</v>
      </c>
      <c r="I22" s="283">
        <f>'[1]Table 4 Level 3'!P21</f>
        <v>686.73</v>
      </c>
      <c r="J22" s="283">
        <f t="shared" si="7"/>
        <v>1093.9885377062878</v>
      </c>
      <c r="K22" s="436">
        <f t="shared" si="3"/>
        <v>1093.9885377062878</v>
      </c>
      <c r="L22" s="436">
        <f t="shared" si="4"/>
        <v>1093.9885377062878</v>
      </c>
      <c r="M22" s="436">
        <f t="shared" si="5"/>
        <v>0</v>
      </c>
    </row>
    <row r="23" spans="1:13">
      <c r="A23" s="264">
        <v>17</v>
      </c>
      <c r="B23" s="263" t="s">
        <v>276</v>
      </c>
      <c r="C23" s="417">
        <f>'10.1.12 MFP Funded'!Y22</f>
        <v>17</v>
      </c>
      <c r="D23" s="417">
        <f>'[11]ALL-Reformatted'!AB22</f>
        <v>17</v>
      </c>
      <c r="E23" s="332">
        <f t="shared" si="6"/>
        <v>0</v>
      </c>
      <c r="F23" s="332">
        <f t="shared" si="1"/>
        <v>0</v>
      </c>
      <c r="G23" s="332">
        <f t="shared" si="2"/>
        <v>0</v>
      </c>
      <c r="H23" s="295">
        <f>'[1]Table 3 Levels 1&amp;2'!AL24</f>
        <v>3386.5716964570697</v>
      </c>
      <c r="I23" s="295">
        <f>'[1]Table 5B2_RSD_LA'!F7</f>
        <v>801.47762416806802</v>
      </c>
      <c r="J23" s="295">
        <f t="shared" si="7"/>
        <v>2094.0246603125688</v>
      </c>
      <c r="K23" s="438">
        <f t="shared" si="3"/>
        <v>0</v>
      </c>
      <c r="L23" s="438">
        <f t="shared" si="4"/>
        <v>0</v>
      </c>
      <c r="M23" s="438">
        <f t="shared" si="5"/>
        <v>0</v>
      </c>
    </row>
    <row r="24" spans="1:13">
      <c r="A24" s="264">
        <v>18</v>
      </c>
      <c r="B24" s="263" t="s">
        <v>275</v>
      </c>
      <c r="C24" s="417">
        <f>'10.1.12 MFP Funded'!Y23</f>
        <v>0</v>
      </c>
      <c r="D24" s="417">
        <f>'[11]ALL-Reformatted'!AB23</f>
        <v>1</v>
      </c>
      <c r="E24" s="332">
        <f t="shared" si="6"/>
        <v>1</v>
      </c>
      <c r="F24" s="332">
        <f t="shared" si="1"/>
        <v>1</v>
      </c>
      <c r="G24" s="332">
        <f t="shared" si="2"/>
        <v>0</v>
      </c>
      <c r="H24" s="295">
        <f>'[1]Table 3 Levels 1&amp;2'!AL25</f>
        <v>5798.0598063231446</v>
      </c>
      <c r="I24" s="295">
        <f>'[1]Table 4 Level 3'!P23</f>
        <v>845.94999999999993</v>
      </c>
      <c r="J24" s="295">
        <f t="shared" si="7"/>
        <v>3322.0049031615722</v>
      </c>
      <c r="K24" s="438">
        <f t="shared" si="3"/>
        <v>3322.0049031615722</v>
      </c>
      <c r="L24" s="438">
        <f t="shared" si="4"/>
        <v>3322.0049031615722</v>
      </c>
      <c r="M24" s="438">
        <f t="shared" si="5"/>
        <v>0</v>
      </c>
    </row>
    <row r="25" spans="1:13">
      <c r="A25" s="264">
        <v>19</v>
      </c>
      <c r="B25" s="263" t="s">
        <v>274</v>
      </c>
      <c r="C25" s="417">
        <f>'10.1.12 MFP Funded'!Y24</f>
        <v>0</v>
      </c>
      <c r="D25" s="417">
        <f>'[11]ALL-Reformatted'!AB24</f>
        <v>0</v>
      </c>
      <c r="E25" s="332">
        <f t="shared" si="6"/>
        <v>0</v>
      </c>
      <c r="F25" s="332">
        <f t="shared" si="1"/>
        <v>0</v>
      </c>
      <c r="G25" s="332">
        <f t="shared" si="2"/>
        <v>0</v>
      </c>
      <c r="H25" s="295">
        <f>'[1]Table 3 Levels 1&amp;2'!AL26</f>
        <v>5219.1012787873206</v>
      </c>
      <c r="I25" s="295">
        <f>'[1]Table 4 Level 3'!P24</f>
        <v>905.43</v>
      </c>
      <c r="J25" s="295">
        <f t="shared" si="7"/>
        <v>3062.2656393936604</v>
      </c>
      <c r="K25" s="438">
        <f t="shared" si="3"/>
        <v>0</v>
      </c>
      <c r="L25" s="438">
        <f t="shared" si="4"/>
        <v>0</v>
      </c>
      <c r="M25" s="438">
        <f t="shared" si="5"/>
        <v>0</v>
      </c>
    </row>
    <row r="26" spans="1:13">
      <c r="A26" s="280">
        <v>20</v>
      </c>
      <c r="B26" s="279" t="s">
        <v>273</v>
      </c>
      <c r="C26" s="415">
        <f>'10.1.12 MFP Funded'!Y25</f>
        <v>2</v>
      </c>
      <c r="D26" s="415">
        <f>'[11]ALL-Reformatted'!AB25</f>
        <v>3</v>
      </c>
      <c r="E26" s="331">
        <f t="shared" si="6"/>
        <v>1</v>
      </c>
      <c r="F26" s="331">
        <f t="shared" si="1"/>
        <v>1</v>
      </c>
      <c r="G26" s="331">
        <f t="shared" si="2"/>
        <v>0</v>
      </c>
      <c r="H26" s="289">
        <f>'[1]Table 3 Levels 1&amp;2'!AL27</f>
        <v>5441.7799844976798</v>
      </c>
      <c r="I26" s="289">
        <f>'[1]Table 4 Level 3'!P25</f>
        <v>586.16999999999996</v>
      </c>
      <c r="J26" s="289">
        <f t="shared" si="7"/>
        <v>3013.97499224884</v>
      </c>
      <c r="K26" s="437">
        <f t="shared" si="3"/>
        <v>3013.97499224884</v>
      </c>
      <c r="L26" s="437">
        <f t="shared" si="4"/>
        <v>3013.97499224884</v>
      </c>
      <c r="M26" s="437">
        <f t="shared" si="5"/>
        <v>0</v>
      </c>
    </row>
    <row r="27" spans="1:13">
      <c r="A27" s="272">
        <v>21</v>
      </c>
      <c r="B27" s="271" t="s">
        <v>272</v>
      </c>
      <c r="C27" s="299">
        <f>'10.1.12 MFP Funded'!Y26</f>
        <v>2</v>
      </c>
      <c r="D27" s="299">
        <f>'[11]ALL-Reformatted'!AB26</f>
        <v>1</v>
      </c>
      <c r="E27" s="330">
        <f t="shared" si="6"/>
        <v>-1</v>
      </c>
      <c r="F27" s="330">
        <f t="shared" si="1"/>
        <v>0</v>
      </c>
      <c r="G27" s="330">
        <f t="shared" si="2"/>
        <v>-1</v>
      </c>
      <c r="H27" s="283">
        <f>'[1]Table 3 Levels 1&amp;2'!AL28</f>
        <v>5718.7800910915075</v>
      </c>
      <c r="I27" s="283">
        <f>'[1]Table 4 Level 3'!P26</f>
        <v>610.35</v>
      </c>
      <c r="J27" s="283">
        <f t="shared" si="7"/>
        <v>3164.5650455457539</v>
      </c>
      <c r="K27" s="436">
        <f t="shared" si="3"/>
        <v>-3164.5650455457539</v>
      </c>
      <c r="L27" s="436">
        <f t="shared" si="4"/>
        <v>0</v>
      </c>
      <c r="M27" s="436">
        <f t="shared" si="5"/>
        <v>-3164.5650455457539</v>
      </c>
    </row>
    <row r="28" spans="1:13">
      <c r="A28" s="264">
        <v>22</v>
      </c>
      <c r="B28" s="263" t="s">
        <v>271</v>
      </c>
      <c r="C28" s="417">
        <f>'10.1.12 MFP Funded'!Y27</f>
        <v>2</v>
      </c>
      <c r="D28" s="417">
        <f>'[11]ALL-Reformatted'!AB27</f>
        <v>2</v>
      </c>
      <c r="E28" s="332">
        <f t="shared" si="6"/>
        <v>0</v>
      </c>
      <c r="F28" s="332">
        <f t="shared" si="1"/>
        <v>0</v>
      </c>
      <c r="G28" s="332">
        <f t="shared" si="2"/>
        <v>0</v>
      </c>
      <c r="H28" s="295">
        <f>'[1]Table 3 Levels 1&amp;2'!AL29</f>
        <v>6198.830003500153</v>
      </c>
      <c r="I28" s="295">
        <f>'[1]Table 4 Level 3'!P27</f>
        <v>496.36</v>
      </c>
      <c r="J28" s="295">
        <f t="shared" si="7"/>
        <v>3347.5950017500763</v>
      </c>
      <c r="K28" s="438">
        <f t="shared" si="3"/>
        <v>0</v>
      </c>
      <c r="L28" s="438">
        <f t="shared" si="4"/>
        <v>0</v>
      </c>
      <c r="M28" s="438">
        <f t="shared" si="5"/>
        <v>0</v>
      </c>
    </row>
    <row r="29" spans="1:13">
      <c r="A29" s="264">
        <v>23</v>
      </c>
      <c r="B29" s="263" t="s">
        <v>270</v>
      </c>
      <c r="C29" s="417">
        <f>'10.1.12 MFP Funded'!Y28</f>
        <v>5</v>
      </c>
      <c r="D29" s="417">
        <f>'[11]ALL-Reformatted'!AB28</f>
        <v>8</v>
      </c>
      <c r="E29" s="332">
        <f t="shared" si="6"/>
        <v>3</v>
      </c>
      <c r="F29" s="332">
        <f t="shared" si="1"/>
        <v>3</v>
      </c>
      <c r="G29" s="332">
        <f t="shared" si="2"/>
        <v>0</v>
      </c>
      <c r="H29" s="295">
        <f>'[1]Table 3 Levels 1&amp;2'!AL30</f>
        <v>4809.0299298140199</v>
      </c>
      <c r="I29" s="295">
        <f>'[1]Table 4 Level 3'!P28</f>
        <v>688.58</v>
      </c>
      <c r="J29" s="295">
        <f t="shared" si="7"/>
        <v>2748.8049649070099</v>
      </c>
      <c r="K29" s="438">
        <f t="shared" si="3"/>
        <v>8246.4148947210306</v>
      </c>
      <c r="L29" s="438">
        <f t="shared" si="4"/>
        <v>8246.4148947210306</v>
      </c>
      <c r="M29" s="438">
        <f t="shared" si="5"/>
        <v>0</v>
      </c>
    </row>
    <row r="30" spans="1:13">
      <c r="A30" s="264">
        <v>24</v>
      </c>
      <c r="B30" s="263" t="s">
        <v>269</v>
      </c>
      <c r="C30" s="417">
        <f>'10.1.12 MFP Funded'!Y29</f>
        <v>2</v>
      </c>
      <c r="D30" s="417">
        <f>'[11]ALL-Reformatted'!AB29</f>
        <v>2</v>
      </c>
      <c r="E30" s="332">
        <f t="shared" si="6"/>
        <v>0</v>
      </c>
      <c r="F30" s="332">
        <f t="shared" si="1"/>
        <v>0</v>
      </c>
      <c r="G30" s="332">
        <f t="shared" si="2"/>
        <v>0</v>
      </c>
      <c r="H30" s="295">
        <f>'[1]Table 3 Levels 1&amp;2'!AL31</f>
        <v>2649.7787452556372</v>
      </c>
      <c r="I30" s="295">
        <f>'[1]Table 4 Level 3'!P29</f>
        <v>854.24999999999989</v>
      </c>
      <c r="J30" s="295">
        <f t="shared" si="7"/>
        <v>1752.0143726278186</v>
      </c>
      <c r="K30" s="438">
        <f t="shared" si="3"/>
        <v>0</v>
      </c>
      <c r="L30" s="438">
        <f t="shared" si="4"/>
        <v>0</v>
      </c>
      <c r="M30" s="438">
        <f t="shared" si="5"/>
        <v>0</v>
      </c>
    </row>
    <row r="31" spans="1:13">
      <c r="A31" s="280">
        <v>25</v>
      </c>
      <c r="B31" s="279" t="s">
        <v>268</v>
      </c>
      <c r="C31" s="415">
        <f>'10.1.12 MFP Funded'!Y30</f>
        <v>0</v>
      </c>
      <c r="D31" s="415">
        <f>'[11]ALL-Reformatted'!AB30</f>
        <v>0</v>
      </c>
      <c r="E31" s="331">
        <f t="shared" si="6"/>
        <v>0</v>
      </c>
      <c r="F31" s="331">
        <f t="shared" si="1"/>
        <v>0</v>
      </c>
      <c r="G31" s="331">
        <f t="shared" si="2"/>
        <v>0</v>
      </c>
      <c r="H31" s="289">
        <f>'[1]Table 3 Levels 1&amp;2'!AL32</f>
        <v>3848.3923674564248</v>
      </c>
      <c r="I31" s="289">
        <f>'[1]Table 4 Level 3'!P30</f>
        <v>653.73</v>
      </c>
      <c r="J31" s="289">
        <f t="shared" si="7"/>
        <v>2251.0611837282122</v>
      </c>
      <c r="K31" s="437">
        <f t="shared" si="3"/>
        <v>0</v>
      </c>
      <c r="L31" s="437">
        <f t="shared" si="4"/>
        <v>0</v>
      </c>
      <c r="M31" s="437">
        <f t="shared" si="5"/>
        <v>0</v>
      </c>
    </row>
    <row r="32" spans="1:13">
      <c r="A32" s="272">
        <v>26</v>
      </c>
      <c r="B32" s="271" t="s">
        <v>267</v>
      </c>
      <c r="C32" s="299">
        <f>'10.1.12 MFP Funded'!Y31</f>
        <v>30</v>
      </c>
      <c r="D32" s="299">
        <f>'[11]ALL-Reformatted'!AB31</f>
        <v>28</v>
      </c>
      <c r="E32" s="330">
        <f t="shared" si="6"/>
        <v>-2</v>
      </c>
      <c r="F32" s="330">
        <f t="shared" si="1"/>
        <v>0</v>
      </c>
      <c r="G32" s="330">
        <f t="shared" si="2"/>
        <v>-2</v>
      </c>
      <c r="H32" s="283">
        <f>'[1]Table 3 Levels 1&amp;2'!AL33</f>
        <v>3145.9192082835102</v>
      </c>
      <c r="I32" s="283">
        <f>'[1]Table 4 Level 3'!P31</f>
        <v>836.83</v>
      </c>
      <c r="J32" s="283">
        <f t="shared" si="7"/>
        <v>1991.3746041417551</v>
      </c>
      <c r="K32" s="436">
        <f t="shared" si="3"/>
        <v>-3982.7492082835101</v>
      </c>
      <c r="L32" s="436">
        <f t="shared" si="4"/>
        <v>0</v>
      </c>
      <c r="M32" s="436">
        <f t="shared" si="5"/>
        <v>-3982.7492082835101</v>
      </c>
    </row>
    <row r="33" spans="1:13">
      <c r="A33" s="264">
        <v>27</v>
      </c>
      <c r="B33" s="263" t="s">
        <v>266</v>
      </c>
      <c r="C33" s="409">
        <f>'10.1.12 MFP Funded'!Y32</f>
        <v>1</v>
      </c>
      <c r="D33" s="409">
        <f>'[11]ALL-Reformatted'!AB32</f>
        <v>2</v>
      </c>
      <c r="E33" s="327">
        <f t="shared" si="6"/>
        <v>1</v>
      </c>
      <c r="F33" s="327">
        <f t="shared" si="1"/>
        <v>1</v>
      </c>
      <c r="G33" s="327">
        <f t="shared" si="2"/>
        <v>0</v>
      </c>
      <c r="H33" s="259">
        <f>'[1]Table 3 Levels 1&amp;2'!AL34</f>
        <v>5653.5502977926608</v>
      </c>
      <c r="I33" s="259">
        <f>'[1]Table 4 Level 3'!P32</f>
        <v>693.06</v>
      </c>
      <c r="J33" s="259">
        <f t="shared" si="7"/>
        <v>3173.3051488963301</v>
      </c>
      <c r="K33" s="430">
        <f t="shared" si="3"/>
        <v>3173.3051488963301</v>
      </c>
      <c r="L33" s="430">
        <f t="shared" si="4"/>
        <v>3173.3051488963301</v>
      </c>
      <c r="M33" s="430">
        <f t="shared" si="5"/>
        <v>0</v>
      </c>
    </row>
    <row r="34" spans="1:13">
      <c r="A34" s="264">
        <v>28</v>
      </c>
      <c r="B34" s="263" t="s">
        <v>265</v>
      </c>
      <c r="C34" s="409">
        <f>'10.1.12 MFP Funded'!Y33</f>
        <v>10</v>
      </c>
      <c r="D34" s="409">
        <f>'[11]ALL-Reformatted'!AB33</f>
        <v>10</v>
      </c>
      <c r="E34" s="327">
        <f t="shared" si="6"/>
        <v>0</v>
      </c>
      <c r="F34" s="327">
        <f t="shared" si="1"/>
        <v>0</v>
      </c>
      <c r="G34" s="327">
        <f t="shared" si="2"/>
        <v>0</v>
      </c>
      <c r="H34" s="259">
        <f>'[1]Table 3 Levels 1&amp;2'!AL35</f>
        <v>3200.5356505169011</v>
      </c>
      <c r="I34" s="259">
        <f>'[1]Table 4 Level 3'!P33</f>
        <v>694.4</v>
      </c>
      <c r="J34" s="259">
        <f t="shared" si="7"/>
        <v>1947.4678252584506</v>
      </c>
      <c r="K34" s="430">
        <f t="shared" si="3"/>
        <v>0</v>
      </c>
      <c r="L34" s="430">
        <f t="shared" si="4"/>
        <v>0</v>
      </c>
      <c r="M34" s="430">
        <f t="shared" si="5"/>
        <v>0</v>
      </c>
    </row>
    <row r="35" spans="1:13">
      <c r="A35" s="264">
        <v>29</v>
      </c>
      <c r="B35" s="263" t="s">
        <v>264</v>
      </c>
      <c r="C35" s="409">
        <f>'10.1.12 MFP Funded'!Y34</f>
        <v>6</v>
      </c>
      <c r="D35" s="409">
        <f>'[11]ALL-Reformatted'!AB34</f>
        <v>4</v>
      </c>
      <c r="E35" s="327">
        <f t="shared" si="6"/>
        <v>-2</v>
      </c>
      <c r="F35" s="327">
        <f t="shared" si="1"/>
        <v>0</v>
      </c>
      <c r="G35" s="327">
        <f t="shared" si="2"/>
        <v>-2</v>
      </c>
      <c r="H35" s="259">
        <f>'[1]Table 3 Levels 1&amp;2'!AL36</f>
        <v>3945.0399545376122</v>
      </c>
      <c r="I35" s="259">
        <f>'[1]Table 4 Level 3'!P34</f>
        <v>754.94999999999993</v>
      </c>
      <c r="J35" s="259">
        <f t="shared" si="7"/>
        <v>2349.994977268806</v>
      </c>
      <c r="K35" s="430">
        <f t="shared" si="3"/>
        <v>-4699.989954537612</v>
      </c>
      <c r="L35" s="430">
        <f t="shared" si="4"/>
        <v>0</v>
      </c>
      <c r="M35" s="430">
        <f t="shared" si="5"/>
        <v>-4699.989954537612</v>
      </c>
    </row>
    <row r="36" spans="1:13">
      <c r="A36" s="280">
        <v>30</v>
      </c>
      <c r="B36" s="279" t="s">
        <v>263</v>
      </c>
      <c r="C36" s="413">
        <f>'10.1.12 MFP Funded'!Y35</f>
        <v>1</v>
      </c>
      <c r="D36" s="413">
        <f>'[11]ALL-Reformatted'!AB35</f>
        <v>0</v>
      </c>
      <c r="E36" s="329">
        <f t="shared" si="6"/>
        <v>-1</v>
      </c>
      <c r="F36" s="329">
        <f t="shared" si="1"/>
        <v>0</v>
      </c>
      <c r="G36" s="329">
        <f t="shared" si="2"/>
        <v>-1</v>
      </c>
      <c r="H36" s="275">
        <f>'[1]Table 3 Levels 1&amp;2'!AL37</f>
        <v>5594.8916667625617</v>
      </c>
      <c r="I36" s="275">
        <f>'[1]Table 4 Level 3'!P35</f>
        <v>727.17</v>
      </c>
      <c r="J36" s="275">
        <f t="shared" si="7"/>
        <v>3161.0308333812809</v>
      </c>
      <c r="K36" s="435">
        <f t="shared" si="3"/>
        <v>-3161.0308333812809</v>
      </c>
      <c r="L36" s="435">
        <f t="shared" si="4"/>
        <v>0</v>
      </c>
      <c r="M36" s="435">
        <f t="shared" si="5"/>
        <v>-3161.0308333812809</v>
      </c>
    </row>
    <row r="37" spans="1:13">
      <c r="A37" s="272">
        <v>31</v>
      </c>
      <c r="B37" s="271" t="s">
        <v>262</v>
      </c>
      <c r="C37" s="411">
        <f>'10.1.12 MFP Funded'!Y36</f>
        <v>4</v>
      </c>
      <c r="D37" s="411">
        <f>'[11]ALL-Reformatted'!AB36</f>
        <v>4</v>
      </c>
      <c r="E37" s="328">
        <f t="shared" si="6"/>
        <v>0</v>
      </c>
      <c r="F37" s="328">
        <f t="shared" si="1"/>
        <v>0</v>
      </c>
      <c r="G37" s="328">
        <f t="shared" si="2"/>
        <v>0</v>
      </c>
      <c r="H37" s="267">
        <f>'[1]Table 3 Levels 1&amp;2'!AL38</f>
        <v>4159.5846806435638</v>
      </c>
      <c r="I37" s="267">
        <f>'[1]Table 4 Level 3'!P36</f>
        <v>620.83000000000004</v>
      </c>
      <c r="J37" s="267">
        <f t="shared" si="7"/>
        <v>2390.2073403217819</v>
      </c>
      <c r="K37" s="431">
        <f t="shared" si="3"/>
        <v>0</v>
      </c>
      <c r="L37" s="431">
        <f t="shared" si="4"/>
        <v>0</v>
      </c>
      <c r="M37" s="431">
        <f t="shared" si="5"/>
        <v>0</v>
      </c>
    </row>
    <row r="38" spans="1:13">
      <c r="A38" s="264">
        <v>32</v>
      </c>
      <c r="B38" s="263" t="s">
        <v>261</v>
      </c>
      <c r="C38" s="409">
        <f>'10.1.12 MFP Funded'!Y37</f>
        <v>6</v>
      </c>
      <c r="D38" s="409">
        <f>'[11]ALL-Reformatted'!AB37</f>
        <v>8</v>
      </c>
      <c r="E38" s="327">
        <f t="shared" si="6"/>
        <v>2</v>
      </c>
      <c r="F38" s="327">
        <f t="shared" si="1"/>
        <v>2</v>
      </c>
      <c r="G38" s="327">
        <f t="shared" si="2"/>
        <v>0</v>
      </c>
      <c r="H38" s="259">
        <f>'[1]Table 3 Levels 1&amp;2'!AL39</f>
        <v>5475.1436637248598</v>
      </c>
      <c r="I38" s="259">
        <f>'[1]Table 4 Level 3'!P37</f>
        <v>559.77</v>
      </c>
      <c r="J38" s="259">
        <f t="shared" si="7"/>
        <v>3017.4568318624297</v>
      </c>
      <c r="K38" s="430">
        <f t="shared" si="3"/>
        <v>6034.9136637248594</v>
      </c>
      <c r="L38" s="430">
        <f t="shared" si="4"/>
        <v>6034.9136637248594</v>
      </c>
      <c r="M38" s="430">
        <f t="shared" si="5"/>
        <v>0</v>
      </c>
    </row>
    <row r="39" spans="1:13">
      <c r="A39" s="264">
        <v>33</v>
      </c>
      <c r="B39" s="263" t="s">
        <v>260</v>
      </c>
      <c r="C39" s="409">
        <f>'10.1.12 MFP Funded'!Y38</f>
        <v>1</v>
      </c>
      <c r="D39" s="409">
        <f>'[11]ALL-Reformatted'!AB38</f>
        <v>0</v>
      </c>
      <c r="E39" s="327">
        <f t="shared" si="6"/>
        <v>-1</v>
      </c>
      <c r="F39" s="327">
        <f t="shared" si="1"/>
        <v>0</v>
      </c>
      <c r="G39" s="327">
        <f t="shared" si="2"/>
        <v>-1</v>
      </c>
      <c r="H39" s="259">
        <f>'[1]Table 3 Levels 1&amp;2'!AL40</f>
        <v>5397.5678422891451</v>
      </c>
      <c r="I39" s="259">
        <f>'[1]Table 4 Level 3'!P38</f>
        <v>655.31000000000006</v>
      </c>
      <c r="J39" s="259">
        <f t="shared" si="7"/>
        <v>3026.4389211445728</v>
      </c>
      <c r="K39" s="430">
        <f t="shared" si="3"/>
        <v>-3026.4389211445728</v>
      </c>
      <c r="L39" s="430">
        <f t="shared" si="4"/>
        <v>0</v>
      </c>
      <c r="M39" s="430">
        <f t="shared" si="5"/>
        <v>-3026.4389211445728</v>
      </c>
    </row>
    <row r="40" spans="1:13">
      <c r="A40" s="264">
        <v>34</v>
      </c>
      <c r="B40" s="263" t="s">
        <v>259</v>
      </c>
      <c r="C40" s="409">
        <f>'10.1.12 MFP Funded'!Y39</f>
        <v>1</v>
      </c>
      <c r="D40" s="409">
        <f>'[11]ALL-Reformatted'!AB39</f>
        <v>1</v>
      </c>
      <c r="E40" s="327">
        <f t="shared" si="6"/>
        <v>0</v>
      </c>
      <c r="F40" s="327">
        <f t="shared" si="1"/>
        <v>0</v>
      </c>
      <c r="G40" s="327">
        <f t="shared" si="2"/>
        <v>0</v>
      </c>
      <c r="H40" s="259">
        <f>'[1]Table 3 Levels 1&amp;2'!AL41</f>
        <v>5843.9642210290731</v>
      </c>
      <c r="I40" s="259">
        <f>'[1]Table 4 Level 3'!P39</f>
        <v>644.11000000000013</v>
      </c>
      <c r="J40" s="259">
        <f t="shared" si="7"/>
        <v>3244.0371105145368</v>
      </c>
      <c r="K40" s="430">
        <f t="shared" si="3"/>
        <v>0</v>
      </c>
      <c r="L40" s="430">
        <f t="shared" si="4"/>
        <v>0</v>
      </c>
      <c r="M40" s="430">
        <f t="shared" si="5"/>
        <v>0</v>
      </c>
    </row>
    <row r="41" spans="1:13">
      <c r="A41" s="280">
        <v>35</v>
      </c>
      <c r="B41" s="279" t="s">
        <v>258</v>
      </c>
      <c r="C41" s="413">
        <f>'10.1.12 MFP Funded'!Y40</f>
        <v>3</v>
      </c>
      <c r="D41" s="413">
        <f>'[11]ALL-Reformatted'!AB40</f>
        <v>6</v>
      </c>
      <c r="E41" s="329">
        <f t="shared" si="6"/>
        <v>3</v>
      </c>
      <c r="F41" s="329">
        <f t="shared" si="1"/>
        <v>3</v>
      </c>
      <c r="G41" s="329">
        <f t="shared" si="2"/>
        <v>0</v>
      </c>
      <c r="H41" s="275">
        <f>'[1]Table 3 Levels 1&amp;2'!AL42</f>
        <v>4830.9633412658623</v>
      </c>
      <c r="I41" s="275">
        <f>'[1]Table 4 Level 3'!P40</f>
        <v>537.96</v>
      </c>
      <c r="J41" s="275">
        <f t="shared" si="7"/>
        <v>2684.4616706329311</v>
      </c>
      <c r="K41" s="435">
        <f t="shared" si="3"/>
        <v>8053.3850118987939</v>
      </c>
      <c r="L41" s="435">
        <f t="shared" si="4"/>
        <v>8053.3850118987939</v>
      </c>
      <c r="M41" s="435">
        <f t="shared" si="5"/>
        <v>0</v>
      </c>
    </row>
    <row r="42" spans="1:13">
      <c r="A42" s="272">
        <v>36</v>
      </c>
      <c r="B42" s="271" t="s">
        <v>257</v>
      </c>
      <c r="C42" s="411">
        <f>'10.1.12 MFP Funded'!Y41</f>
        <v>28</v>
      </c>
      <c r="D42" s="411">
        <f>'[11]ALL-Reformatted'!AB41</f>
        <v>28</v>
      </c>
      <c r="E42" s="328">
        <f t="shared" si="6"/>
        <v>0</v>
      </c>
      <c r="F42" s="328">
        <f t="shared" si="1"/>
        <v>0</v>
      </c>
      <c r="G42" s="328">
        <f t="shared" si="2"/>
        <v>0</v>
      </c>
      <c r="H42" s="267">
        <f>'[1]Table 3 Levels 1&amp;2'!AL43</f>
        <v>3493.4615493208294</v>
      </c>
      <c r="I42" s="267">
        <f>'[1]Table 5B1_RSD_Orleans'!F78</f>
        <v>746.0335616438357</v>
      </c>
      <c r="J42" s="267">
        <f t="shared" si="7"/>
        <v>2119.7475554823327</v>
      </c>
      <c r="K42" s="431">
        <f t="shared" si="3"/>
        <v>0</v>
      </c>
      <c r="L42" s="431">
        <f t="shared" si="4"/>
        <v>0</v>
      </c>
      <c r="M42" s="431">
        <f t="shared" si="5"/>
        <v>0</v>
      </c>
    </row>
    <row r="43" spans="1:13">
      <c r="A43" s="264">
        <v>37</v>
      </c>
      <c r="B43" s="263" t="s">
        <v>256</v>
      </c>
      <c r="C43" s="409">
        <f>'10.1.12 MFP Funded'!Y42</f>
        <v>12</v>
      </c>
      <c r="D43" s="409">
        <f>'[11]ALL-Reformatted'!AB42</f>
        <v>10</v>
      </c>
      <c r="E43" s="327">
        <f t="shared" si="6"/>
        <v>-2</v>
      </c>
      <c r="F43" s="327">
        <f t="shared" si="1"/>
        <v>0</v>
      </c>
      <c r="G43" s="327">
        <f t="shared" si="2"/>
        <v>-2</v>
      </c>
      <c r="H43" s="259">
        <f>'[1]Table 3 Levels 1&amp;2'!AL44</f>
        <v>5484.3026094077886</v>
      </c>
      <c r="I43" s="259">
        <f>'[1]Table 4 Level 3'!P42</f>
        <v>653.61</v>
      </c>
      <c r="J43" s="259">
        <f t="shared" si="7"/>
        <v>3068.9563047038941</v>
      </c>
      <c r="K43" s="430">
        <f t="shared" si="3"/>
        <v>-6137.9126094077883</v>
      </c>
      <c r="L43" s="430">
        <f t="shared" si="4"/>
        <v>0</v>
      </c>
      <c r="M43" s="430">
        <f t="shared" si="5"/>
        <v>-6137.9126094077883</v>
      </c>
    </row>
    <row r="44" spans="1:13">
      <c r="A44" s="264">
        <v>38</v>
      </c>
      <c r="B44" s="263" t="s">
        <v>255</v>
      </c>
      <c r="C44" s="409">
        <f>'10.1.12 MFP Funded'!Y43</f>
        <v>0</v>
      </c>
      <c r="D44" s="409">
        <f>'[11]ALL-Reformatted'!AB43</f>
        <v>0</v>
      </c>
      <c r="E44" s="327">
        <f t="shared" si="6"/>
        <v>0</v>
      </c>
      <c r="F44" s="327">
        <f t="shared" si="1"/>
        <v>0</v>
      </c>
      <c r="G44" s="327">
        <f t="shared" si="2"/>
        <v>0</v>
      </c>
      <c r="H44" s="259">
        <f>'[1]Table 3 Levels 1&amp;2'!AL45</f>
        <v>2191.7415364583335</v>
      </c>
      <c r="I44" s="259">
        <f>'[1]Table 4 Level 3'!P43</f>
        <v>829.92000000000007</v>
      </c>
      <c r="J44" s="259">
        <f t="shared" si="7"/>
        <v>1510.8307682291668</v>
      </c>
      <c r="K44" s="430">
        <f t="shared" si="3"/>
        <v>0</v>
      </c>
      <c r="L44" s="430">
        <f t="shared" si="4"/>
        <v>0</v>
      </c>
      <c r="M44" s="430">
        <f t="shared" si="5"/>
        <v>0</v>
      </c>
    </row>
    <row r="45" spans="1:13">
      <c r="A45" s="264">
        <v>39</v>
      </c>
      <c r="B45" s="263" t="s">
        <v>254</v>
      </c>
      <c r="C45" s="409">
        <f>'10.1.12 MFP Funded'!Y44</f>
        <v>0</v>
      </c>
      <c r="D45" s="409">
        <f>'[11]ALL-Reformatted'!AB44</f>
        <v>1</v>
      </c>
      <c r="E45" s="327">
        <f t="shared" si="6"/>
        <v>1</v>
      </c>
      <c r="F45" s="327">
        <f t="shared" si="1"/>
        <v>1</v>
      </c>
      <c r="G45" s="327">
        <f t="shared" si="2"/>
        <v>0</v>
      </c>
      <c r="H45" s="259">
        <f>'[1]Table 3 Levels 1&amp;2'!AL46</f>
        <v>3686.1886996918806</v>
      </c>
      <c r="I45" s="259">
        <f>'[1]Table 5B2_RSD_LA'!F21</f>
        <v>779.65573042776441</v>
      </c>
      <c r="J45" s="259">
        <f t="shared" si="7"/>
        <v>2232.9222150598225</v>
      </c>
      <c r="K45" s="430">
        <f t="shared" si="3"/>
        <v>2232.9222150598225</v>
      </c>
      <c r="L45" s="430">
        <f t="shared" si="4"/>
        <v>2232.9222150598225</v>
      </c>
      <c r="M45" s="430">
        <f t="shared" si="5"/>
        <v>0</v>
      </c>
    </row>
    <row r="46" spans="1:13">
      <c r="A46" s="280">
        <v>40</v>
      </c>
      <c r="B46" s="279" t="s">
        <v>253</v>
      </c>
      <c r="C46" s="413">
        <f>'10.1.12 MFP Funded'!Y45</f>
        <v>22</v>
      </c>
      <c r="D46" s="413">
        <f>'[11]ALL-Reformatted'!AB45</f>
        <v>31</v>
      </c>
      <c r="E46" s="329">
        <f t="shared" si="6"/>
        <v>9</v>
      </c>
      <c r="F46" s="329">
        <f t="shared" si="1"/>
        <v>9</v>
      </c>
      <c r="G46" s="329">
        <f t="shared" si="2"/>
        <v>0</v>
      </c>
      <c r="H46" s="275">
        <f>'[1]Table 3 Levels 1&amp;2'!AL47</f>
        <v>4879.0185326187402</v>
      </c>
      <c r="I46" s="275">
        <f>'[1]Table 4 Level 3'!P45</f>
        <v>700.2700000000001</v>
      </c>
      <c r="J46" s="275">
        <f t="shared" si="7"/>
        <v>2789.6442663093703</v>
      </c>
      <c r="K46" s="435">
        <f t="shared" si="3"/>
        <v>25106.798396784332</v>
      </c>
      <c r="L46" s="435">
        <f t="shared" si="4"/>
        <v>25106.798396784332</v>
      </c>
      <c r="M46" s="435">
        <f t="shared" si="5"/>
        <v>0</v>
      </c>
    </row>
    <row r="47" spans="1:13">
      <c r="A47" s="272">
        <v>41</v>
      </c>
      <c r="B47" s="271" t="s">
        <v>252</v>
      </c>
      <c r="C47" s="411">
        <f>'10.1.12 MFP Funded'!Y46</f>
        <v>0</v>
      </c>
      <c r="D47" s="411">
        <f>'[11]ALL-Reformatted'!AB46</f>
        <v>0</v>
      </c>
      <c r="E47" s="328">
        <f t="shared" si="6"/>
        <v>0</v>
      </c>
      <c r="F47" s="328">
        <f t="shared" si="1"/>
        <v>0</v>
      </c>
      <c r="G47" s="328">
        <f t="shared" si="2"/>
        <v>0</v>
      </c>
      <c r="H47" s="267">
        <f>'[1]Table 3 Levels 1&amp;2'!AL48</f>
        <v>1608.4303482587065</v>
      </c>
      <c r="I47" s="267">
        <f>'[1]Table 4 Level 3'!P46</f>
        <v>886.22</v>
      </c>
      <c r="J47" s="267">
        <f t="shared" si="7"/>
        <v>1247.3251741293534</v>
      </c>
      <c r="K47" s="431">
        <f t="shared" si="3"/>
        <v>0</v>
      </c>
      <c r="L47" s="431">
        <f t="shared" si="4"/>
        <v>0</v>
      </c>
      <c r="M47" s="431">
        <f t="shared" si="5"/>
        <v>0</v>
      </c>
    </row>
    <row r="48" spans="1:13">
      <c r="A48" s="264">
        <v>42</v>
      </c>
      <c r="B48" s="263" t="s">
        <v>251</v>
      </c>
      <c r="C48" s="409">
        <f>'10.1.12 MFP Funded'!Y47</f>
        <v>0</v>
      </c>
      <c r="D48" s="409">
        <f>'[11]ALL-Reformatted'!AB47</f>
        <v>1</v>
      </c>
      <c r="E48" s="327">
        <f t="shared" si="6"/>
        <v>1</v>
      </c>
      <c r="F48" s="327">
        <f t="shared" si="1"/>
        <v>1</v>
      </c>
      <c r="G48" s="327">
        <f t="shared" si="2"/>
        <v>0</v>
      </c>
      <c r="H48" s="259">
        <f>'[1]Table 3 Levels 1&amp;2'!AL49</f>
        <v>5260.3047779801664</v>
      </c>
      <c r="I48" s="259">
        <f>'[1]Table 4 Level 3'!P47</f>
        <v>534.28</v>
      </c>
      <c r="J48" s="259">
        <f t="shared" si="7"/>
        <v>2897.2923889900831</v>
      </c>
      <c r="K48" s="430">
        <f t="shared" si="3"/>
        <v>2897.2923889900831</v>
      </c>
      <c r="L48" s="430">
        <f t="shared" si="4"/>
        <v>2897.2923889900831</v>
      </c>
      <c r="M48" s="430">
        <f t="shared" si="5"/>
        <v>0</v>
      </c>
    </row>
    <row r="49" spans="1:13">
      <c r="A49" s="264">
        <v>43</v>
      </c>
      <c r="B49" s="263" t="s">
        <v>250</v>
      </c>
      <c r="C49" s="409">
        <f>'10.1.12 MFP Funded'!Y48</f>
        <v>5</v>
      </c>
      <c r="D49" s="409">
        <f>'[11]ALL-Reformatted'!AB48</f>
        <v>2</v>
      </c>
      <c r="E49" s="327">
        <f t="shared" si="6"/>
        <v>-3</v>
      </c>
      <c r="F49" s="327">
        <f t="shared" si="1"/>
        <v>0</v>
      </c>
      <c r="G49" s="327">
        <f t="shared" si="2"/>
        <v>-3</v>
      </c>
      <c r="H49" s="259">
        <f>'[1]Table 3 Levels 1&amp;2'!AL50</f>
        <v>5587.3492327608728</v>
      </c>
      <c r="I49" s="259">
        <f>'[1]Table 4 Level 3'!P48</f>
        <v>574.6099999999999</v>
      </c>
      <c r="J49" s="259">
        <f t="shared" si="7"/>
        <v>3080.9796163804363</v>
      </c>
      <c r="K49" s="430">
        <f t="shared" si="3"/>
        <v>-9242.9388491413083</v>
      </c>
      <c r="L49" s="430">
        <f t="shared" si="4"/>
        <v>0</v>
      </c>
      <c r="M49" s="430">
        <f t="shared" si="5"/>
        <v>-9242.9388491413083</v>
      </c>
    </row>
    <row r="50" spans="1:13">
      <c r="A50" s="264">
        <v>44</v>
      </c>
      <c r="B50" s="263" t="s">
        <v>249</v>
      </c>
      <c r="C50" s="409">
        <f>'10.1.12 MFP Funded'!Y49</f>
        <v>2</v>
      </c>
      <c r="D50" s="409">
        <f>'[11]ALL-Reformatted'!AB49</f>
        <v>2</v>
      </c>
      <c r="E50" s="327">
        <f t="shared" si="6"/>
        <v>0</v>
      </c>
      <c r="F50" s="327">
        <f t="shared" si="1"/>
        <v>0</v>
      </c>
      <c r="G50" s="327">
        <f t="shared" si="2"/>
        <v>0</v>
      </c>
      <c r="H50" s="259">
        <f>'[1]Table 3 Levels 1&amp;2'!AL51</f>
        <v>4113.1787591918992</v>
      </c>
      <c r="I50" s="259">
        <f>'[1]Table 4 Level 3'!P49</f>
        <v>663.16000000000008</v>
      </c>
      <c r="J50" s="259">
        <f t="shared" si="7"/>
        <v>2388.1693795959495</v>
      </c>
      <c r="K50" s="430">
        <f t="shared" si="3"/>
        <v>0</v>
      </c>
      <c r="L50" s="430">
        <f t="shared" si="4"/>
        <v>0</v>
      </c>
      <c r="M50" s="430">
        <f t="shared" si="5"/>
        <v>0</v>
      </c>
    </row>
    <row r="51" spans="1:13">
      <c r="A51" s="280">
        <v>45</v>
      </c>
      <c r="B51" s="279" t="s">
        <v>248</v>
      </c>
      <c r="C51" s="413">
        <f>'10.1.12 MFP Funded'!Y50</f>
        <v>1</v>
      </c>
      <c r="D51" s="413">
        <f>'[11]ALL-Reformatted'!AB50</f>
        <v>2</v>
      </c>
      <c r="E51" s="329">
        <f t="shared" si="6"/>
        <v>1</v>
      </c>
      <c r="F51" s="329">
        <f t="shared" si="1"/>
        <v>1</v>
      </c>
      <c r="G51" s="329">
        <f t="shared" si="2"/>
        <v>0</v>
      </c>
      <c r="H51" s="275">
        <f>'[1]Table 3 Levels 1&amp;2'!AL52</f>
        <v>2414.8479898164846</v>
      </c>
      <c r="I51" s="275">
        <f>'[1]Table 4 Level 3'!P50</f>
        <v>753.96000000000015</v>
      </c>
      <c r="J51" s="275">
        <f t="shared" si="7"/>
        <v>1584.4039949082423</v>
      </c>
      <c r="K51" s="435">
        <f t="shared" si="3"/>
        <v>1584.4039949082423</v>
      </c>
      <c r="L51" s="435">
        <f t="shared" si="4"/>
        <v>1584.4039949082423</v>
      </c>
      <c r="M51" s="435">
        <f t="shared" si="5"/>
        <v>0</v>
      </c>
    </row>
    <row r="52" spans="1:13">
      <c r="A52" s="272">
        <v>46</v>
      </c>
      <c r="B52" s="271" t="s">
        <v>247</v>
      </c>
      <c r="C52" s="411">
        <f>'10.1.12 MFP Funded'!Y51</f>
        <v>0</v>
      </c>
      <c r="D52" s="411">
        <f>'[11]ALL-Reformatted'!AB51</f>
        <v>1</v>
      </c>
      <c r="E52" s="328">
        <f t="shared" si="6"/>
        <v>1</v>
      </c>
      <c r="F52" s="328">
        <f t="shared" si="1"/>
        <v>1</v>
      </c>
      <c r="G52" s="328">
        <f t="shared" si="2"/>
        <v>0</v>
      </c>
      <c r="H52" s="267">
        <f>'[1]Table 3 Levels 1&amp;2'!AL53</f>
        <v>5765.0314518803261</v>
      </c>
      <c r="I52" s="267">
        <f>'[1]Table 4 Level 3'!P51</f>
        <v>728.06</v>
      </c>
      <c r="J52" s="267">
        <f t="shared" si="7"/>
        <v>3246.5457259401628</v>
      </c>
      <c r="K52" s="431">
        <f t="shared" si="3"/>
        <v>3246.5457259401628</v>
      </c>
      <c r="L52" s="431">
        <f t="shared" si="4"/>
        <v>3246.5457259401628</v>
      </c>
      <c r="M52" s="431">
        <f t="shared" si="5"/>
        <v>0</v>
      </c>
    </row>
    <row r="53" spans="1:13">
      <c r="A53" s="264">
        <v>47</v>
      </c>
      <c r="B53" s="263" t="s">
        <v>246</v>
      </c>
      <c r="C53" s="409">
        <f>'10.1.12 MFP Funded'!Y52</f>
        <v>1</v>
      </c>
      <c r="D53" s="409">
        <f>'[11]ALL-Reformatted'!AB52</f>
        <v>0</v>
      </c>
      <c r="E53" s="327">
        <f t="shared" si="6"/>
        <v>-1</v>
      </c>
      <c r="F53" s="327">
        <f t="shared" si="1"/>
        <v>0</v>
      </c>
      <c r="G53" s="327">
        <f t="shared" si="2"/>
        <v>-1</v>
      </c>
      <c r="H53" s="259">
        <f>'[1]Table 3 Levels 1&amp;2'!AL54</f>
        <v>3186.1712081166847</v>
      </c>
      <c r="I53" s="259">
        <f>'[1]Table 4 Level 3'!P52</f>
        <v>910.76</v>
      </c>
      <c r="J53" s="259">
        <f t="shared" si="7"/>
        <v>2048.4656040583423</v>
      </c>
      <c r="K53" s="430">
        <f t="shared" si="3"/>
        <v>-2048.4656040583423</v>
      </c>
      <c r="L53" s="430">
        <f t="shared" si="4"/>
        <v>0</v>
      </c>
      <c r="M53" s="430">
        <f t="shared" si="5"/>
        <v>-2048.4656040583423</v>
      </c>
    </row>
    <row r="54" spans="1:13">
      <c r="A54" s="264">
        <v>48</v>
      </c>
      <c r="B54" s="263" t="s">
        <v>245</v>
      </c>
      <c r="C54" s="409">
        <f>'10.1.12 MFP Funded'!Y53</f>
        <v>3</v>
      </c>
      <c r="D54" s="409">
        <f>'[11]ALL-Reformatted'!AB53</f>
        <v>0</v>
      </c>
      <c r="E54" s="327">
        <f t="shared" si="6"/>
        <v>-3</v>
      </c>
      <c r="F54" s="327">
        <f t="shared" si="1"/>
        <v>0</v>
      </c>
      <c r="G54" s="327">
        <f t="shared" si="2"/>
        <v>-3</v>
      </c>
      <c r="H54" s="259">
        <f>'[1]Table 3 Levels 1&amp;2'!AL55</f>
        <v>4260.4872196136057</v>
      </c>
      <c r="I54" s="259">
        <f>'[1]Table 4 Level 3'!P53</f>
        <v>871.07</v>
      </c>
      <c r="J54" s="259">
        <f t="shared" si="7"/>
        <v>2565.7786098068027</v>
      </c>
      <c r="K54" s="430">
        <f t="shared" si="3"/>
        <v>-7697.3358294204081</v>
      </c>
      <c r="L54" s="430">
        <f t="shared" si="4"/>
        <v>0</v>
      </c>
      <c r="M54" s="430">
        <f t="shared" si="5"/>
        <v>-7697.3358294204081</v>
      </c>
    </row>
    <row r="55" spans="1:13">
      <c r="A55" s="264">
        <v>49</v>
      </c>
      <c r="B55" s="263" t="s">
        <v>244</v>
      </c>
      <c r="C55" s="409">
        <f>'10.1.12 MFP Funded'!Y54</f>
        <v>6</v>
      </c>
      <c r="D55" s="409">
        <f>'[11]ALL-Reformatted'!AB54</f>
        <v>3</v>
      </c>
      <c r="E55" s="327">
        <f t="shared" si="6"/>
        <v>-3</v>
      </c>
      <c r="F55" s="327">
        <f t="shared" si="1"/>
        <v>0</v>
      </c>
      <c r="G55" s="327">
        <f t="shared" si="2"/>
        <v>-3</v>
      </c>
      <c r="H55" s="259">
        <f>'[1]Table 3 Levels 1&amp;2'!AL56</f>
        <v>4800.2172145077111</v>
      </c>
      <c r="I55" s="259">
        <f>'[1]Table 4 Level 3'!P54</f>
        <v>574.43999999999994</v>
      </c>
      <c r="J55" s="259">
        <f t="shared" si="7"/>
        <v>2687.3286072538554</v>
      </c>
      <c r="K55" s="430">
        <f t="shared" si="3"/>
        <v>-8061.9858217615656</v>
      </c>
      <c r="L55" s="430">
        <f t="shared" si="4"/>
        <v>0</v>
      </c>
      <c r="M55" s="430">
        <f t="shared" si="5"/>
        <v>-8061.9858217615656</v>
      </c>
    </row>
    <row r="56" spans="1:13">
      <c r="A56" s="280">
        <v>50</v>
      </c>
      <c r="B56" s="279" t="s">
        <v>243</v>
      </c>
      <c r="C56" s="413">
        <f>'10.1.12 MFP Funded'!Y55</f>
        <v>0</v>
      </c>
      <c r="D56" s="413">
        <f>'[11]ALL-Reformatted'!AB55</f>
        <v>1</v>
      </c>
      <c r="E56" s="329">
        <f t="shared" si="6"/>
        <v>1</v>
      </c>
      <c r="F56" s="329">
        <f t="shared" si="1"/>
        <v>1</v>
      </c>
      <c r="G56" s="329">
        <f t="shared" si="2"/>
        <v>0</v>
      </c>
      <c r="H56" s="275">
        <f>'[1]Table 3 Levels 1&amp;2'!AL57</f>
        <v>5059.523754419537</v>
      </c>
      <c r="I56" s="275">
        <f>'[1]Table 4 Level 3'!P55</f>
        <v>634.46</v>
      </c>
      <c r="J56" s="275">
        <f t="shared" si="7"/>
        <v>2846.9918772097685</v>
      </c>
      <c r="K56" s="435">
        <f t="shared" si="3"/>
        <v>2846.9918772097685</v>
      </c>
      <c r="L56" s="435">
        <f t="shared" si="4"/>
        <v>2846.9918772097685</v>
      </c>
      <c r="M56" s="435">
        <f t="shared" si="5"/>
        <v>0</v>
      </c>
    </row>
    <row r="57" spans="1:13">
      <c r="A57" s="272">
        <v>51</v>
      </c>
      <c r="B57" s="271" t="s">
        <v>242</v>
      </c>
      <c r="C57" s="411">
        <f>'10.1.12 MFP Funded'!Y56</f>
        <v>2</v>
      </c>
      <c r="D57" s="411">
        <f>'[11]ALL-Reformatted'!AB56</f>
        <v>2</v>
      </c>
      <c r="E57" s="328">
        <f t="shared" si="6"/>
        <v>0</v>
      </c>
      <c r="F57" s="328">
        <f t="shared" si="1"/>
        <v>0</v>
      </c>
      <c r="G57" s="328">
        <f t="shared" si="2"/>
        <v>0</v>
      </c>
      <c r="H57" s="267">
        <f>'[1]Table 3 Levels 1&amp;2'!AL58</f>
        <v>4384.0477116019692</v>
      </c>
      <c r="I57" s="267">
        <f>'[1]Table 4 Level 3'!P56</f>
        <v>706.66</v>
      </c>
      <c r="J57" s="267">
        <f t="shared" si="7"/>
        <v>2545.3538558009845</v>
      </c>
      <c r="K57" s="431">
        <f t="shared" si="3"/>
        <v>0</v>
      </c>
      <c r="L57" s="431">
        <f t="shared" si="4"/>
        <v>0</v>
      </c>
      <c r="M57" s="431">
        <f t="shared" si="5"/>
        <v>0</v>
      </c>
    </row>
    <row r="58" spans="1:13">
      <c r="A58" s="264">
        <v>52</v>
      </c>
      <c r="B58" s="263" t="s">
        <v>241</v>
      </c>
      <c r="C58" s="409">
        <f>'10.1.12 MFP Funded'!Y57</f>
        <v>11</v>
      </c>
      <c r="D58" s="409">
        <f>'[11]ALL-Reformatted'!AB57</f>
        <v>10</v>
      </c>
      <c r="E58" s="327">
        <f t="shared" si="6"/>
        <v>-1</v>
      </c>
      <c r="F58" s="327">
        <f t="shared" si="1"/>
        <v>0</v>
      </c>
      <c r="G58" s="327">
        <f t="shared" si="2"/>
        <v>-1</v>
      </c>
      <c r="H58" s="259">
        <f>'[1]Table 3 Levels 1&amp;2'!AL59</f>
        <v>4920.0697942988754</v>
      </c>
      <c r="I58" s="259">
        <f>'[1]Table 4 Level 3'!P57</f>
        <v>658.37</v>
      </c>
      <c r="J58" s="259">
        <f t="shared" si="7"/>
        <v>2789.2198971494377</v>
      </c>
      <c r="K58" s="430">
        <f t="shared" si="3"/>
        <v>-2789.2198971494377</v>
      </c>
      <c r="L58" s="430">
        <f t="shared" si="4"/>
        <v>0</v>
      </c>
      <c r="M58" s="430">
        <f t="shared" si="5"/>
        <v>-2789.2198971494377</v>
      </c>
    </row>
    <row r="59" spans="1:13">
      <c r="A59" s="264">
        <v>53</v>
      </c>
      <c r="B59" s="263" t="s">
        <v>240</v>
      </c>
      <c r="C59" s="409">
        <f>'10.1.12 MFP Funded'!Y58</f>
        <v>9</v>
      </c>
      <c r="D59" s="409">
        <f>'[11]ALL-Reformatted'!AB58</f>
        <v>5</v>
      </c>
      <c r="E59" s="327">
        <f t="shared" si="6"/>
        <v>-4</v>
      </c>
      <c r="F59" s="327">
        <f t="shared" si="1"/>
        <v>0</v>
      </c>
      <c r="G59" s="327">
        <f t="shared" si="2"/>
        <v>-4</v>
      </c>
      <c r="H59" s="259">
        <f>'[1]Table 3 Levels 1&amp;2'!AL60</f>
        <v>4784.2719870767614</v>
      </c>
      <c r="I59" s="259">
        <f>'[1]Table 4 Level 3'!P58</f>
        <v>689.74</v>
      </c>
      <c r="J59" s="259">
        <f t="shared" si="7"/>
        <v>2737.0059935383806</v>
      </c>
      <c r="K59" s="430">
        <f t="shared" si="3"/>
        <v>-10948.023974153522</v>
      </c>
      <c r="L59" s="430">
        <f t="shared" si="4"/>
        <v>0</v>
      </c>
      <c r="M59" s="430">
        <f t="shared" si="5"/>
        <v>-10948.023974153522</v>
      </c>
    </row>
    <row r="60" spans="1:13">
      <c r="A60" s="264">
        <v>54</v>
      </c>
      <c r="B60" s="263" t="s">
        <v>239</v>
      </c>
      <c r="C60" s="409">
        <f>'10.1.12 MFP Funded'!Y59</f>
        <v>0</v>
      </c>
      <c r="D60" s="409">
        <f>'[11]ALL-Reformatted'!AB59</f>
        <v>0</v>
      </c>
      <c r="E60" s="327">
        <f t="shared" si="6"/>
        <v>0</v>
      </c>
      <c r="F60" s="327">
        <f t="shared" si="1"/>
        <v>0</v>
      </c>
      <c r="G60" s="327">
        <f t="shared" si="2"/>
        <v>0</v>
      </c>
      <c r="H60" s="259">
        <f>'[1]Table 3 Levels 1&amp;2'!AL61</f>
        <v>5982.5555386476462</v>
      </c>
      <c r="I60" s="259">
        <f>'[1]Table 4 Level 3'!P59</f>
        <v>951.45</v>
      </c>
      <c r="J60" s="259">
        <f t="shared" si="7"/>
        <v>3467.002769323823</v>
      </c>
      <c r="K60" s="430">
        <f t="shared" si="3"/>
        <v>0</v>
      </c>
      <c r="L60" s="430">
        <f t="shared" si="4"/>
        <v>0</v>
      </c>
      <c r="M60" s="430">
        <f t="shared" si="5"/>
        <v>0</v>
      </c>
    </row>
    <row r="61" spans="1:13">
      <c r="A61" s="280">
        <v>55</v>
      </c>
      <c r="B61" s="279" t="s">
        <v>238</v>
      </c>
      <c r="C61" s="413">
        <f>'10.1.12 MFP Funded'!Y60</f>
        <v>3</v>
      </c>
      <c r="D61" s="413">
        <f>'[11]ALL-Reformatted'!AB60</f>
        <v>7</v>
      </c>
      <c r="E61" s="329">
        <f t="shared" si="6"/>
        <v>4</v>
      </c>
      <c r="F61" s="329">
        <f t="shared" si="1"/>
        <v>4</v>
      </c>
      <c r="G61" s="329">
        <f t="shared" si="2"/>
        <v>0</v>
      </c>
      <c r="H61" s="275">
        <f>'[1]Table 3 Levels 1&amp;2'!AL62</f>
        <v>4087.4017448818722</v>
      </c>
      <c r="I61" s="275">
        <f>'[1]Table 4 Level 3'!P60</f>
        <v>795.14</v>
      </c>
      <c r="J61" s="275">
        <f t="shared" si="7"/>
        <v>2441.2708724409363</v>
      </c>
      <c r="K61" s="435">
        <f t="shared" si="3"/>
        <v>9765.0834897637451</v>
      </c>
      <c r="L61" s="435">
        <f t="shared" si="4"/>
        <v>9765.0834897637451</v>
      </c>
      <c r="M61" s="435">
        <f t="shared" si="5"/>
        <v>0</v>
      </c>
    </row>
    <row r="62" spans="1:13">
      <c r="A62" s="272">
        <v>56</v>
      </c>
      <c r="B62" s="271" t="s">
        <v>237</v>
      </c>
      <c r="C62" s="411">
        <f>'10.1.12 MFP Funded'!Y61</f>
        <v>0</v>
      </c>
      <c r="D62" s="411">
        <f>'[11]ALL-Reformatted'!AB61</f>
        <v>1</v>
      </c>
      <c r="E62" s="328">
        <f t="shared" si="6"/>
        <v>1</v>
      </c>
      <c r="F62" s="328">
        <f t="shared" si="1"/>
        <v>1</v>
      </c>
      <c r="G62" s="328">
        <f t="shared" si="2"/>
        <v>0</v>
      </c>
      <c r="H62" s="267">
        <f>'[1]Table 3 Levels 1&amp;2'!AL63</f>
        <v>5052.2250942802684</v>
      </c>
      <c r="I62" s="267">
        <f>'[1]Table 4 Level 3'!P61</f>
        <v>614.66000000000008</v>
      </c>
      <c r="J62" s="267">
        <f t="shared" si="7"/>
        <v>2833.4425471401341</v>
      </c>
      <c r="K62" s="431">
        <f t="shared" si="3"/>
        <v>2833.4425471401341</v>
      </c>
      <c r="L62" s="431">
        <f t="shared" si="4"/>
        <v>2833.4425471401341</v>
      </c>
      <c r="M62" s="431">
        <f t="shared" si="5"/>
        <v>0</v>
      </c>
    </row>
    <row r="63" spans="1:13">
      <c r="A63" s="264">
        <v>57</v>
      </c>
      <c r="B63" s="263" t="s">
        <v>236</v>
      </c>
      <c r="C63" s="409">
        <f>'10.1.12 MFP Funded'!Y62</f>
        <v>4</v>
      </c>
      <c r="D63" s="409">
        <f>'[11]ALL-Reformatted'!AB62</f>
        <v>3</v>
      </c>
      <c r="E63" s="327">
        <f t="shared" si="6"/>
        <v>-1</v>
      </c>
      <c r="F63" s="327">
        <f t="shared" si="1"/>
        <v>0</v>
      </c>
      <c r="G63" s="327">
        <f t="shared" si="2"/>
        <v>-1</v>
      </c>
      <c r="H63" s="259">
        <f>'[1]Table 3 Levels 1&amp;2'!AL64</f>
        <v>4389.3863180380931</v>
      </c>
      <c r="I63" s="259">
        <f>'[1]Table 4 Level 3'!P62</f>
        <v>764.51</v>
      </c>
      <c r="J63" s="259">
        <f t="shared" si="7"/>
        <v>2576.9481590190467</v>
      </c>
      <c r="K63" s="430">
        <f t="shared" si="3"/>
        <v>-2576.9481590190467</v>
      </c>
      <c r="L63" s="430">
        <f t="shared" si="4"/>
        <v>0</v>
      </c>
      <c r="M63" s="430">
        <f t="shared" si="5"/>
        <v>-2576.9481590190467</v>
      </c>
    </row>
    <row r="64" spans="1:13">
      <c r="A64" s="264">
        <v>58</v>
      </c>
      <c r="B64" s="263" t="s">
        <v>235</v>
      </c>
      <c r="C64" s="409">
        <f>'10.1.12 MFP Funded'!Y63</f>
        <v>3</v>
      </c>
      <c r="D64" s="409">
        <f>'[11]ALL-Reformatted'!AB63</f>
        <v>1</v>
      </c>
      <c r="E64" s="327">
        <f t="shared" si="6"/>
        <v>-2</v>
      </c>
      <c r="F64" s="327">
        <f t="shared" si="1"/>
        <v>0</v>
      </c>
      <c r="G64" s="327">
        <f t="shared" si="2"/>
        <v>-2</v>
      </c>
      <c r="H64" s="259">
        <f>'[1]Table 3 Levels 1&amp;2'!AL65</f>
        <v>5325.8881107130073</v>
      </c>
      <c r="I64" s="259">
        <f>'[1]Table 4 Level 3'!P63</f>
        <v>697.04</v>
      </c>
      <c r="J64" s="259">
        <f t="shared" si="7"/>
        <v>3011.4640553565036</v>
      </c>
      <c r="K64" s="430">
        <f t="shared" si="3"/>
        <v>-6022.9281107130073</v>
      </c>
      <c r="L64" s="430">
        <f t="shared" si="4"/>
        <v>0</v>
      </c>
      <c r="M64" s="430">
        <f t="shared" si="5"/>
        <v>-6022.9281107130073</v>
      </c>
    </row>
    <row r="65" spans="1:13">
      <c r="A65" s="264">
        <v>59</v>
      </c>
      <c r="B65" s="263" t="s">
        <v>234</v>
      </c>
      <c r="C65" s="409">
        <f>'10.1.12 MFP Funded'!Y64</f>
        <v>2</v>
      </c>
      <c r="D65" s="409">
        <f>'[11]ALL-Reformatted'!AB64</f>
        <v>2</v>
      </c>
      <c r="E65" s="327">
        <f t="shared" si="6"/>
        <v>0</v>
      </c>
      <c r="F65" s="327">
        <f t="shared" si="1"/>
        <v>0</v>
      </c>
      <c r="G65" s="327">
        <f t="shared" si="2"/>
        <v>0</v>
      </c>
      <c r="H65" s="259">
        <f>'[1]Table 3 Levels 1&amp;2'!AL66</f>
        <v>6328.4963620482158</v>
      </c>
      <c r="I65" s="259">
        <f>'[1]Table 4 Level 3'!P64</f>
        <v>689.52</v>
      </c>
      <c r="J65" s="259">
        <f t="shared" si="7"/>
        <v>3509.0081810241081</v>
      </c>
      <c r="K65" s="430">
        <f t="shared" si="3"/>
        <v>0</v>
      </c>
      <c r="L65" s="430">
        <f t="shared" si="4"/>
        <v>0</v>
      </c>
      <c r="M65" s="430">
        <f t="shared" si="5"/>
        <v>0</v>
      </c>
    </row>
    <row r="66" spans="1:13">
      <c r="A66" s="280">
        <v>60</v>
      </c>
      <c r="B66" s="279" t="s">
        <v>233</v>
      </c>
      <c r="C66" s="413">
        <f>'10.1.12 MFP Funded'!Y65</f>
        <v>6</v>
      </c>
      <c r="D66" s="413">
        <f>'[11]ALL-Reformatted'!AB65</f>
        <v>11</v>
      </c>
      <c r="E66" s="329">
        <f t="shared" si="6"/>
        <v>5</v>
      </c>
      <c r="F66" s="329">
        <f t="shared" si="1"/>
        <v>5</v>
      </c>
      <c r="G66" s="329">
        <f t="shared" si="2"/>
        <v>0</v>
      </c>
      <c r="H66" s="275">
        <f>'[1]Table 3 Levels 1&amp;2'!AL67</f>
        <v>4825.1723230627122</v>
      </c>
      <c r="I66" s="275">
        <f>'[1]Table 4 Level 3'!P65</f>
        <v>594.04</v>
      </c>
      <c r="J66" s="275">
        <f t="shared" si="7"/>
        <v>2709.6061615313561</v>
      </c>
      <c r="K66" s="435">
        <f t="shared" si="3"/>
        <v>13548.03080765678</v>
      </c>
      <c r="L66" s="435">
        <f t="shared" si="4"/>
        <v>13548.03080765678</v>
      </c>
      <c r="M66" s="435">
        <f t="shared" si="5"/>
        <v>0</v>
      </c>
    </row>
    <row r="67" spans="1:13">
      <c r="A67" s="272">
        <v>61</v>
      </c>
      <c r="B67" s="271" t="s">
        <v>232</v>
      </c>
      <c r="C67" s="411">
        <f>'10.1.12 MFP Funded'!Y66</f>
        <v>0</v>
      </c>
      <c r="D67" s="411">
        <f>'[11]ALL-Reformatted'!AB66</f>
        <v>0</v>
      </c>
      <c r="E67" s="328">
        <f t="shared" si="6"/>
        <v>0</v>
      </c>
      <c r="F67" s="328">
        <f t="shared" si="1"/>
        <v>0</v>
      </c>
      <c r="G67" s="328">
        <f t="shared" si="2"/>
        <v>0</v>
      </c>
      <c r="H67" s="267">
        <f>'[1]Table 3 Levels 1&amp;2'!AL68</f>
        <v>3063.3110364585282</v>
      </c>
      <c r="I67" s="267">
        <f>'[1]Table 4 Level 3'!P66</f>
        <v>833.70999999999992</v>
      </c>
      <c r="J67" s="267">
        <f t="shared" si="7"/>
        <v>1948.5105182292641</v>
      </c>
      <c r="K67" s="431">
        <f t="shared" si="3"/>
        <v>0</v>
      </c>
      <c r="L67" s="431">
        <f t="shared" si="4"/>
        <v>0</v>
      </c>
      <c r="M67" s="431">
        <f t="shared" si="5"/>
        <v>0</v>
      </c>
    </row>
    <row r="68" spans="1:13">
      <c r="A68" s="264">
        <v>62</v>
      </c>
      <c r="B68" s="263" t="s">
        <v>231</v>
      </c>
      <c r="C68" s="409">
        <f>'10.1.12 MFP Funded'!Y67</f>
        <v>0</v>
      </c>
      <c r="D68" s="409">
        <f>'[11]ALL-Reformatted'!AB67</f>
        <v>1</v>
      </c>
      <c r="E68" s="327">
        <f t="shared" si="6"/>
        <v>1</v>
      </c>
      <c r="F68" s="327">
        <f t="shared" si="1"/>
        <v>1</v>
      </c>
      <c r="G68" s="327">
        <f t="shared" si="2"/>
        <v>0</v>
      </c>
      <c r="H68" s="259">
        <f>'[1]Table 3 Levels 1&amp;2'!AL69</f>
        <v>5564.645485869667</v>
      </c>
      <c r="I68" s="259">
        <f>'[1]Table 4 Level 3'!P67</f>
        <v>516.08000000000004</v>
      </c>
      <c r="J68" s="259">
        <f t="shared" si="7"/>
        <v>3040.3627429348335</v>
      </c>
      <c r="K68" s="430">
        <f t="shared" si="3"/>
        <v>3040.3627429348335</v>
      </c>
      <c r="L68" s="430">
        <f t="shared" si="4"/>
        <v>3040.3627429348335</v>
      </c>
      <c r="M68" s="430">
        <f t="shared" si="5"/>
        <v>0</v>
      </c>
    </row>
    <row r="69" spans="1:13">
      <c r="A69" s="264">
        <v>63</v>
      </c>
      <c r="B69" s="263" t="s">
        <v>230</v>
      </c>
      <c r="C69" s="409">
        <f>'10.1.12 MFP Funded'!Y68</f>
        <v>0</v>
      </c>
      <c r="D69" s="409">
        <f>'[11]ALL-Reformatted'!AB68</f>
        <v>1</v>
      </c>
      <c r="E69" s="327">
        <f t="shared" si="6"/>
        <v>1</v>
      </c>
      <c r="F69" s="327">
        <f t="shared" si="1"/>
        <v>1</v>
      </c>
      <c r="G69" s="327">
        <f t="shared" si="2"/>
        <v>0</v>
      </c>
      <c r="H69" s="259">
        <f>'[1]Table 3 Levels 1&amp;2'!AL70</f>
        <v>4414.1775336636538</v>
      </c>
      <c r="I69" s="259">
        <f>'[1]Table 4 Level 3'!P68</f>
        <v>756.79</v>
      </c>
      <c r="J69" s="259">
        <f t="shared" si="7"/>
        <v>2585.4837668318269</v>
      </c>
      <c r="K69" s="430">
        <f t="shared" si="3"/>
        <v>2585.4837668318269</v>
      </c>
      <c r="L69" s="430">
        <f t="shared" si="4"/>
        <v>2585.4837668318269</v>
      </c>
      <c r="M69" s="430">
        <f t="shared" si="5"/>
        <v>0</v>
      </c>
    </row>
    <row r="70" spans="1:13">
      <c r="A70" s="264">
        <v>64</v>
      </c>
      <c r="B70" s="263" t="s">
        <v>229</v>
      </c>
      <c r="C70" s="409">
        <f>'10.1.12 MFP Funded'!Y69</f>
        <v>0</v>
      </c>
      <c r="D70" s="409">
        <f>'[11]ALL-Reformatted'!AB69</f>
        <v>0</v>
      </c>
      <c r="E70" s="327">
        <f t="shared" si="6"/>
        <v>0</v>
      </c>
      <c r="F70" s="327">
        <f t="shared" si="1"/>
        <v>0</v>
      </c>
      <c r="G70" s="327">
        <f t="shared" si="2"/>
        <v>0</v>
      </c>
      <c r="H70" s="259">
        <f>'[1]Table 3 Levels 1&amp;2'!AL71</f>
        <v>5871.0485811924027</v>
      </c>
      <c r="I70" s="259">
        <f>'[1]Table 4 Level 3'!P69</f>
        <v>592.66</v>
      </c>
      <c r="J70" s="259">
        <f t="shared" si="7"/>
        <v>3231.8542905962013</v>
      </c>
      <c r="K70" s="430">
        <f t="shared" si="3"/>
        <v>0</v>
      </c>
      <c r="L70" s="430">
        <f t="shared" si="4"/>
        <v>0</v>
      </c>
      <c r="M70" s="430">
        <f t="shared" si="5"/>
        <v>0</v>
      </c>
    </row>
    <row r="71" spans="1:13">
      <c r="A71" s="280">
        <v>65</v>
      </c>
      <c r="B71" s="279" t="s">
        <v>228</v>
      </c>
      <c r="C71" s="413">
        <f>'10.1.12 MFP Funded'!Y70</f>
        <v>3</v>
      </c>
      <c r="D71" s="413">
        <f>'[11]ALL-Reformatted'!AB70</f>
        <v>5</v>
      </c>
      <c r="E71" s="329">
        <f t="shared" si="6"/>
        <v>2</v>
      </c>
      <c r="F71" s="329">
        <f t="shared" ref="F71:F76" si="8">IF(E71&gt;0,E71,0)</f>
        <v>2</v>
      </c>
      <c r="G71" s="329">
        <f t="shared" ref="G71:G76" si="9">IF(E71&lt;0,E71,0)</f>
        <v>0</v>
      </c>
      <c r="H71" s="275">
        <f>'[1]Table 3 Levels 1&amp;2'!AL72</f>
        <v>4602.2046951319899</v>
      </c>
      <c r="I71" s="275">
        <f>'[1]Table 4 Level 3'!P70</f>
        <v>829.12</v>
      </c>
      <c r="J71" s="275">
        <f t="shared" si="7"/>
        <v>2715.6623475659949</v>
      </c>
      <c r="K71" s="435">
        <f t="shared" ref="K71:K76" si="10">J71*E71</f>
        <v>5431.3246951319898</v>
      </c>
      <c r="L71" s="435">
        <f t="shared" ref="L71:L76" si="11">IF(K71&gt;0,K71,0)</f>
        <v>5431.3246951319898</v>
      </c>
      <c r="M71" s="435">
        <f t="shared" ref="M71:M76" si="12">IF(K71&lt;0,K71,0)</f>
        <v>0</v>
      </c>
    </row>
    <row r="72" spans="1:13">
      <c r="A72" s="272">
        <v>66</v>
      </c>
      <c r="B72" s="271" t="s">
        <v>227</v>
      </c>
      <c r="C72" s="411">
        <f>'10.1.12 MFP Funded'!Y71</f>
        <v>0</v>
      </c>
      <c r="D72" s="411">
        <f>'[11]ALL-Reformatted'!AB71</f>
        <v>1</v>
      </c>
      <c r="E72" s="328">
        <f t="shared" ref="E72:E76" si="13">D72-C72</f>
        <v>1</v>
      </c>
      <c r="F72" s="328">
        <f t="shared" si="8"/>
        <v>1</v>
      </c>
      <c r="G72" s="328">
        <f t="shared" si="9"/>
        <v>0</v>
      </c>
      <c r="H72" s="267">
        <f>'[1]Table 3 Levels 1&amp;2'!AL73</f>
        <v>6243.8912249150071</v>
      </c>
      <c r="I72" s="267">
        <f>'[1]Table 4 Level 3'!P71</f>
        <v>730.06</v>
      </c>
      <c r="J72" s="267">
        <f t="shared" ref="J72:J76" si="14">(H72+I72)*0.5</f>
        <v>3486.9756124575033</v>
      </c>
      <c r="K72" s="431">
        <f t="shared" si="10"/>
        <v>3486.9756124575033</v>
      </c>
      <c r="L72" s="431">
        <f t="shared" si="11"/>
        <v>3486.9756124575033</v>
      </c>
      <c r="M72" s="431">
        <f t="shared" si="12"/>
        <v>0</v>
      </c>
    </row>
    <row r="73" spans="1:13">
      <c r="A73" s="264">
        <v>67</v>
      </c>
      <c r="B73" s="263" t="s">
        <v>226</v>
      </c>
      <c r="C73" s="409">
        <f>'10.1.12 MFP Funded'!Y72</f>
        <v>1</v>
      </c>
      <c r="D73" s="409">
        <f>'[11]ALL-Reformatted'!AB72</f>
        <v>3</v>
      </c>
      <c r="E73" s="327">
        <f t="shared" si="13"/>
        <v>2</v>
      </c>
      <c r="F73" s="327">
        <f t="shared" si="8"/>
        <v>2</v>
      </c>
      <c r="G73" s="327">
        <f t="shared" si="9"/>
        <v>0</v>
      </c>
      <c r="H73" s="259">
        <f>'[1]Table 3 Levels 1&amp;2'!AL74</f>
        <v>5049.6489898847567</v>
      </c>
      <c r="I73" s="259">
        <f>'[1]Table 4 Level 3'!P72</f>
        <v>715.61</v>
      </c>
      <c r="J73" s="259">
        <f t="shared" si="14"/>
        <v>2882.6294949423782</v>
      </c>
      <c r="K73" s="430">
        <f t="shared" si="10"/>
        <v>5765.2589898847564</v>
      </c>
      <c r="L73" s="430">
        <f t="shared" si="11"/>
        <v>5765.2589898847564</v>
      </c>
      <c r="M73" s="430">
        <f t="shared" si="12"/>
        <v>0</v>
      </c>
    </row>
    <row r="74" spans="1:13">
      <c r="A74" s="264">
        <v>68</v>
      </c>
      <c r="B74" s="263" t="s">
        <v>225</v>
      </c>
      <c r="C74" s="409">
        <f>'10.1.12 MFP Funded'!Y73</f>
        <v>0</v>
      </c>
      <c r="D74" s="409">
        <f>'[11]ALL-Reformatted'!AB73</f>
        <v>0</v>
      </c>
      <c r="E74" s="327">
        <f t="shared" si="13"/>
        <v>0</v>
      </c>
      <c r="F74" s="327">
        <f t="shared" si="8"/>
        <v>0</v>
      </c>
      <c r="G74" s="327">
        <f t="shared" si="9"/>
        <v>0</v>
      </c>
      <c r="H74" s="259">
        <f>'[1]Table 3 Levels 1&amp;2'!AL75</f>
        <v>5861.7500805575619</v>
      </c>
      <c r="I74" s="259">
        <f>'[1]Table 4 Level 3'!P73</f>
        <v>798.7</v>
      </c>
      <c r="J74" s="259">
        <f t="shared" si="14"/>
        <v>3330.2250402787809</v>
      </c>
      <c r="K74" s="430">
        <f t="shared" si="10"/>
        <v>0</v>
      </c>
      <c r="L74" s="430">
        <f t="shared" si="11"/>
        <v>0</v>
      </c>
      <c r="M74" s="430">
        <f t="shared" si="12"/>
        <v>0</v>
      </c>
    </row>
    <row r="75" spans="1:13">
      <c r="A75" s="256">
        <v>69</v>
      </c>
      <c r="B75" s="255" t="s">
        <v>224</v>
      </c>
      <c r="C75" s="407">
        <f>'10.1.12 MFP Funded'!Y74</f>
        <v>0</v>
      </c>
      <c r="D75" s="407">
        <f>'[11]ALL-Reformatted'!AB74</f>
        <v>0</v>
      </c>
      <c r="E75" s="326">
        <f t="shared" si="13"/>
        <v>0</v>
      </c>
      <c r="F75" s="326">
        <f t="shared" si="8"/>
        <v>0</v>
      </c>
      <c r="G75" s="326">
        <f t="shared" si="9"/>
        <v>0</v>
      </c>
      <c r="H75" s="251">
        <f>'[1]Table 3 Levels 1&amp;2'!AL76</f>
        <v>5508.3397285189958</v>
      </c>
      <c r="I75" s="251">
        <f>'[1]Table 4 Level 3'!P74</f>
        <v>705.67</v>
      </c>
      <c r="J75" s="251">
        <f t="shared" si="14"/>
        <v>3107.0048642594979</v>
      </c>
      <c r="K75" s="429">
        <f t="shared" si="10"/>
        <v>0</v>
      </c>
      <c r="L75" s="429">
        <f t="shared" si="11"/>
        <v>0</v>
      </c>
      <c r="M75" s="429">
        <f t="shared" si="12"/>
        <v>0</v>
      </c>
    </row>
    <row r="76" spans="1:13">
      <c r="A76" s="312"/>
      <c r="B76" s="311" t="s">
        <v>295</v>
      </c>
      <c r="C76" s="407">
        <v>0</v>
      </c>
      <c r="D76" s="407">
        <f>'[11]ALL-Reformatted'!AB75</f>
        <v>0</v>
      </c>
      <c r="E76" s="326">
        <f t="shared" si="13"/>
        <v>0</v>
      </c>
      <c r="F76" s="326">
        <f t="shared" si="8"/>
        <v>0</v>
      </c>
      <c r="G76" s="326">
        <f t="shared" si="9"/>
        <v>0</v>
      </c>
      <c r="H76" s="323">
        <v>4326</v>
      </c>
      <c r="I76" s="323">
        <v>704</v>
      </c>
      <c r="J76" s="251">
        <f t="shared" si="14"/>
        <v>2515</v>
      </c>
      <c r="K76" s="429">
        <f t="shared" si="10"/>
        <v>0</v>
      </c>
      <c r="L76" s="429">
        <f t="shared" si="11"/>
        <v>0</v>
      </c>
      <c r="M76" s="429">
        <f t="shared" si="12"/>
        <v>0</v>
      </c>
    </row>
    <row r="77" spans="1:13" s="391" customFormat="1" ht="13.5" thickBot="1">
      <c r="A77" s="248"/>
      <c r="B77" s="247" t="s">
        <v>223</v>
      </c>
      <c r="C77" s="246">
        <f>SUM(C7:C76)</f>
        <v>291</v>
      </c>
      <c r="D77" s="246">
        <f>SUM(D7:D76)</f>
        <v>300</v>
      </c>
      <c r="E77" s="394">
        <f>SUM(E7:E76)</f>
        <v>9</v>
      </c>
      <c r="F77" s="246">
        <f>SUM(F7:F76)</f>
        <v>48</v>
      </c>
      <c r="G77" s="394">
        <f>SUM(G7:G76)</f>
        <v>-39</v>
      </c>
      <c r="H77" s="244"/>
      <c r="I77" s="244"/>
      <c r="J77" s="244"/>
      <c r="K77" s="423">
        <f>SUM(K7:K76)</f>
        <v>25493.939949714557</v>
      </c>
      <c r="L77" s="423">
        <f>SUM(L7:L76)</f>
        <v>132875.49237241523</v>
      </c>
      <c r="M77" s="423">
        <f>SUM(M7:M76)</f>
        <v>-107381.55242270068</v>
      </c>
    </row>
    <row r="78" spans="1:13" s="391" customFormat="1" ht="13.5" thickTop="1">
      <c r="A78" s="393"/>
      <c r="B78" s="393"/>
      <c r="C78" s="392"/>
      <c r="D78" s="392"/>
      <c r="E78" s="392"/>
      <c r="F78" s="392"/>
      <c r="G78" s="392"/>
      <c r="H78" s="392"/>
      <c r="I78" s="521"/>
      <c r="J78" s="521"/>
    </row>
    <row r="79" spans="1:13" ht="27" customHeight="1">
      <c r="A79" s="390"/>
      <c r="C79" s="520">
        <v>11</v>
      </c>
      <c r="D79" s="520" t="s">
        <v>593</v>
      </c>
      <c r="E79" s="520"/>
      <c r="F79" s="854" t="s">
        <v>678</v>
      </c>
      <c r="G79" s="854"/>
    </row>
    <row r="80" spans="1:13" ht="12.75" hidden="1" customHeight="1"/>
    <row r="81" spans="3:10" hidden="1"/>
    <row r="82" spans="3:10" hidden="1"/>
    <row r="83" spans="3:10" hidden="1"/>
    <row r="84" spans="3:10" hidden="1">
      <c r="I84" s="519"/>
      <c r="J84" s="519"/>
    </row>
    <row r="85" spans="3:10" ht="10.5" hidden="1" customHeight="1"/>
    <row r="86" spans="3:10" hidden="1"/>
    <row r="87" spans="3:10" hidden="1">
      <c r="C87" s="386"/>
      <c r="D87" s="386"/>
      <c r="E87" s="386"/>
      <c r="F87" s="386"/>
      <c r="G87" s="386"/>
      <c r="H87" s="382" t="s">
        <v>323</v>
      </c>
    </row>
    <row r="88" spans="3:10" hidden="1">
      <c r="C88" s="386"/>
      <c r="D88" s="386"/>
      <c r="E88" s="386"/>
      <c r="F88" s="386"/>
      <c r="G88" s="386"/>
      <c r="H88" s="382" t="s">
        <v>322</v>
      </c>
    </row>
    <row r="89" spans="3:10" hidden="1">
      <c r="C89" s="387"/>
      <c r="D89" s="387"/>
      <c r="E89" s="387"/>
      <c r="F89" s="387"/>
      <c r="G89" s="387"/>
      <c r="H89" s="382" t="s">
        <v>321</v>
      </c>
    </row>
    <row r="90" spans="3:10" hidden="1">
      <c r="C90" s="386"/>
      <c r="D90" s="386"/>
      <c r="E90" s="386"/>
      <c r="F90" s="386"/>
      <c r="G90" s="386"/>
      <c r="H90" s="382"/>
    </row>
    <row r="91" spans="3:10" hidden="1">
      <c r="C91" s="386"/>
      <c r="D91" s="386"/>
      <c r="E91" s="386"/>
      <c r="F91" s="386"/>
      <c r="G91" s="386"/>
      <c r="H91" s="382" t="s">
        <v>320</v>
      </c>
    </row>
    <row r="92" spans="3:10" hidden="1">
      <c r="C92" s="386"/>
      <c r="D92" s="386"/>
      <c r="E92" s="386"/>
      <c r="F92" s="386"/>
      <c r="G92" s="386"/>
      <c r="H92" s="382" t="s">
        <v>319</v>
      </c>
    </row>
    <row r="93" spans="3:10" hidden="1">
      <c r="C93" s="387"/>
      <c r="D93" s="387"/>
      <c r="E93" s="387"/>
      <c r="F93" s="387"/>
      <c r="G93" s="387"/>
      <c r="H93" s="382" t="s">
        <v>318</v>
      </c>
    </row>
    <row r="94" spans="3:10" hidden="1">
      <c r="C94" s="386"/>
      <c r="D94" s="386"/>
      <c r="E94" s="386"/>
      <c r="F94" s="386"/>
      <c r="G94" s="386"/>
      <c r="H94" s="382"/>
    </row>
    <row r="95" spans="3:10" hidden="1">
      <c r="C95" s="385"/>
      <c r="D95" s="385"/>
      <c r="E95" s="385"/>
      <c r="F95" s="385"/>
      <c r="G95" s="385"/>
      <c r="H95" s="372" t="s">
        <v>317</v>
      </c>
    </row>
    <row r="96" spans="3:10" hidden="1">
      <c r="C96" s="383"/>
      <c r="D96" s="383"/>
      <c r="E96" s="383"/>
      <c r="F96" s="383"/>
      <c r="G96" s="383"/>
      <c r="H96" s="372"/>
    </row>
    <row r="97" spans="3:8" s="370" customFormat="1" hidden="1">
      <c r="C97" s="376"/>
      <c r="D97" s="376"/>
      <c r="E97" s="376"/>
      <c r="F97" s="376"/>
      <c r="G97" s="376"/>
      <c r="H97" s="382" t="s">
        <v>316</v>
      </c>
    </row>
    <row r="98" spans="3:8" s="370" customFormat="1" hidden="1">
      <c r="C98" s="380"/>
      <c r="D98" s="380"/>
      <c r="E98" s="380"/>
      <c r="F98" s="380"/>
      <c r="G98" s="380"/>
      <c r="H98" s="372" t="s">
        <v>315</v>
      </c>
    </row>
    <row r="99" spans="3:8" s="370" customFormat="1" hidden="1">
      <c r="C99" s="376"/>
      <c r="D99" s="376"/>
      <c r="E99" s="376"/>
      <c r="F99" s="376"/>
      <c r="G99" s="376"/>
      <c r="H99" s="379" t="s">
        <v>314</v>
      </c>
    </row>
    <row r="100" spans="3:8" s="370" customFormat="1" hidden="1">
      <c r="C100" s="377"/>
      <c r="D100" s="377"/>
      <c r="E100" s="377"/>
      <c r="F100" s="377"/>
      <c r="G100" s="377"/>
      <c r="H100" s="372" t="s">
        <v>313</v>
      </c>
    </row>
    <row r="101" spans="3:8" s="370" customFormat="1" hidden="1">
      <c r="C101" s="376"/>
      <c r="D101" s="376"/>
      <c r="E101" s="376"/>
      <c r="F101" s="376"/>
      <c r="G101" s="376"/>
      <c r="H101" s="372" t="s">
        <v>312</v>
      </c>
    </row>
    <row r="102" spans="3:8" s="370" customFormat="1" hidden="1">
      <c r="C102" s="374"/>
      <c r="D102" s="374"/>
      <c r="E102" s="374"/>
      <c r="F102" s="374"/>
      <c r="G102" s="374"/>
      <c r="H102" s="372" t="s">
        <v>311</v>
      </c>
    </row>
    <row r="103" spans="3:8" s="370" customFormat="1" hidden="1">
      <c r="C103" s="373"/>
      <c r="D103" s="373"/>
      <c r="E103" s="373"/>
      <c r="F103" s="373"/>
      <c r="G103" s="373"/>
      <c r="H103" s="372" t="s">
        <v>310</v>
      </c>
    </row>
    <row r="104" spans="3:8" s="370" customFormat="1" hidden="1">
      <c r="C104" s="373"/>
      <c r="D104" s="373"/>
      <c r="E104" s="373"/>
      <c r="F104" s="373"/>
      <c r="G104" s="373"/>
      <c r="H104" s="372"/>
    </row>
    <row r="105" spans="3:8" s="370" customFormat="1" hidden="1">
      <c r="C105" s="373"/>
      <c r="D105" s="373"/>
      <c r="E105" s="373"/>
      <c r="F105" s="373"/>
      <c r="G105" s="373"/>
      <c r="H105" s="372"/>
    </row>
    <row r="106" spans="3:8" s="370" customFormat="1" hidden="1">
      <c r="C106" s="371"/>
      <c r="D106" s="371"/>
      <c r="E106" s="371"/>
      <c r="F106" s="371"/>
      <c r="G106" s="371"/>
      <c r="H106" s="372"/>
    </row>
    <row r="107" spans="3:8" s="370" customFormat="1" hidden="1">
      <c r="C107" s="371"/>
      <c r="D107" s="371"/>
      <c r="E107" s="371"/>
      <c r="F107" s="371"/>
      <c r="G107" s="371"/>
      <c r="H107" s="371"/>
    </row>
    <row r="108" spans="3:8">
      <c r="C108" s="677">
        <f>C77+C79</f>
        <v>302</v>
      </c>
      <c r="D108" s="382" t="s">
        <v>594</v>
      </c>
    </row>
  </sheetData>
  <mergeCells count="13">
    <mergeCell ref="F79:G79"/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58" firstPageNumber="44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M106"/>
  <sheetViews>
    <sheetView view="pageBreakPreview" zoomScale="90" zoomScaleNormal="100" zoomScaleSheetLayoutView="90" workbookViewId="0">
      <pane xSplit="2" ySplit="6" topLeftCell="F61" activePane="bottomRight" state="frozen"/>
      <selection activeCell="A2" sqref="A2:B4"/>
      <selection pane="topRight" activeCell="A2" sqref="A2:B4"/>
      <selection pane="bottomLeft" activeCell="A2" sqref="A2:B4"/>
      <selection pane="bottomRight" activeCell="F78" sqref="F78:G78"/>
    </sheetView>
  </sheetViews>
  <sheetFormatPr defaultColWidth="12.5703125" defaultRowHeight="12.75"/>
  <cols>
    <col min="1" max="1" width="3.85546875" style="370" customWidth="1"/>
    <col min="2" max="2" width="17.5703125" style="370" customWidth="1"/>
    <col min="3" max="3" width="13.5703125" style="371" customWidth="1"/>
    <col min="5" max="7" width="13.5703125" style="371" customWidth="1"/>
    <col min="8" max="8" width="15.5703125" style="371" customWidth="1"/>
    <col min="9" max="9" width="12.85546875" style="518" customWidth="1"/>
    <col min="10" max="10" width="15.140625" style="518" customWidth="1"/>
    <col min="11" max="11" width="17.5703125" style="370" customWidth="1"/>
    <col min="12" max="16384" width="12.5703125" style="370"/>
  </cols>
  <sheetData>
    <row r="1" spans="1:13" ht="9" customHeight="1">
      <c r="B1" s="406"/>
      <c r="C1" s="405"/>
      <c r="E1" s="405"/>
      <c r="F1" s="405"/>
      <c r="G1" s="405"/>
      <c r="H1" s="405"/>
    </row>
    <row r="2" spans="1:13" s="404" customFormat="1" ht="39.75" customHeight="1">
      <c r="A2" s="820" t="s">
        <v>371</v>
      </c>
      <c r="B2" s="821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851" t="s">
        <v>368</v>
      </c>
      <c r="I2" s="851" t="s">
        <v>367</v>
      </c>
      <c r="J2" s="780" t="s">
        <v>586</v>
      </c>
      <c r="K2" s="771" t="s">
        <v>212</v>
      </c>
      <c r="L2" s="771" t="s">
        <v>211</v>
      </c>
      <c r="M2" s="771" t="s">
        <v>210</v>
      </c>
    </row>
    <row r="3" spans="1:13" ht="76.5" customHeight="1">
      <c r="A3" s="822"/>
      <c r="B3" s="823"/>
      <c r="C3" s="796"/>
      <c r="D3" s="796"/>
      <c r="E3" s="794"/>
      <c r="F3" s="794"/>
      <c r="G3" s="794"/>
      <c r="H3" s="852"/>
      <c r="I3" s="852"/>
      <c r="J3" s="792"/>
      <c r="K3" s="784"/>
      <c r="L3" s="784"/>
      <c r="M3" s="784"/>
    </row>
    <row r="4" spans="1:13" ht="48.75" customHeight="1">
      <c r="A4" s="824"/>
      <c r="B4" s="825"/>
      <c r="C4" s="783"/>
      <c r="D4" s="783"/>
      <c r="E4" s="795"/>
      <c r="F4" s="795"/>
      <c r="G4" s="795"/>
      <c r="H4" s="853"/>
      <c r="I4" s="853"/>
      <c r="J4" s="781"/>
      <c r="K4" s="772"/>
      <c r="L4" s="772"/>
      <c r="M4" s="772"/>
    </row>
    <row r="5" spans="1:13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M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s="419" customFormat="1" ht="41.25" customHeight="1">
      <c r="A6" s="421"/>
      <c r="B6" s="420"/>
      <c r="C6" s="236" t="s">
        <v>208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366</v>
      </c>
      <c r="J6" s="234" t="s">
        <v>584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299">
        <f>'10.1.12 MFP Funded'!Z6</f>
        <v>2</v>
      </c>
      <c r="D7" s="299">
        <f>'[11]ALL-Reformatted'!AA6</f>
        <v>2</v>
      </c>
      <c r="E7" s="330">
        <f>D7-C7</f>
        <v>0</v>
      </c>
      <c r="F7" s="330">
        <f t="shared" ref="F7:F70" si="1">IF(E7&gt;0,E7,0)</f>
        <v>0</v>
      </c>
      <c r="G7" s="330">
        <f t="shared" ref="G7:G70" si="2">IF(E7&lt;0,E7,0)</f>
        <v>0</v>
      </c>
      <c r="H7" s="283">
        <f>'[1]Table 3 Levels 1&amp;2'!AL8</f>
        <v>4621.8175818834352</v>
      </c>
      <c r="I7" s="283">
        <f>'[1]Table 4 Level 3'!P6</f>
        <v>777.48</v>
      </c>
      <c r="J7" s="283">
        <f>(H7+I7)*0.5</f>
        <v>2699.6487909417174</v>
      </c>
      <c r="K7" s="436">
        <f t="shared" ref="K7:K70" si="3">J7*E7</f>
        <v>0</v>
      </c>
      <c r="L7" s="436">
        <f t="shared" ref="L7:L70" si="4">IF(K7&gt;0,K7,0)</f>
        <v>0</v>
      </c>
      <c r="M7" s="436">
        <f t="shared" ref="M7:M70" si="5">IF(K7&lt;0,K7,0)</f>
        <v>0</v>
      </c>
    </row>
    <row r="8" spans="1:13">
      <c r="A8" s="264">
        <v>2</v>
      </c>
      <c r="B8" s="263" t="s">
        <v>291</v>
      </c>
      <c r="C8" s="417">
        <v>0</v>
      </c>
      <c r="D8" s="417">
        <f>'[11]ALL-Reformatted'!AA7</f>
        <v>0</v>
      </c>
      <c r="E8" s="332">
        <f t="shared" ref="E8:E71" si="6">D8-C8</f>
        <v>0</v>
      </c>
      <c r="F8" s="332">
        <f t="shared" si="1"/>
        <v>0</v>
      </c>
      <c r="G8" s="332">
        <f t="shared" si="2"/>
        <v>0</v>
      </c>
      <c r="H8" s="295">
        <f>'[1]Table 3 Levels 1&amp;2'!AL9</f>
        <v>6131.8351665660375</v>
      </c>
      <c r="I8" s="295">
        <f>'[1]Table 4 Level 3'!P7</f>
        <v>842.32</v>
      </c>
      <c r="J8" s="295">
        <f t="shared" ref="J8:J71" si="7">(H8+I8)*0.5</f>
        <v>3487.0775832830186</v>
      </c>
      <c r="K8" s="438">
        <f t="shared" si="3"/>
        <v>0</v>
      </c>
      <c r="L8" s="438">
        <f t="shared" si="4"/>
        <v>0</v>
      </c>
      <c r="M8" s="438">
        <f t="shared" si="5"/>
        <v>0</v>
      </c>
    </row>
    <row r="9" spans="1:13" ht="12.75" customHeight="1">
      <c r="A9" s="264">
        <v>3</v>
      </c>
      <c r="B9" s="263" t="s">
        <v>290</v>
      </c>
      <c r="C9" s="417">
        <f>'10.1.12 MFP Funded'!Z8</f>
        <v>7</v>
      </c>
      <c r="D9" s="417">
        <f>'[11]ALL-Reformatted'!AA8</f>
        <v>7</v>
      </c>
      <c r="E9" s="332">
        <f t="shared" si="6"/>
        <v>0</v>
      </c>
      <c r="F9" s="332">
        <f t="shared" si="1"/>
        <v>0</v>
      </c>
      <c r="G9" s="332">
        <f t="shared" si="2"/>
        <v>0</v>
      </c>
      <c r="H9" s="295">
        <f>'[1]Table 3 Levels 1&amp;2'!AL10</f>
        <v>4326.5384352059973</v>
      </c>
      <c r="I9" s="295">
        <f>'[1]Table 4 Level 3'!P8</f>
        <v>596.84</v>
      </c>
      <c r="J9" s="295">
        <f t="shared" si="7"/>
        <v>2461.6892176029987</v>
      </c>
      <c r="K9" s="438">
        <f t="shared" si="3"/>
        <v>0</v>
      </c>
      <c r="L9" s="438">
        <f t="shared" si="4"/>
        <v>0</v>
      </c>
      <c r="M9" s="438">
        <f t="shared" si="5"/>
        <v>0</v>
      </c>
    </row>
    <row r="10" spans="1:13" ht="12.75" customHeight="1">
      <c r="A10" s="264">
        <v>4</v>
      </c>
      <c r="B10" s="263" t="s">
        <v>289</v>
      </c>
      <c r="C10" s="417">
        <f>'10.1.12 MFP Funded'!Z9</f>
        <v>1</v>
      </c>
      <c r="D10" s="417">
        <f>'[11]ALL-Reformatted'!AA9</f>
        <v>1</v>
      </c>
      <c r="E10" s="332">
        <f t="shared" si="6"/>
        <v>0</v>
      </c>
      <c r="F10" s="332">
        <f t="shared" si="1"/>
        <v>0</v>
      </c>
      <c r="G10" s="332">
        <f t="shared" si="2"/>
        <v>0</v>
      </c>
      <c r="H10" s="295">
        <f>'[1]Table 3 Levels 1&amp;2'!AL11</f>
        <v>6066.2659652331004</v>
      </c>
      <c r="I10" s="295">
        <f>'[1]Table 4 Level 3'!P9</f>
        <v>585.76</v>
      </c>
      <c r="J10" s="295">
        <f t="shared" si="7"/>
        <v>3326.0129826165503</v>
      </c>
      <c r="K10" s="438">
        <f t="shared" si="3"/>
        <v>0</v>
      </c>
      <c r="L10" s="438">
        <f t="shared" si="4"/>
        <v>0</v>
      </c>
      <c r="M10" s="438">
        <f t="shared" si="5"/>
        <v>0</v>
      </c>
    </row>
    <row r="11" spans="1:13">
      <c r="A11" s="280">
        <v>5</v>
      </c>
      <c r="B11" s="279" t="s">
        <v>288</v>
      </c>
      <c r="C11" s="415">
        <f>'10.1.12 MFP Funded'!Z10</f>
        <v>3</v>
      </c>
      <c r="D11" s="415">
        <f>'[11]ALL-Reformatted'!AA10</f>
        <v>3</v>
      </c>
      <c r="E11" s="331">
        <f t="shared" si="6"/>
        <v>0</v>
      </c>
      <c r="F11" s="331">
        <f t="shared" si="1"/>
        <v>0</v>
      </c>
      <c r="G11" s="331">
        <f t="shared" si="2"/>
        <v>0</v>
      </c>
      <c r="H11" s="289">
        <f>'[1]Table 3 Levels 1&amp;2'!AL12</f>
        <v>4806.2126132223084</v>
      </c>
      <c r="I11" s="289">
        <f>'[1]Table 4 Level 3'!P10</f>
        <v>555.91</v>
      </c>
      <c r="J11" s="289">
        <f t="shared" si="7"/>
        <v>2681.0613066111541</v>
      </c>
      <c r="K11" s="437">
        <f t="shared" si="3"/>
        <v>0</v>
      </c>
      <c r="L11" s="437">
        <f t="shared" si="4"/>
        <v>0</v>
      </c>
      <c r="M11" s="437">
        <f t="shared" si="5"/>
        <v>0</v>
      </c>
    </row>
    <row r="12" spans="1:13" ht="12.75" customHeight="1">
      <c r="A12" s="272">
        <v>6</v>
      </c>
      <c r="B12" s="271" t="s">
        <v>287</v>
      </c>
      <c r="C12" s="299">
        <v>0</v>
      </c>
      <c r="D12" s="299">
        <f>'[11]ALL-Reformatted'!AA11</f>
        <v>0</v>
      </c>
      <c r="E12" s="330">
        <f t="shared" si="6"/>
        <v>0</v>
      </c>
      <c r="F12" s="330">
        <f t="shared" si="1"/>
        <v>0</v>
      </c>
      <c r="G12" s="330">
        <f t="shared" si="2"/>
        <v>0</v>
      </c>
      <c r="H12" s="283">
        <f>'[1]Table 3 Levels 1&amp;2'!AL13</f>
        <v>5538.0879878550813</v>
      </c>
      <c r="I12" s="283">
        <f>'[1]Table 4 Level 3'!P11</f>
        <v>545.4799999999999</v>
      </c>
      <c r="J12" s="283">
        <f t="shared" si="7"/>
        <v>3041.7839939275405</v>
      </c>
      <c r="K12" s="436">
        <f t="shared" si="3"/>
        <v>0</v>
      </c>
      <c r="L12" s="436">
        <f t="shared" si="4"/>
        <v>0</v>
      </c>
      <c r="M12" s="436">
        <f t="shared" si="5"/>
        <v>0</v>
      </c>
    </row>
    <row r="13" spans="1:13">
      <c r="A13" s="264">
        <v>7</v>
      </c>
      <c r="B13" s="263" t="s">
        <v>286</v>
      </c>
      <c r="C13" s="417">
        <v>0</v>
      </c>
      <c r="D13" s="417">
        <f>'[11]ALL-Reformatted'!AA12</f>
        <v>0</v>
      </c>
      <c r="E13" s="332">
        <f t="shared" si="6"/>
        <v>0</v>
      </c>
      <c r="F13" s="332">
        <f t="shared" si="1"/>
        <v>0</v>
      </c>
      <c r="G13" s="332">
        <f t="shared" si="2"/>
        <v>0</v>
      </c>
      <c r="H13" s="295">
        <f>'[1]Table 3 Levels 1&amp;2'!AL14</f>
        <v>1543.5712353471597</v>
      </c>
      <c r="I13" s="295">
        <f>'[1]Table 4 Level 3'!P12</f>
        <v>756.91999999999985</v>
      </c>
      <c r="J13" s="295">
        <f t="shared" si="7"/>
        <v>1150.2456176735798</v>
      </c>
      <c r="K13" s="438">
        <f t="shared" si="3"/>
        <v>0</v>
      </c>
      <c r="L13" s="438">
        <f t="shared" si="4"/>
        <v>0</v>
      </c>
      <c r="M13" s="438">
        <f t="shared" si="5"/>
        <v>0</v>
      </c>
    </row>
    <row r="14" spans="1:13">
      <c r="A14" s="264">
        <v>8</v>
      </c>
      <c r="B14" s="263" t="s">
        <v>285</v>
      </c>
      <c r="C14" s="417">
        <f>'10.1.12 MFP Funded'!Z13</f>
        <v>1</v>
      </c>
      <c r="D14" s="417">
        <f>'[11]ALL-Reformatted'!AA13</f>
        <v>1</v>
      </c>
      <c r="E14" s="332">
        <f t="shared" si="6"/>
        <v>0</v>
      </c>
      <c r="F14" s="332">
        <f t="shared" si="1"/>
        <v>0</v>
      </c>
      <c r="G14" s="332">
        <f t="shared" si="2"/>
        <v>0</v>
      </c>
      <c r="H14" s="295">
        <f>'[1]Table 3 Levels 1&amp;2'!AL15</f>
        <v>4033.4866571910334</v>
      </c>
      <c r="I14" s="295">
        <f>'[1]Table 4 Level 3'!P13</f>
        <v>725.76</v>
      </c>
      <c r="J14" s="295">
        <f t="shared" si="7"/>
        <v>2379.6233285955168</v>
      </c>
      <c r="K14" s="438">
        <f t="shared" si="3"/>
        <v>0</v>
      </c>
      <c r="L14" s="438">
        <f t="shared" si="4"/>
        <v>0</v>
      </c>
      <c r="M14" s="438">
        <f t="shared" si="5"/>
        <v>0</v>
      </c>
    </row>
    <row r="15" spans="1:13">
      <c r="A15" s="264">
        <v>9</v>
      </c>
      <c r="B15" s="263" t="s">
        <v>284</v>
      </c>
      <c r="C15" s="417">
        <f>'10.1.12 MFP Funded'!Z14</f>
        <v>8</v>
      </c>
      <c r="D15" s="417">
        <f>'[11]ALL-Reformatted'!AA14</f>
        <v>7</v>
      </c>
      <c r="E15" s="332">
        <f t="shared" si="6"/>
        <v>-1</v>
      </c>
      <c r="F15" s="332">
        <f t="shared" si="1"/>
        <v>0</v>
      </c>
      <c r="G15" s="332">
        <f t="shared" si="2"/>
        <v>-1</v>
      </c>
      <c r="H15" s="295">
        <f>'[1]Table 3 Levels 1&amp;2'!AL16</f>
        <v>4268.3217271902904</v>
      </c>
      <c r="I15" s="295">
        <f>'[1]Table 4 Level 3'!P14</f>
        <v>744.76</v>
      </c>
      <c r="J15" s="295">
        <f t="shared" si="7"/>
        <v>2506.5408635951453</v>
      </c>
      <c r="K15" s="438">
        <f t="shared" si="3"/>
        <v>-2506.5408635951453</v>
      </c>
      <c r="L15" s="438">
        <f t="shared" si="4"/>
        <v>0</v>
      </c>
      <c r="M15" s="438">
        <f t="shared" si="5"/>
        <v>-2506.5408635951453</v>
      </c>
    </row>
    <row r="16" spans="1:13">
      <c r="A16" s="280">
        <v>10</v>
      </c>
      <c r="B16" s="279" t="s">
        <v>283</v>
      </c>
      <c r="C16" s="415">
        <f>'10.1.12 MFP Funded'!Z15</f>
        <v>11</v>
      </c>
      <c r="D16" s="415">
        <f>'[11]ALL-Reformatted'!AA15</f>
        <v>11</v>
      </c>
      <c r="E16" s="331">
        <f t="shared" si="6"/>
        <v>0</v>
      </c>
      <c r="F16" s="331">
        <f t="shared" si="1"/>
        <v>0</v>
      </c>
      <c r="G16" s="331">
        <f t="shared" si="2"/>
        <v>0</v>
      </c>
      <c r="H16" s="289">
        <f>'[1]Table 3 Levels 1&amp;2'!AL17</f>
        <v>4300.0681374076885</v>
      </c>
      <c r="I16" s="289">
        <f>'[1]Table 4 Level 3'!P15</f>
        <v>608.04000000000008</v>
      </c>
      <c r="J16" s="289">
        <f t="shared" si="7"/>
        <v>2454.0540687038442</v>
      </c>
      <c r="K16" s="437">
        <f t="shared" si="3"/>
        <v>0</v>
      </c>
      <c r="L16" s="437">
        <f t="shared" si="4"/>
        <v>0</v>
      </c>
      <c r="M16" s="437">
        <f t="shared" si="5"/>
        <v>0</v>
      </c>
    </row>
    <row r="17" spans="1:13">
      <c r="A17" s="272">
        <v>11</v>
      </c>
      <c r="B17" s="271" t="s">
        <v>282</v>
      </c>
      <c r="C17" s="299">
        <v>0</v>
      </c>
      <c r="D17" s="299">
        <f>'[11]ALL-Reformatted'!AA16</f>
        <v>0</v>
      </c>
      <c r="E17" s="330">
        <f t="shared" si="6"/>
        <v>0</v>
      </c>
      <c r="F17" s="330">
        <f t="shared" si="1"/>
        <v>0</v>
      </c>
      <c r="G17" s="330">
        <f t="shared" si="2"/>
        <v>0</v>
      </c>
      <c r="H17" s="283">
        <f>'[1]Table 3 Levels 1&amp;2'!AL18</f>
        <v>6740.2393955908683</v>
      </c>
      <c r="I17" s="283">
        <f>'[1]Table 4 Level 3'!P16</f>
        <v>706.55</v>
      </c>
      <c r="J17" s="283">
        <f t="shared" si="7"/>
        <v>3723.3946977954342</v>
      </c>
      <c r="K17" s="436">
        <f t="shared" si="3"/>
        <v>0</v>
      </c>
      <c r="L17" s="436">
        <f t="shared" si="4"/>
        <v>0</v>
      </c>
      <c r="M17" s="436">
        <f t="shared" si="5"/>
        <v>0</v>
      </c>
    </row>
    <row r="18" spans="1:13">
      <c r="A18" s="264">
        <v>12</v>
      </c>
      <c r="B18" s="263" t="s">
        <v>281</v>
      </c>
      <c r="C18" s="417">
        <v>0</v>
      </c>
      <c r="D18" s="417">
        <f>'[11]ALL-Reformatted'!AA17</f>
        <v>1</v>
      </c>
      <c r="E18" s="332">
        <f t="shared" si="6"/>
        <v>1</v>
      </c>
      <c r="F18" s="332">
        <f t="shared" si="1"/>
        <v>1</v>
      </c>
      <c r="G18" s="332">
        <f t="shared" si="2"/>
        <v>0</v>
      </c>
      <c r="H18" s="295">
        <f>'[1]Table 3 Levels 1&amp;2'!AL19</f>
        <v>1781.2877551020408</v>
      </c>
      <c r="I18" s="295">
        <f>'[1]Table 4 Level 3'!P17</f>
        <v>1063.31</v>
      </c>
      <c r="J18" s="295">
        <f t="shared" si="7"/>
        <v>1422.2988775510203</v>
      </c>
      <c r="K18" s="438">
        <f t="shared" si="3"/>
        <v>1422.2988775510203</v>
      </c>
      <c r="L18" s="438">
        <f t="shared" si="4"/>
        <v>1422.2988775510203</v>
      </c>
      <c r="M18" s="438">
        <f t="shared" si="5"/>
        <v>0</v>
      </c>
    </row>
    <row r="19" spans="1:13">
      <c r="A19" s="264">
        <v>13</v>
      </c>
      <c r="B19" s="263" t="s">
        <v>280</v>
      </c>
      <c r="C19" s="417">
        <v>0</v>
      </c>
      <c r="D19" s="417">
        <f>'[11]ALL-Reformatted'!AA18</f>
        <v>0</v>
      </c>
      <c r="E19" s="332">
        <f t="shared" si="6"/>
        <v>0</v>
      </c>
      <c r="F19" s="332">
        <f t="shared" si="1"/>
        <v>0</v>
      </c>
      <c r="G19" s="332">
        <f t="shared" si="2"/>
        <v>0</v>
      </c>
      <c r="H19" s="295">
        <f>'[1]Table 3 Levels 1&amp;2'!AL20</f>
        <v>6125.5331903699798</v>
      </c>
      <c r="I19" s="295">
        <f>'[1]Table 4 Level 3'!P18</f>
        <v>749.43000000000006</v>
      </c>
      <c r="J19" s="295">
        <f t="shared" si="7"/>
        <v>3437.4815951849901</v>
      </c>
      <c r="K19" s="438">
        <f t="shared" si="3"/>
        <v>0</v>
      </c>
      <c r="L19" s="438">
        <f t="shared" si="4"/>
        <v>0</v>
      </c>
      <c r="M19" s="438">
        <f t="shared" si="5"/>
        <v>0</v>
      </c>
    </row>
    <row r="20" spans="1:13" ht="12.75" customHeight="1">
      <c r="A20" s="264">
        <v>14</v>
      </c>
      <c r="B20" s="263" t="s">
        <v>279</v>
      </c>
      <c r="C20" s="417">
        <v>0</v>
      </c>
      <c r="D20" s="417">
        <f>'[11]ALL-Reformatted'!AA19</f>
        <v>0</v>
      </c>
      <c r="E20" s="332">
        <f t="shared" si="6"/>
        <v>0</v>
      </c>
      <c r="F20" s="332">
        <f t="shared" si="1"/>
        <v>0</v>
      </c>
      <c r="G20" s="332">
        <f t="shared" si="2"/>
        <v>0</v>
      </c>
      <c r="H20" s="295">
        <f>'[1]Table 3 Levels 1&amp;2'!AL21</f>
        <v>5278.0936993421856</v>
      </c>
      <c r="I20" s="295">
        <f>'[1]Table 4 Level 3'!P19</f>
        <v>809.9799999999999</v>
      </c>
      <c r="J20" s="295">
        <f t="shared" si="7"/>
        <v>3044.0368496710926</v>
      </c>
      <c r="K20" s="438">
        <f t="shared" si="3"/>
        <v>0</v>
      </c>
      <c r="L20" s="438">
        <f t="shared" si="4"/>
        <v>0</v>
      </c>
      <c r="M20" s="438">
        <f t="shared" si="5"/>
        <v>0</v>
      </c>
    </row>
    <row r="21" spans="1:13">
      <c r="A21" s="280">
        <v>15</v>
      </c>
      <c r="B21" s="279" t="s">
        <v>278</v>
      </c>
      <c r="C21" s="415">
        <v>0</v>
      </c>
      <c r="D21" s="415">
        <f>'[11]ALL-Reformatted'!AA20</f>
        <v>0</v>
      </c>
      <c r="E21" s="331">
        <f t="shared" si="6"/>
        <v>0</v>
      </c>
      <c r="F21" s="331">
        <f t="shared" si="1"/>
        <v>0</v>
      </c>
      <c r="G21" s="331">
        <f t="shared" si="2"/>
        <v>0</v>
      </c>
      <c r="H21" s="289">
        <f>'[1]Table 3 Levels 1&amp;2'!AL22</f>
        <v>5428.9842692179664</v>
      </c>
      <c r="I21" s="289">
        <f>'[1]Table 4 Level 3'!P20</f>
        <v>553.79999999999995</v>
      </c>
      <c r="J21" s="289">
        <f t="shared" si="7"/>
        <v>2991.3921346089833</v>
      </c>
      <c r="K21" s="437">
        <f t="shared" si="3"/>
        <v>0</v>
      </c>
      <c r="L21" s="437">
        <f t="shared" si="4"/>
        <v>0</v>
      </c>
      <c r="M21" s="437">
        <f t="shared" si="5"/>
        <v>0</v>
      </c>
    </row>
    <row r="22" spans="1:13">
      <c r="A22" s="272">
        <v>16</v>
      </c>
      <c r="B22" s="271" t="s">
        <v>277</v>
      </c>
      <c r="C22" s="299">
        <v>0</v>
      </c>
      <c r="D22" s="299">
        <f>'[11]ALL-Reformatted'!AA21</f>
        <v>0</v>
      </c>
      <c r="E22" s="330">
        <f t="shared" si="6"/>
        <v>0</v>
      </c>
      <c r="F22" s="330">
        <f t="shared" si="1"/>
        <v>0</v>
      </c>
      <c r="G22" s="330">
        <f t="shared" si="2"/>
        <v>0</v>
      </c>
      <c r="H22" s="283">
        <f>'[1]Table 3 Levels 1&amp;2'!AL23</f>
        <v>1501.2470754125757</v>
      </c>
      <c r="I22" s="283">
        <f>'[1]Table 4 Level 3'!P21</f>
        <v>686.73</v>
      </c>
      <c r="J22" s="283">
        <f t="shared" si="7"/>
        <v>1093.9885377062878</v>
      </c>
      <c r="K22" s="436">
        <f t="shared" si="3"/>
        <v>0</v>
      </c>
      <c r="L22" s="436">
        <f t="shared" si="4"/>
        <v>0</v>
      </c>
      <c r="M22" s="436">
        <f t="shared" si="5"/>
        <v>0</v>
      </c>
    </row>
    <row r="23" spans="1:13">
      <c r="A23" s="264">
        <v>17</v>
      </c>
      <c r="B23" s="263" t="s">
        <v>276</v>
      </c>
      <c r="C23" s="417">
        <f>'10.1.12 MFP Funded'!Z22</f>
        <v>53</v>
      </c>
      <c r="D23" s="417">
        <f>'[11]ALL-Reformatted'!AA22</f>
        <v>53</v>
      </c>
      <c r="E23" s="332">
        <f t="shared" si="6"/>
        <v>0</v>
      </c>
      <c r="F23" s="332">
        <f t="shared" si="1"/>
        <v>0</v>
      </c>
      <c r="G23" s="332">
        <f t="shared" si="2"/>
        <v>0</v>
      </c>
      <c r="H23" s="295">
        <f>'[1]Table 3 Levels 1&amp;2'!AL24</f>
        <v>3386.5716964570697</v>
      </c>
      <c r="I23" s="295">
        <f>'[1]Table 5B2_RSD_LA'!F7</f>
        <v>801.47762416806802</v>
      </c>
      <c r="J23" s="295">
        <f t="shared" si="7"/>
        <v>2094.0246603125688</v>
      </c>
      <c r="K23" s="438">
        <f t="shared" si="3"/>
        <v>0</v>
      </c>
      <c r="L23" s="438">
        <f t="shared" si="4"/>
        <v>0</v>
      </c>
      <c r="M23" s="438">
        <f t="shared" si="5"/>
        <v>0</v>
      </c>
    </row>
    <row r="24" spans="1:13">
      <c r="A24" s="264">
        <v>18</v>
      </c>
      <c r="B24" s="263" t="s">
        <v>275</v>
      </c>
      <c r="C24" s="417">
        <v>0</v>
      </c>
      <c r="D24" s="417">
        <f>'[11]ALL-Reformatted'!AA23</f>
        <v>0</v>
      </c>
      <c r="E24" s="332">
        <f t="shared" si="6"/>
        <v>0</v>
      </c>
      <c r="F24" s="332">
        <f t="shared" si="1"/>
        <v>0</v>
      </c>
      <c r="G24" s="332">
        <f t="shared" si="2"/>
        <v>0</v>
      </c>
      <c r="H24" s="295">
        <f>'[1]Table 3 Levels 1&amp;2'!AL25</f>
        <v>5798.0598063231446</v>
      </c>
      <c r="I24" s="295">
        <f>'[1]Table 4 Level 3'!P23</f>
        <v>845.94999999999993</v>
      </c>
      <c r="J24" s="295">
        <f t="shared" si="7"/>
        <v>3322.0049031615722</v>
      </c>
      <c r="K24" s="438">
        <f t="shared" si="3"/>
        <v>0</v>
      </c>
      <c r="L24" s="438">
        <f t="shared" si="4"/>
        <v>0</v>
      </c>
      <c r="M24" s="438">
        <f t="shared" si="5"/>
        <v>0</v>
      </c>
    </row>
    <row r="25" spans="1:13">
      <c r="A25" s="264">
        <v>19</v>
      </c>
      <c r="B25" s="263" t="s">
        <v>274</v>
      </c>
      <c r="C25" s="417">
        <f>'10.1.12 MFP Funded'!Z24</f>
        <v>4</v>
      </c>
      <c r="D25" s="417">
        <f>'[11]ALL-Reformatted'!AA24</f>
        <v>4</v>
      </c>
      <c r="E25" s="332">
        <f t="shared" si="6"/>
        <v>0</v>
      </c>
      <c r="F25" s="332">
        <f t="shared" si="1"/>
        <v>0</v>
      </c>
      <c r="G25" s="332">
        <f t="shared" si="2"/>
        <v>0</v>
      </c>
      <c r="H25" s="295">
        <f>'[1]Table 3 Levels 1&amp;2'!AL26</f>
        <v>5219.1012787873206</v>
      </c>
      <c r="I25" s="295">
        <f>'[1]Table 4 Level 3'!P24</f>
        <v>905.43</v>
      </c>
      <c r="J25" s="295">
        <f t="shared" si="7"/>
        <v>3062.2656393936604</v>
      </c>
      <c r="K25" s="438">
        <f t="shared" si="3"/>
        <v>0</v>
      </c>
      <c r="L25" s="438">
        <f t="shared" si="4"/>
        <v>0</v>
      </c>
      <c r="M25" s="438">
        <f t="shared" si="5"/>
        <v>0</v>
      </c>
    </row>
    <row r="26" spans="1:13">
      <c r="A26" s="280">
        <v>20</v>
      </c>
      <c r="B26" s="279" t="s">
        <v>273</v>
      </c>
      <c r="C26" s="415">
        <f>'10.1.12 MFP Funded'!Z25</f>
        <v>4</v>
      </c>
      <c r="D26" s="415">
        <f>'[11]ALL-Reformatted'!AA25</f>
        <v>4</v>
      </c>
      <c r="E26" s="331">
        <f t="shared" si="6"/>
        <v>0</v>
      </c>
      <c r="F26" s="331">
        <f t="shared" si="1"/>
        <v>0</v>
      </c>
      <c r="G26" s="331">
        <f t="shared" si="2"/>
        <v>0</v>
      </c>
      <c r="H26" s="289">
        <f>'[1]Table 3 Levels 1&amp;2'!AL27</f>
        <v>5441.7799844976798</v>
      </c>
      <c r="I26" s="289">
        <f>'[1]Table 4 Level 3'!P25</f>
        <v>586.16999999999996</v>
      </c>
      <c r="J26" s="289">
        <f t="shared" si="7"/>
        <v>3013.97499224884</v>
      </c>
      <c r="K26" s="437">
        <f t="shared" si="3"/>
        <v>0</v>
      </c>
      <c r="L26" s="437">
        <f t="shared" si="4"/>
        <v>0</v>
      </c>
      <c r="M26" s="437">
        <f t="shared" si="5"/>
        <v>0</v>
      </c>
    </row>
    <row r="27" spans="1:13">
      <c r="A27" s="272">
        <v>21</v>
      </c>
      <c r="B27" s="271" t="s">
        <v>272</v>
      </c>
      <c r="C27" s="299">
        <v>0</v>
      </c>
      <c r="D27" s="299">
        <f>'[11]ALL-Reformatted'!AA26</f>
        <v>0</v>
      </c>
      <c r="E27" s="330">
        <f t="shared" si="6"/>
        <v>0</v>
      </c>
      <c r="F27" s="330">
        <f t="shared" si="1"/>
        <v>0</v>
      </c>
      <c r="G27" s="330">
        <f t="shared" si="2"/>
        <v>0</v>
      </c>
      <c r="H27" s="283">
        <f>'[1]Table 3 Levels 1&amp;2'!AL28</f>
        <v>5718.7800910915075</v>
      </c>
      <c r="I27" s="283">
        <f>'[1]Table 4 Level 3'!P26</f>
        <v>610.35</v>
      </c>
      <c r="J27" s="283">
        <f t="shared" si="7"/>
        <v>3164.5650455457539</v>
      </c>
      <c r="K27" s="436">
        <f t="shared" si="3"/>
        <v>0</v>
      </c>
      <c r="L27" s="436">
        <f t="shared" si="4"/>
        <v>0</v>
      </c>
      <c r="M27" s="436">
        <f t="shared" si="5"/>
        <v>0</v>
      </c>
    </row>
    <row r="28" spans="1:13">
      <c r="A28" s="264">
        <v>22</v>
      </c>
      <c r="B28" s="263" t="s">
        <v>271</v>
      </c>
      <c r="C28" s="417">
        <f>'10.1.12 MFP Funded'!Z27</f>
        <v>1</v>
      </c>
      <c r="D28" s="417">
        <f>'[11]ALL-Reformatted'!AA27</f>
        <v>1</v>
      </c>
      <c r="E28" s="332">
        <f t="shared" si="6"/>
        <v>0</v>
      </c>
      <c r="F28" s="332">
        <f t="shared" si="1"/>
        <v>0</v>
      </c>
      <c r="G28" s="332">
        <f t="shared" si="2"/>
        <v>0</v>
      </c>
      <c r="H28" s="295">
        <f>'[1]Table 3 Levels 1&amp;2'!AL29</f>
        <v>6198.830003500153</v>
      </c>
      <c r="I28" s="295">
        <f>'[1]Table 4 Level 3'!P27</f>
        <v>496.36</v>
      </c>
      <c r="J28" s="295">
        <f t="shared" si="7"/>
        <v>3347.5950017500763</v>
      </c>
      <c r="K28" s="438">
        <f t="shared" si="3"/>
        <v>0</v>
      </c>
      <c r="L28" s="438">
        <f t="shared" si="4"/>
        <v>0</v>
      </c>
      <c r="M28" s="438">
        <f t="shared" si="5"/>
        <v>0</v>
      </c>
    </row>
    <row r="29" spans="1:13">
      <c r="A29" s="264">
        <v>23</v>
      </c>
      <c r="B29" s="263" t="s">
        <v>270</v>
      </c>
      <c r="C29" s="417">
        <f>'10.1.12 MFP Funded'!Z28</f>
        <v>2</v>
      </c>
      <c r="D29" s="417">
        <f>'[11]ALL-Reformatted'!AA28</f>
        <v>2</v>
      </c>
      <c r="E29" s="332">
        <f t="shared" si="6"/>
        <v>0</v>
      </c>
      <c r="F29" s="332">
        <f t="shared" si="1"/>
        <v>0</v>
      </c>
      <c r="G29" s="332">
        <f t="shared" si="2"/>
        <v>0</v>
      </c>
      <c r="H29" s="295">
        <f>'[1]Table 3 Levels 1&amp;2'!AL30</f>
        <v>4809.0299298140199</v>
      </c>
      <c r="I29" s="295">
        <f>'[1]Table 4 Level 3'!P28</f>
        <v>688.58</v>
      </c>
      <c r="J29" s="295">
        <f t="shared" si="7"/>
        <v>2748.8049649070099</v>
      </c>
      <c r="K29" s="438">
        <f t="shared" si="3"/>
        <v>0</v>
      </c>
      <c r="L29" s="438">
        <f t="shared" si="4"/>
        <v>0</v>
      </c>
      <c r="M29" s="438">
        <f t="shared" si="5"/>
        <v>0</v>
      </c>
    </row>
    <row r="30" spans="1:13">
      <c r="A30" s="264">
        <v>24</v>
      </c>
      <c r="B30" s="263" t="s">
        <v>269</v>
      </c>
      <c r="C30" s="417">
        <f>'10.1.12 MFP Funded'!Z29</f>
        <v>4</v>
      </c>
      <c r="D30" s="417">
        <f>'[11]ALL-Reformatted'!AA29</f>
        <v>4</v>
      </c>
      <c r="E30" s="332">
        <f t="shared" si="6"/>
        <v>0</v>
      </c>
      <c r="F30" s="332">
        <f t="shared" si="1"/>
        <v>0</v>
      </c>
      <c r="G30" s="332">
        <f t="shared" si="2"/>
        <v>0</v>
      </c>
      <c r="H30" s="295">
        <f>'[1]Table 3 Levels 1&amp;2'!AL31</f>
        <v>2649.7787452556372</v>
      </c>
      <c r="I30" s="295">
        <f>'[1]Table 4 Level 3'!P29</f>
        <v>854.24999999999989</v>
      </c>
      <c r="J30" s="295">
        <f t="shared" si="7"/>
        <v>1752.0143726278186</v>
      </c>
      <c r="K30" s="438">
        <f t="shared" si="3"/>
        <v>0</v>
      </c>
      <c r="L30" s="438">
        <f t="shared" si="4"/>
        <v>0</v>
      </c>
      <c r="M30" s="438">
        <f t="shared" si="5"/>
        <v>0</v>
      </c>
    </row>
    <row r="31" spans="1:13">
      <c r="A31" s="280">
        <v>25</v>
      </c>
      <c r="B31" s="279" t="s">
        <v>268</v>
      </c>
      <c r="C31" s="415">
        <v>0</v>
      </c>
      <c r="D31" s="415">
        <f>'[11]ALL-Reformatted'!AA30</f>
        <v>0</v>
      </c>
      <c r="E31" s="331">
        <f t="shared" si="6"/>
        <v>0</v>
      </c>
      <c r="F31" s="331">
        <f t="shared" si="1"/>
        <v>0</v>
      </c>
      <c r="G31" s="331">
        <f t="shared" si="2"/>
        <v>0</v>
      </c>
      <c r="H31" s="289">
        <f>'[1]Table 3 Levels 1&amp;2'!AL32</f>
        <v>3848.3923674564248</v>
      </c>
      <c r="I31" s="289">
        <f>'[1]Table 4 Level 3'!P30</f>
        <v>653.73</v>
      </c>
      <c r="J31" s="289">
        <f t="shared" si="7"/>
        <v>2251.0611837282122</v>
      </c>
      <c r="K31" s="437">
        <f t="shared" si="3"/>
        <v>0</v>
      </c>
      <c r="L31" s="437">
        <f t="shared" si="4"/>
        <v>0</v>
      </c>
      <c r="M31" s="437">
        <f t="shared" si="5"/>
        <v>0</v>
      </c>
    </row>
    <row r="32" spans="1:13">
      <c r="A32" s="272">
        <v>26</v>
      </c>
      <c r="B32" s="271" t="s">
        <v>267</v>
      </c>
      <c r="C32" s="299">
        <f>'10.1.12 MFP Funded'!Z31</f>
        <v>6</v>
      </c>
      <c r="D32" s="299">
        <f>'[11]ALL-Reformatted'!AA31</f>
        <v>6</v>
      </c>
      <c r="E32" s="330">
        <f t="shared" si="6"/>
        <v>0</v>
      </c>
      <c r="F32" s="330">
        <f t="shared" si="1"/>
        <v>0</v>
      </c>
      <c r="G32" s="330">
        <f t="shared" si="2"/>
        <v>0</v>
      </c>
      <c r="H32" s="283">
        <f>'[1]Table 3 Levels 1&amp;2'!AL33</f>
        <v>3145.9192082835102</v>
      </c>
      <c r="I32" s="283">
        <f>'[1]Table 4 Level 3'!P31</f>
        <v>836.83</v>
      </c>
      <c r="J32" s="283">
        <f t="shared" si="7"/>
        <v>1991.3746041417551</v>
      </c>
      <c r="K32" s="436">
        <f t="shared" si="3"/>
        <v>0</v>
      </c>
      <c r="L32" s="436">
        <f t="shared" si="4"/>
        <v>0</v>
      </c>
      <c r="M32" s="436">
        <f t="shared" si="5"/>
        <v>0</v>
      </c>
    </row>
    <row r="33" spans="1:13">
      <c r="A33" s="264">
        <v>27</v>
      </c>
      <c r="B33" s="263" t="s">
        <v>266</v>
      </c>
      <c r="C33" s="409">
        <f>'10.1.12 MFP Funded'!Z32</f>
        <v>2</v>
      </c>
      <c r="D33" s="409">
        <f>'[11]ALL-Reformatted'!AA32</f>
        <v>2</v>
      </c>
      <c r="E33" s="327">
        <f t="shared" si="6"/>
        <v>0</v>
      </c>
      <c r="F33" s="327">
        <f t="shared" si="1"/>
        <v>0</v>
      </c>
      <c r="G33" s="327">
        <f t="shared" si="2"/>
        <v>0</v>
      </c>
      <c r="H33" s="259">
        <f>'[1]Table 3 Levels 1&amp;2'!AL34</f>
        <v>5653.5502977926608</v>
      </c>
      <c r="I33" s="259">
        <f>'[1]Table 4 Level 3'!P32</f>
        <v>693.06</v>
      </c>
      <c r="J33" s="259">
        <f t="shared" si="7"/>
        <v>3173.3051488963301</v>
      </c>
      <c r="K33" s="430">
        <f t="shared" si="3"/>
        <v>0</v>
      </c>
      <c r="L33" s="430">
        <f t="shared" si="4"/>
        <v>0</v>
      </c>
      <c r="M33" s="430">
        <f t="shared" si="5"/>
        <v>0</v>
      </c>
    </row>
    <row r="34" spans="1:13">
      <c r="A34" s="264">
        <v>28</v>
      </c>
      <c r="B34" s="263" t="s">
        <v>265</v>
      </c>
      <c r="C34" s="409">
        <f>'10.1.12 MFP Funded'!Z33</f>
        <v>1</v>
      </c>
      <c r="D34" s="409">
        <f>'[11]ALL-Reformatted'!AA33</f>
        <v>1</v>
      </c>
      <c r="E34" s="327">
        <f t="shared" si="6"/>
        <v>0</v>
      </c>
      <c r="F34" s="327">
        <f t="shared" si="1"/>
        <v>0</v>
      </c>
      <c r="G34" s="327">
        <f t="shared" si="2"/>
        <v>0</v>
      </c>
      <c r="H34" s="259">
        <f>'[1]Table 3 Levels 1&amp;2'!AL35</f>
        <v>3200.5356505169011</v>
      </c>
      <c r="I34" s="259">
        <f>'[1]Table 4 Level 3'!P33</f>
        <v>694.4</v>
      </c>
      <c r="J34" s="259">
        <f t="shared" si="7"/>
        <v>1947.4678252584506</v>
      </c>
      <c r="K34" s="430">
        <f t="shared" si="3"/>
        <v>0</v>
      </c>
      <c r="L34" s="430">
        <f t="shared" si="4"/>
        <v>0</v>
      </c>
      <c r="M34" s="430">
        <f t="shared" si="5"/>
        <v>0</v>
      </c>
    </row>
    <row r="35" spans="1:13">
      <c r="A35" s="264">
        <v>29</v>
      </c>
      <c r="B35" s="263" t="s">
        <v>264</v>
      </c>
      <c r="C35" s="409">
        <v>0</v>
      </c>
      <c r="D35" s="409">
        <f>'[11]ALL-Reformatted'!AA34</f>
        <v>1</v>
      </c>
      <c r="E35" s="327">
        <f t="shared" si="6"/>
        <v>1</v>
      </c>
      <c r="F35" s="327">
        <f t="shared" si="1"/>
        <v>1</v>
      </c>
      <c r="G35" s="327">
        <f t="shared" si="2"/>
        <v>0</v>
      </c>
      <c r="H35" s="259">
        <f>'[1]Table 3 Levels 1&amp;2'!AL36</f>
        <v>3945.0399545376122</v>
      </c>
      <c r="I35" s="259">
        <f>'[1]Table 4 Level 3'!P34</f>
        <v>754.94999999999993</v>
      </c>
      <c r="J35" s="259">
        <f t="shared" si="7"/>
        <v>2349.994977268806</v>
      </c>
      <c r="K35" s="430">
        <f t="shared" si="3"/>
        <v>2349.994977268806</v>
      </c>
      <c r="L35" s="430">
        <f t="shared" si="4"/>
        <v>2349.994977268806</v>
      </c>
      <c r="M35" s="430">
        <f t="shared" si="5"/>
        <v>0</v>
      </c>
    </row>
    <row r="36" spans="1:13">
      <c r="A36" s="280">
        <v>30</v>
      </c>
      <c r="B36" s="279" t="s">
        <v>263</v>
      </c>
      <c r="C36" s="413">
        <v>0</v>
      </c>
      <c r="D36" s="413">
        <f>'[11]ALL-Reformatted'!AA35</f>
        <v>0</v>
      </c>
      <c r="E36" s="329">
        <f t="shared" si="6"/>
        <v>0</v>
      </c>
      <c r="F36" s="329">
        <f t="shared" si="1"/>
        <v>0</v>
      </c>
      <c r="G36" s="329">
        <f t="shared" si="2"/>
        <v>0</v>
      </c>
      <c r="H36" s="275">
        <f>'[1]Table 3 Levels 1&amp;2'!AL37</f>
        <v>5594.8916667625617</v>
      </c>
      <c r="I36" s="275">
        <f>'[1]Table 4 Level 3'!P35</f>
        <v>727.17</v>
      </c>
      <c r="J36" s="275">
        <f t="shared" si="7"/>
        <v>3161.0308333812809</v>
      </c>
      <c r="K36" s="435">
        <f t="shared" si="3"/>
        <v>0</v>
      </c>
      <c r="L36" s="435">
        <f t="shared" si="4"/>
        <v>0</v>
      </c>
      <c r="M36" s="435">
        <f t="shared" si="5"/>
        <v>0</v>
      </c>
    </row>
    <row r="37" spans="1:13">
      <c r="A37" s="272">
        <v>31</v>
      </c>
      <c r="B37" s="271" t="s">
        <v>262</v>
      </c>
      <c r="C37" s="411">
        <f>'10.1.12 MFP Funded'!Z36</f>
        <v>3</v>
      </c>
      <c r="D37" s="411">
        <f>'[11]ALL-Reformatted'!AA36</f>
        <v>3</v>
      </c>
      <c r="E37" s="328">
        <f t="shared" si="6"/>
        <v>0</v>
      </c>
      <c r="F37" s="328">
        <f t="shared" si="1"/>
        <v>0</v>
      </c>
      <c r="G37" s="328">
        <f t="shared" si="2"/>
        <v>0</v>
      </c>
      <c r="H37" s="267">
        <f>'[1]Table 3 Levels 1&amp;2'!AL38</f>
        <v>4159.5846806435638</v>
      </c>
      <c r="I37" s="267">
        <f>'[1]Table 4 Level 3'!P36</f>
        <v>620.83000000000004</v>
      </c>
      <c r="J37" s="267">
        <f t="shared" si="7"/>
        <v>2390.2073403217819</v>
      </c>
      <c r="K37" s="431">
        <f t="shared" si="3"/>
        <v>0</v>
      </c>
      <c r="L37" s="431">
        <f t="shared" si="4"/>
        <v>0</v>
      </c>
      <c r="M37" s="431">
        <f t="shared" si="5"/>
        <v>0</v>
      </c>
    </row>
    <row r="38" spans="1:13">
      <c r="A38" s="264">
        <v>32</v>
      </c>
      <c r="B38" s="263" t="s">
        <v>261</v>
      </c>
      <c r="C38" s="409">
        <f>'10.1.12 MFP Funded'!Z37</f>
        <v>15</v>
      </c>
      <c r="D38" s="409">
        <f>'[11]ALL-Reformatted'!AA37</f>
        <v>15</v>
      </c>
      <c r="E38" s="327">
        <f t="shared" si="6"/>
        <v>0</v>
      </c>
      <c r="F38" s="327">
        <f t="shared" si="1"/>
        <v>0</v>
      </c>
      <c r="G38" s="327">
        <f t="shared" si="2"/>
        <v>0</v>
      </c>
      <c r="H38" s="259">
        <f>'[1]Table 3 Levels 1&amp;2'!AL39</f>
        <v>5475.1436637248598</v>
      </c>
      <c r="I38" s="259">
        <f>'[1]Table 4 Level 3'!P37</f>
        <v>559.77</v>
      </c>
      <c r="J38" s="259">
        <f t="shared" si="7"/>
        <v>3017.4568318624297</v>
      </c>
      <c r="K38" s="430">
        <f t="shared" si="3"/>
        <v>0</v>
      </c>
      <c r="L38" s="430">
        <f t="shared" si="4"/>
        <v>0</v>
      </c>
      <c r="M38" s="430">
        <f t="shared" si="5"/>
        <v>0</v>
      </c>
    </row>
    <row r="39" spans="1:13">
      <c r="A39" s="264">
        <v>33</v>
      </c>
      <c r="B39" s="263" t="s">
        <v>260</v>
      </c>
      <c r="C39" s="409">
        <f>'10.1.12 MFP Funded'!Z38</f>
        <v>3</v>
      </c>
      <c r="D39" s="409">
        <f>'[11]ALL-Reformatted'!AA38</f>
        <v>3</v>
      </c>
      <c r="E39" s="327">
        <f t="shared" si="6"/>
        <v>0</v>
      </c>
      <c r="F39" s="327">
        <f t="shared" si="1"/>
        <v>0</v>
      </c>
      <c r="G39" s="327">
        <f t="shared" si="2"/>
        <v>0</v>
      </c>
      <c r="H39" s="259">
        <f>'[1]Table 3 Levels 1&amp;2'!AL40</f>
        <v>5397.5678422891451</v>
      </c>
      <c r="I39" s="259">
        <f>'[1]Table 4 Level 3'!P38</f>
        <v>655.31000000000006</v>
      </c>
      <c r="J39" s="259">
        <f t="shared" si="7"/>
        <v>3026.4389211445728</v>
      </c>
      <c r="K39" s="430">
        <f t="shared" si="3"/>
        <v>0</v>
      </c>
      <c r="L39" s="430">
        <f t="shared" si="4"/>
        <v>0</v>
      </c>
      <c r="M39" s="430">
        <f t="shared" si="5"/>
        <v>0</v>
      </c>
    </row>
    <row r="40" spans="1:13">
      <c r="A40" s="264">
        <v>34</v>
      </c>
      <c r="B40" s="263" t="s">
        <v>259</v>
      </c>
      <c r="C40" s="409">
        <v>0</v>
      </c>
      <c r="D40" s="409">
        <f>'[11]ALL-Reformatted'!AA39</f>
        <v>0</v>
      </c>
      <c r="E40" s="327">
        <f t="shared" si="6"/>
        <v>0</v>
      </c>
      <c r="F40" s="327">
        <f t="shared" si="1"/>
        <v>0</v>
      </c>
      <c r="G40" s="327">
        <f t="shared" si="2"/>
        <v>0</v>
      </c>
      <c r="H40" s="259">
        <f>'[1]Table 3 Levels 1&amp;2'!AL41</f>
        <v>5843.9642210290731</v>
      </c>
      <c r="I40" s="259">
        <f>'[1]Table 4 Level 3'!P39</f>
        <v>644.11000000000013</v>
      </c>
      <c r="J40" s="259">
        <f t="shared" si="7"/>
        <v>3244.0371105145368</v>
      </c>
      <c r="K40" s="430">
        <f t="shared" si="3"/>
        <v>0</v>
      </c>
      <c r="L40" s="430">
        <f t="shared" si="4"/>
        <v>0</v>
      </c>
      <c r="M40" s="430">
        <f t="shared" si="5"/>
        <v>0</v>
      </c>
    </row>
    <row r="41" spans="1:13">
      <c r="A41" s="280">
        <v>35</v>
      </c>
      <c r="B41" s="279" t="s">
        <v>258</v>
      </c>
      <c r="C41" s="413">
        <f>'10.1.12 MFP Funded'!Z40</f>
        <v>3</v>
      </c>
      <c r="D41" s="413">
        <f>'[11]ALL-Reformatted'!AA40</f>
        <v>3</v>
      </c>
      <c r="E41" s="329">
        <f t="shared" si="6"/>
        <v>0</v>
      </c>
      <c r="F41" s="329">
        <f t="shared" si="1"/>
        <v>0</v>
      </c>
      <c r="G41" s="329">
        <f t="shared" si="2"/>
        <v>0</v>
      </c>
      <c r="H41" s="275">
        <f>'[1]Table 3 Levels 1&amp;2'!AL42</f>
        <v>4830.9633412658623</v>
      </c>
      <c r="I41" s="275">
        <f>'[1]Table 4 Level 3'!P40</f>
        <v>537.96</v>
      </c>
      <c r="J41" s="275">
        <f t="shared" si="7"/>
        <v>2684.4616706329311</v>
      </c>
      <c r="K41" s="435">
        <f t="shared" si="3"/>
        <v>0</v>
      </c>
      <c r="L41" s="435">
        <f t="shared" si="4"/>
        <v>0</v>
      </c>
      <c r="M41" s="435">
        <f t="shared" si="5"/>
        <v>0</v>
      </c>
    </row>
    <row r="42" spans="1:13">
      <c r="A42" s="272">
        <v>36</v>
      </c>
      <c r="B42" s="271" t="s">
        <v>257</v>
      </c>
      <c r="C42" s="411">
        <f>'10.1.12 MFP Funded'!Z41</f>
        <v>11</v>
      </c>
      <c r="D42" s="411">
        <f>'[11]ALL-Reformatted'!AA41</f>
        <v>11</v>
      </c>
      <c r="E42" s="328">
        <f t="shared" si="6"/>
        <v>0</v>
      </c>
      <c r="F42" s="328">
        <f t="shared" si="1"/>
        <v>0</v>
      </c>
      <c r="G42" s="328">
        <f t="shared" si="2"/>
        <v>0</v>
      </c>
      <c r="H42" s="267">
        <f>'[1]Table 3 Levels 1&amp;2'!AL43</f>
        <v>3493.4615493208294</v>
      </c>
      <c r="I42" s="267">
        <f>'[1]Table 5B1_RSD_Orleans'!F78</f>
        <v>746.0335616438357</v>
      </c>
      <c r="J42" s="267">
        <f t="shared" si="7"/>
        <v>2119.7475554823327</v>
      </c>
      <c r="K42" s="431">
        <f t="shared" si="3"/>
        <v>0</v>
      </c>
      <c r="L42" s="431">
        <f t="shared" si="4"/>
        <v>0</v>
      </c>
      <c r="M42" s="431">
        <f t="shared" si="5"/>
        <v>0</v>
      </c>
    </row>
    <row r="43" spans="1:13">
      <c r="A43" s="264">
        <v>37</v>
      </c>
      <c r="B43" s="263" t="s">
        <v>256</v>
      </c>
      <c r="C43" s="409">
        <f>'10.1.12 MFP Funded'!Z42</f>
        <v>5</v>
      </c>
      <c r="D43" s="409">
        <f>'[11]ALL-Reformatted'!AA42</f>
        <v>4</v>
      </c>
      <c r="E43" s="327">
        <f t="shared" si="6"/>
        <v>-1</v>
      </c>
      <c r="F43" s="327">
        <f t="shared" si="1"/>
        <v>0</v>
      </c>
      <c r="G43" s="327">
        <f t="shared" si="2"/>
        <v>-1</v>
      </c>
      <c r="H43" s="259">
        <f>'[1]Table 3 Levels 1&amp;2'!AL44</f>
        <v>5484.3026094077886</v>
      </c>
      <c r="I43" s="259">
        <f>'[1]Table 4 Level 3'!P42</f>
        <v>653.61</v>
      </c>
      <c r="J43" s="259">
        <f t="shared" si="7"/>
        <v>3068.9563047038941</v>
      </c>
      <c r="K43" s="430">
        <f t="shared" si="3"/>
        <v>-3068.9563047038941</v>
      </c>
      <c r="L43" s="430">
        <f t="shared" si="4"/>
        <v>0</v>
      </c>
      <c r="M43" s="430">
        <f t="shared" si="5"/>
        <v>-3068.9563047038941</v>
      </c>
    </row>
    <row r="44" spans="1:13">
      <c r="A44" s="264">
        <v>38</v>
      </c>
      <c r="B44" s="263" t="s">
        <v>255</v>
      </c>
      <c r="C44" s="409">
        <v>0</v>
      </c>
      <c r="D44" s="409">
        <f>'[11]ALL-Reformatted'!AA43</f>
        <v>0</v>
      </c>
      <c r="E44" s="327">
        <f t="shared" si="6"/>
        <v>0</v>
      </c>
      <c r="F44" s="327">
        <f t="shared" si="1"/>
        <v>0</v>
      </c>
      <c r="G44" s="327">
        <f t="shared" si="2"/>
        <v>0</v>
      </c>
      <c r="H44" s="259">
        <f>'[1]Table 3 Levels 1&amp;2'!AL45</f>
        <v>2191.7415364583335</v>
      </c>
      <c r="I44" s="259">
        <f>'[1]Table 4 Level 3'!P43</f>
        <v>829.92000000000007</v>
      </c>
      <c r="J44" s="259">
        <f t="shared" si="7"/>
        <v>1510.8307682291668</v>
      </c>
      <c r="K44" s="430">
        <f t="shared" si="3"/>
        <v>0</v>
      </c>
      <c r="L44" s="430">
        <f t="shared" si="4"/>
        <v>0</v>
      </c>
      <c r="M44" s="430">
        <f t="shared" si="5"/>
        <v>0</v>
      </c>
    </row>
    <row r="45" spans="1:13">
      <c r="A45" s="264">
        <v>39</v>
      </c>
      <c r="B45" s="263" t="s">
        <v>254</v>
      </c>
      <c r="C45" s="409">
        <f>'10.1.12 MFP Funded'!Z44</f>
        <v>6</v>
      </c>
      <c r="D45" s="409">
        <f>'[11]ALL-Reformatted'!AA44</f>
        <v>6</v>
      </c>
      <c r="E45" s="327">
        <f t="shared" si="6"/>
        <v>0</v>
      </c>
      <c r="F45" s="327">
        <f t="shared" si="1"/>
        <v>0</v>
      </c>
      <c r="G45" s="327">
        <f t="shared" si="2"/>
        <v>0</v>
      </c>
      <c r="H45" s="259">
        <f>'[1]Table 3 Levels 1&amp;2'!AL46</f>
        <v>3686.1886996918806</v>
      </c>
      <c r="I45" s="259">
        <f>'[1]Table 5B2_RSD_LA'!F21</f>
        <v>779.65573042776441</v>
      </c>
      <c r="J45" s="259">
        <f t="shared" si="7"/>
        <v>2232.9222150598225</v>
      </c>
      <c r="K45" s="430">
        <f t="shared" si="3"/>
        <v>0</v>
      </c>
      <c r="L45" s="430">
        <f t="shared" si="4"/>
        <v>0</v>
      </c>
      <c r="M45" s="430">
        <f t="shared" si="5"/>
        <v>0</v>
      </c>
    </row>
    <row r="46" spans="1:13">
      <c r="A46" s="280">
        <v>40</v>
      </c>
      <c r="B46" s="279" t="s">
        <v>253</v>
      </c>
      <c r="C46" s="413">
        <f>'10.1.12 MFP Funded'!Z45</f>
        <v>3</v>
      </c>
      <c r="D46" s="413">
        <f>'[11]ALL-Reformatted'!AA45</f>
        <v>3</v>
      </c>
      <c r="E46" s="329">
        <f t="shared" si="6"/>
        <v>0</v>
      </c>
      <c r="F46" s="329">
        <f t="shared" si="1"/>
        <v>0</v>
      </c>
      <c r="G46" s="329">
        <f t="shared" si="2"/>
        <v>0</v>
      </c>
      <c r="H46" s="275">
        <f>'[1]Table 3 Levels 1&amp;2'!AL47</f>
        <v>4879.0185326187402</v>
      </c>
      <c r="I46" s="275">
        <f>'[1]Table 4 Level 3'!P45</f>
        <v>700.2700000000001</v>
      </c>
      <c r="J46" s="275">
        <f t="shared" si="7"/>
        <v>2789.6442663093703</v>
      </c>
      <c r="K46" s="435">
        <f t="shared" si="3"/>
        <v>0</v>
      </c>
      <c r="L46" s="435">
        <f t="shared" si="4"/>
        <v>0</v>
      </c>
      <c r="M46" s="435">
        <f t="shared" si="5"/>
        <v>0</v>
      </c>
    </row>
    <row r="47" spans="1:13">
      <c r="A47" s="272">
        <v>41</v>
      </c>
      <c r="B47" s="271" t="s">
        <v>252</v>
      </c>
      <c r="C47" s="411">
        <v>0</v>
      </c>
      <c r="D47" s="411">
        <f>'[11]ALL-Reformatted'!AA46</f>
        <v>0</v>
      </c>
      <c r="E47" s="328">
        <f t="shared" si="6"/>
        <v>0</v>
      </c>
      <c r="F47" s="328">
        <f t="shared" si="1"/>
        <v>0</v>
      </c>
      <c r="G47" s="328">
        <f t="shared" si="2"/>
        <v>0</v>
      </c>
      <c r="H47" s="267">
        <f>'[1]Table 3 Levels 1&amp;2'!AL48</f>
        <v>1608.4303482587065</v>
      </c>
      <c r="I47" s="267">
        <f>'[1]Table 4 Level 3'!P46</f>
        <v>886.22</v>
      </c>
      <c r="J47" s="267">
        <f t="shared" si="7"/>
        <v>1247.3251741293534</v>
      </c>
      <c r="K47" s="431">
        <f t="shared" si="3"/>
        <v>0</v>
      </c>
      <c r="L47" s="431">
        <f t="shared" si="4"/>
        <v>0</v>
      </c>
      <c r="M47" s="431">
        <f t="shared" si="5"/>
        <v>0</v>
      </c>
    </row>
    <row r="48" spans="1:13">
      <c r="A48" s="264">
        <v>42</v>
      </c>
      <c r="B48" s="263" t="s">
        <v>251</v>
      </c>
      <c r="C48" s="409">
        <v>0</v>
      </c>
      <c r="D48" s="409">
        <f>'[11]ALL-Reformatted'!AA47</f>
        <v>0</v>
      </c>
      <c r="E48" s="327">
        <f t="shared" si="6"/>
        <v>0</v>
      </c>
      <c r="F48" s="327">
        <f t="shared" si="1"/>
        <v>0</v>
      </c>
      <c r="G48" s="327">
        <f t="shared" si="2"/>
        <v>0</v>
      </c>
      <c r="H48" s="259">
        <f>'[1]Table 3 Levels 1&amp;2'!AL49</f>
        <v>5260.3047779801664</v>
      </c>
      <c r="I48" s="259">
        <f>'[1]Table 4 Level 3'!P47</f>
        <v>534.28</v>
      </c>
      <c r="J48" s="259">
        <f t="shared" si="7"/>
        <v>2897.2923889900831</v>
      </c>
      <c r="K48" s="430">
        <f t="shared" si="3"/>
        <v>0</v>
      </c>
      <c r="L48" s="430">
        <f t="shared" si="4"/>
        <v>0</v>
      </c>
      <c r="M48" s="430">
        <f t="shared" si="5"/>
        <v>0</v>
      </c>
    </row>
    <row r="49" spans="1:13">
      <c r="A49" s="264">
        <v>43</v>
      </c>
      <c r="B49" s="263" t="s">
        <v>250</v>
      </c>
      <c r="C49" s="409">
        <v>0</v>
      </c>
      <c r="D49" s="409">
        <f>'[11]ALL-Reformatted'!AA48</f>
        <v>0</v>
      </c>
      <c r="E49" s="327">
        <f t="shared" si="6"/>
        <v>0</v>
      </c>
      <c r="F49" s="327">
        <f t="shared" si="1"/>
        <v>0</v>
      </c>
      <c r="G49" s="327">
        <f t="shared" si="2"/>
        <v>0</v>
      </c>
      <c r="H49" s="259">
        <f>'[1]Table 3 Levels 1&amp;2'!AL50</f>
        <v>5587.3492327608728</v>
      </c>
      <c r="I49" s="259">
        <f>'[1]Table 4 Level 3'!P48</f>
        <v>574.6099999999999</v>
      </c>
      <c r="J49" s="259">
        <f t="shared" si="7"/>
        <v>3080.9796163804363</v>
      </c>
      <c r="K49" s="430">
        <f t="shared" si="3"/>
        <v>0</v>
      </c>
      <c r="L49" s="430">
        <f t="shared" si="4"/>
        <v>0</v>
      </c>
      <c r="M49" s="430">
        <f t="shared" si="5"/>
        <v>0</v>
      </c>
    </row>
    <row r="50" spans="1:13">
      <c r="A50" s="264">
        <v>44</v>
      </c>
      <c r="B50" s="263" t="s">
        <v>249</v>
      </c>
      <c r="C50" s="409">
        <f>'10.1.12 MFP Funded'!Z49</f>
        <v>6</v>
      </c>
      <c r="D50" s="409">
        <f>'[11]ALL-Reformatted'!AA49</f>
        <v>7</v>
      </c>
      <c r="E50" s="327">
        <f t="shared" si="6"/>
        <v>1</v>
      </c>
      <c r="F50" s="327">
        <f t="shared" si="1"/>
        <v>1</v>
      </c>
      <c r="G50" s="327">
        <f t="shared" si="2"/>
        <v>0</v>
      </c>
      <c r="H50" s="259">
        <f>'[1]Table 3 Levels 1&amp;2'!AL51</f>
        <v>4113.1787591918992</v>
      </c>
      <c r="I50" s="259">
        <f>'[1]Table 4 Level 3'!P49</f>
        <v>663.16000000000008</v>
      </c>
      <c r="J50" s="259">
        <f t="shared" si="7"/>
        <v>2388.1693795959495</v>
      </c>
      <c r="K50" s="430">
        <f t="shared" si="3"/>
        <v>2388.1693795959495</v>
      </c>
      <c r="L50" s="430">
        <f t="shared" si="4"/>
        <v>2388.1693795959495</v>
      </c>
      <c r="M50" s="430">
        <f t="shared" si="5"/>
        <v>0</v>
      </c>
    </row>
    <row r="51" spans="1:13">
      <c r="A51" s="280">
        <v>45</v>
      </c>
      <c r="B51" s="279" t="s">
        <v>248</v>
      </c>
      <c r="C51" s="413">
        <v>0</v>
      </c>
      <c r="D51" s="413">
        <f>'[11]ALL-Reformatted'!AA50</f>
        <v>1</v>
      </c>
      <c r="E51" s="329">
        <f t="shared" si="6"/>
        <v>1</v>
      </c>
      <c r="F51" s="329">
        <f t="shared" si="1"/>
        <v>1</v>
      </c>
      <c r="G51" s="329">
        <f t="shared" si="2"/>
        <v>0</v>
      </c>
      <c r="H51" s="275">
        <f>'[1]Table 3 Levels 1&amp;2'!AL52</f>
        <v>2414.8479898164846</v>
      </c>
      <c r="I51" s="275">
        <f>'[1]Table 4 Level 3'!P50</f>
        <v>753.96000000000015</v>
      </c>
      <c r="J51" s="275">
        <f t="shared" si="7"/>
        <v>1584.4039949082423</v>
      </c>
      <c r="K51" s="435">
        <f t="shared" si="3"/>
        <v>1584.4039949082423</v>
      </c>
      <c r="L51" s="435">
        <f t="shared" si="4"/>
        <v>1584.4039949082423</v>
      </c>
      <c r="M51" s="435">
        <f t="shared" si="5"/>
        <v>0</v>
      </c>
    </row>
    <row r="52" spans="1:13">
      <c r="A52" s="272">
        <v>46</v>
      </c>
      <c r="B52" s="271" t="s">
        <v>247</v>
      </c>
      <c r="C52" s="411">
        <v>0</v>
      </c>
      <c r="D52" s="411">
        <f>'[11]ALL-Reformatted'!AA51</f>
        <v>0</v>
      </c>
      <c r="E52" s="328">
        <f t="shared" si="6"/>
        <v>0</v>
      </c>
      <c r="F52" s="328">
        <f t="shared" si="1"/>
        <v>0</v>
      </c>
      <c r="G52" s="328">
        <f t="shared" si="2"/>
        <v>0</v>
      </c>
      <c r="H52" s="267">
        <f>'[1]Table 3 Levels 1&amp;2'!AL53</f>
        <v>5765.0314518803261</v>
      </c>
      <c r="I52" s="267">
        <f>'[1]Table 4 Level 3'!P51</f>
        <v>728.06</v>
      </c>
      <c r="J52" s="267">
        <f t="shared" si="7"/>
        <v>3246.5457259401628</v>
      </c>
      <c r="K52" s="431">
        <f t="shared" si="3"/>
        <v>0</v>
      </c>
      <c r="L52" s="431">
        <f t="shared" si="4"/>
        <v>0</v>
      </c>
      <c r="M52" s="431">
        <f t="shared" si="5"/>
        <v>0</v>
      </c>
    </row>
    <row r="53" spans="1:13">
      <c r="A53" s="264">
        <v>47</v>
      </c>
      <c r="B53" s="263" t="s">
        <v>246</v>
      </c>
      <c r="C53" s="409">
        <f>'10.1.12 MFP Funded'!Z52</f>
        <v>1</v>
      </c>
      <c r="D53" s="409">
        <f>'[11]ALL-Reformatted'!AA52</f>
        <v>1</v>
      </c>
      <c r="E53" s="327">
        <f t="shared" si="6"/>
        <v>0</v>
      </c>
      <c r="F53" s="327">
        <f t="shared" si="1"/>
        <v>0</v>
      </c>
      <c r="G53" s="327">
        <f t="shared" si="2"/>
        <v>0</v>
      </c>
      <c r="H53" s="259">
        <f>'[1]Table 3 Levels 1&amp;2'!AL54</f>
        <v>3186.1712081166847</v>
      </c>
      <c r="I53" s="259">
        <f>'[1]Table 4 Level 3'!P52</f>
        <v>910.76</v>
      </c>
      <c r="J53" s="259">
        <f t="shared" si="7"/>
        <v>2048.4656040583423</v>
      </c>
      <c r="K53" s="430">
        <f t="shared" si="3"/>
        <v>0</v>
      </c>
      <c r="L53" s="430">
        <f t="shared" si="4"/>
        <v>0</v>
      </c>
      <c r="M53" s="430">
        <f t="shared" si="5"/>
        <v>0</v>
      </c>
    </row>
    <row r="54" spans="1:13">
      <c r="A54" s="264">
        <v>48</v>
      </c>
      <c r="B54" s="263" t="s">
        <v>245</v>
      </c>
      <c r="C54" s="409">
        <f>'10.1.12 MFP Funded'!Z53</f>
        <v>2</v>
      </c>
      <c r="D54" s="409">
        <f>'[11]ALL-Reformatted'!AA53</f>
        <v>2</v>
      </c>
      <c r="E54" s="327">
        <f t="shared" si="6"/>
        <v>0</v>
      </c>
      <c r="F54" s="327">
        <f t="shared" si="1"/>
        <v>0</v>
      </c>
      <c r="G54" s="327">
        <f t="shared" si="2"/>
        <v>0</v>
      </c>
      <c r="H54" s="259">
        <f>'[1]Table 3 Levels 1&amp;2'!AL55</f>
        <v>4260.4872196136057</v>
      </c>
      <c r="I54" s="259">
        <f>'[1]Table 4 Level 3'!P53</f>
        <v>871.07</v>
      </c>
      <c r="J54" s="259">
        <f t="shared" si="7"/>
        <v>2565.7786098068027</v>
      </c>
      <c r="K54" s="430">
        <f t="shared" si="3"/>
        <v>0</v>
      </c>
      <c r="L54" s="430">
        <f t="shared" si="4"/>
        <v>0</v>
      </c>
      <c r="M54" s="430">
        <f t="shared" si="5"/>
        <v>0</v>
      </c>
    </row>
    <row r="55" spans="1:13">
      <c r="A55" s="264">
        <v>49</v>
      </c>
      <c r="B55" s="263" t="s">
        <v>244</v>
      </c>
      <c r="C55" s="409">
        <f>'10.1.12 MFP Funded'!Z54</f>
        <v>3</v>
      </c>
      <c r="D55" s="409">
        <f>'[11]ALL-Reformatted'!AA54</f>
        <v>4</v>
      </c>
      <c r="E55" s="327">
        <f t="shared" si="6"/>
        <v>1</v>
      </c>
      <c r="F55" s="327">
        <f t="shared" si="1"/>
        <v>1</v>
      </c>
      <c r="G55" s="327">
        <f t="shared" si="2"/>
        <v>0</v>
      </c>
      <c r="H55" s="259">
        <f>'[1]Table 3 Levels 1&amp;2'!AL56</f>
        <v>4800.2172145077111</v>
      </c>
      <c r="I55" s="259">
        <f>'[1]Table 4 Level 3'!P54</f>
        <v>574.43999999999994</v>
      </c>
      <c r="J55" s="259">
        <f t="shared" si="7"/>
        <v>2687.3286072538554</v>
      </c>
      <c r="K55" s="430">
        <f t="shared" si="3"/>
        <v>2687.3286072538554</v>
      </c>
      <c r="L55" s="430">
        <f t="shared" si="4"/>
        <v>2687.3286072538554</v>
      </c>
      <c r="M55" s="430">
        <f t="shared" si="5"/>
        <v>0</v>
      </c>
    </row>
    <row r="56" spans="1:13">
      <c r="A56" s="280">
        <v>50</v>
      </c>
      <c r="B56" s="279" t="s">
        <v>243</v>
      </c>
      <c r="C56" s="413">
        <f>'10.1.12 MFP Funded'!Z55</f>
        <v>2</v>
      </c>
      <c r="D56" s="413">
        <f>'[11]ALL-Reformatted'!AA55</f>
        <v>2</v>
      </c>
      <c r="E56" s="329">
        <f t="shared" si="6"/>
        <v>0</v>
      </c>
      <c r="F56" s="329">
        <f t="shared" si="1"/>
        <v>0</v>
      </c>
      <c r="G56" s="329">
        <f t="shared" si="2"/>
        <v>0</v>
      </c>
      <c r="H56" s="275">
        <f>'[1]Table 3 Levels 1&amp;2'!AL57</f>
        <v>5059.523754419537</v>
      </c>
      <c r="I56" s="275">
        <f>'[1]Table 4 Level 3'!P55</f>
        <v>634.46</v>
      </c>
      <c r="J56" s="275">
        <f t="shared" si="7"/>
        <v>2846.9918772097685</v>
      </c>
      <c r="K56" s="435">
        <f t="shared" si="3"/>
        <v>0</v>
      </c>
      <c r="L56" s="435">
        <f t="shared" si="4"/>
        <v>0</v>
      </c>
      <c r="M56" s="435">
        <f t="shared" si="5"/>
        <v>0</v>
      </c>
    </row>
    <row r="57" spans="1:13">
      <c r="A57" s="272">
        <v>51</v>
      </c>
      <c r="B57" s="271" t="s">
        <v>242</v>
      </c>
      <c r="C57" s="411">
        <f>'10.1.12 MFP Funded'!Z56</f>
        <v>2</v>
      </c>
      <c r="D57" s="411">
        <f>'[11]ALL-Reformatted'!AA56</f>
        <v>3</v>
      </c>
      <c r="E57" s="328">
        <f t="shared" si="6"/>
        <v>1</v>
      </c>
      <c r="F57" s="328">
        <f t="shared" si="1"/>
        <v>1</v>
      </c>
      <c r="G57" s="328">
        <f t="shared" si="2"/>
        <v>0</v>
      </c>
      <c r="H57" s="267">
        <f>'[1]Table 3 Levels 1&amp;2'!AL58</f>
        <v>4384.0477116019692</v>
      </c>
      <c r="I57" s="267">
        <f>'[1]Table 4 Level 3'!P56</f>
        <v>706.66</v>
      </c>
      <c r="J57" s="267">
        <f t="shared" si="7"/>
        <v>2545.3538558009845</v>
      </c>
      <c r="K57" s="431">
        <f t="shared" si="3"/>
        <v>2545.3538558009845</v>
      </c>
      <c r="L57" s="431">
        <f t="shared" si="4"/>
        <v>2545.3538558009845</v>
      </c>
      <c r="M57" s="431">
        <f t="shared" si="5"/>
        <v>0</v>
      </c>
    </row>
    <row r="58" spans="1:13">
      <c r="A58" s="264">
        <v>52</v>
      </c>
      <c r="B58" s="263" t="s">
        <v>241</v>
      </c>
      <c r="C58" s="409">
        <f>'10.1.12 MFP Funded'!Z57</f>
        <v>7</v>
      </c>
      <c r="D58" s="409">
        <f>'[11]ALL-Reformatted'!AA57</f>
        <v>7</v>
      </c>
      <c r="E58" s="327">
        <f t="shared" si="6"/>
        <v>0</v>
      </c>
      <c r="F58" s="327">
        <f t="shared" si="1"/>
        <v>0</v>
      </c>
      <c r="G58" s="327">
        <f t="shared" si="2"/>
        <v>0</v>
      </c>
      <c r="H58" s="259">
        <f>'[1]Table 3 Levels 1&amp;2'!AL59</f>
        <v>4920.0697942988754</v>
      </c>
      <c r="I58" s="259">
        <f>'[1]Table 4 Level 3'!P57</f>
        <v>658.37</v>
      </c>
      <c r="J58" s="259">
        <f t="shared" si="7"/>
        <v>2789.2198971494377</v>
      </c>
      <c r="K58" s="430">
        <f t="shared" si="3"/>
        <v>0</v>
      </c>
      <c r="L58" s="430">
        <f t="shared" si="4"/>
        <v>0</v>
      </c>
      <c r="M58" s="430">
        <f t="shared" si="5"/>
        <v>0</v>
      </c>
    </row>
    <row r="59" spans="1:13">
      <c r="A59" s="264">
        <v>53</v>
      </c>
      <c r="B59" s="263" t="s">
        <v>240</v>
      </c>
      <c r="C59" s="409">
        <f>'10.1.12 MFP Funded'!Z58</f>
        <v>6</v>
      </c>
      <c r="D59" s="409">
        <f>'[11]ALL-Reformatted'!AA58</f>
        <v>8</v>
      </c>
      <c r="E59" s="327">
        <f t="shared" si="6"/>
        <v>2</v>
      </c>
      <c r="F59" s="327">
        <f t="shared" si="1"/>
        <v>2</v>
      </c>
      <c r="G59" s="327">
        <f t="shared" si="2"/>
        <v>0</v>
      </c>
      <c r="H59" s="259">
        <f>'[1]Table 3 Levels 1&amp;2'!AL60</f>
        <v>4784.2719870767614</v>
      </c>
      <c r="I59" s="259">
        <f>'[1]Table 4 Level 3'!P58</f>
        <v>689.74</v>
      </c>
      <c r="J59" s="259">
        <f t="shared" si="7"/>
        <v>2737.0059935383806</v>
      </c>
      <c r="K59" s="430">
        <f t="shared" si="3"/>
        <v>5474.0119870767612</v>
      </c>
      <c r="L59" s="430">
        <f t="shared" si="4"/>
        <v>5474.0119870767612</v>
      </c>
      <c r="M59" s="430">
        <f t="shared" si="5"/>
        <v>0</v>
      </c>
    </row>
    <row r="60" spans="1:13">
      <c r="A60" s="264">
        <v>54</v>
      </c>
      <c r="B60" s="263" t="s">
        <v>239</v>
      </c>
      <c r="C60" s="409">
        <v>0</v>
      </c>
      <c r="D60" s="409">
        <f>'[11]ALL-Reformatted'!AA59</f>
        <v>0</v>
      </c>
      <c r="E60" s="327">
        <f t="shared" si="6"/>
        <v>0</v>
      </c>
      <c r="F60" s="327">
        <f t="shared" si="1"/>
        <v>0</v>
      </c>
      <c r="G60" s="327">
        <f t="shared" si="2"/>
        <v>0</v>
      </c>
      <c r="H60" s="259">
        <f>'[1]Table 3 Levels 1&amp;2'!AL61</f>
        <v>5982.5555386476462</v>
      </c>
      <c r="I60" s="259">
        <f>'[1]Table 4 Level 3'!P59</f>
        <v>951.45</v>
      </c>
      <c r="J60" s="259">
        <f t="shared" si="7"/>
        <v>3467.002769323823</v>
      </c>
      <c r="K60" s="430">
        <f t="shared" si="3"/>
        <v>0</v>
      </c>
      <c r="L60" s="430">
        <f t="shared" si="4"/>
        <v>0</v>
      </c>
      <c r="M60" s="430">
        <f t="shared" si="5"/>
        <v>0</v>
      </c>
    </row>
    <row r="61" spans="1:13">
      <c r="A61" s="280">
        <v>55</v>
      </c>
      <c r="B61" s="279" t="s">
        <v>238</v>
      </c>
      <c r="C61" s="413">
        <f>'10.1.12 MFP Funded'!Z60</f>
        <v>5</v>
      </c>
      <c r="D61" s="413">
        <f>'[11]ALL-Reformatted'!AA60</f>
        <v>6</v>
      </c>
      <c r="E61" s="329">
        <f t="shared" si="6"/>
        <v>1</v>
      </c>
      <c r="F61" s="329">
        <f t="shared" si="1"/>
        <v>1</v>
      </c>
      <c r="G61" s="329">
        <f t="shared" si="2"/>
        <v>0</v>
      </c>
      <c r="H61" s="275">
        <f>'[1]Table 3 Levels 1&amp;2'!AL62</f>
        <v>4087.4017448818722</v>
      </c>
      <c r="I61" s="275">
        <f>'[1]Table 4 Level 3'!P60</f>
        <v>795.14</v>
      </c>
      <c r="J61" s="275">
        <f t="shared" si="7"/>
        <v>2441.2708724409363</v>
      </c>
      <c r="K61" s="435">
        <f t="shared" si="3"/>
        <v>2441.2708724409363</v>
      </c>
      <c r="L61" s="435">
        <f t="shared" si="4"/>
        <v>2441.2708724409363</v>
      </c>
      <c r="M61" s="435">
        <f t="shared" si="5"/>
        <v>0</v>
      </c>
    </row>
    <row r="62" spans="1:13">
      <c r="A62" s="272">
        <v>56</v>
      </c>
      <c r="B62" s="271" t="s">
        <v>237</v>
      </c>
      <c r="C62" s="411">
        <v>0</v>
      </c>
      <c r="D62" s="411">
        <f>'[11]ALL-Reformatted'!AA61</f>
        <v>0</v>
      </c>
      <c r="E62" s="328">
        <f t="shared" si="6"/>
        <v>0</v>
      </c>
      <c r="F62" s="328">
        <f t="shared" si="1"/>
        <v>0</v>
      </c>
      <c r="G62" s="328">
        <f t="shared" si="2"/>
        <v>0</v>
      </c>
      <c r="H62" s="267">
        <f>'[1]Table 3 Levels 1&amp;2'!AL63</f>
        <v>5052.2250942802684</v>
      </c>
      <c r="I62" s="267">
        <f>'[1]Table 4 Level 3'!P61</f>
        <v>614.66000000000008</v>
      </c>
      <c r="J62" s="267">
        <f t="shared" si="7"/>
        <v>2833.4425471401341</v>
      </c>
      <c r="K62" s="431">
        <f t="shared" si="3"/>
        <v>0</v>
      </c>
      <c r="L62" s="431">
        <f t="shared" si="4"/>
        <v>0</v>
      </c>
      <c r="M62" s="431">
        <f t="shared" si="5"/>
        <v>0</v>
      </c>
    </row>
    <row r="63" spans="1:13">
      <c r="A63" s="264">
        <v>57</v>
      </c>
      <c r="B63" s="263" t="s">
        <v>236</v>
      </c>
      <c r="C63" s="409">
        <v>0</v>
      </c>
      <c r="D63" s="409">
        <f>'[11]ALL-Reformatted'!AA62</f>
        <v>0</v>
      </c>
      <c r="E63" s="327">
        <f t="shared" si="6"/>
        <v>0</v>
      </c>
      <c r="F63" s="327">
        <f t="shared" si="1"/>
        <v>0</v>
      </c>
      <c r="G63" s="327">
        <f t="shared" si="2"/>
        <v>0</v>
      </c>
      <c r="H63" s="259">
        <f>'[1]Table 3 Levels 1&amp;2'!AL64</f>
        <v>4389.3863180380931</v>
      </c>
      <c r="I63" s="259">
        <f>'[1]Table 4 Level 3'!P62</f>
        <v>764.51</v>
      </c>
      <c r="J63" s="259">
        <f t="shared" si="7"/>
        <v>2576.9481590190467</v>
      </c>
      <c r="K63" s="430">
        <f t="shared" si="3"/>
        <v>0</v>
      </c>
      <c r="L63" s="430">
        <f t="shared" si="4"/>
        <v>0</v>
      </c>
      <c r="M63" s="430">
        <f t="shared" si="5"/>
        <v>0</v>
      </c>
    </row>
    <row r="64" spans="1:13">
      <c r="A64" s="264">
        <v>58</v>
      </c>
      <c r="B64" s="263" t="s">
        <v>235</v>
      </c>
      <c r="C64" s="409">
        <f>'10.1.12 MFP Funded'!Z63</f>
        <v>1</v>
      </c>
      <c r="D64" s="409">
        <f>'[11]ALL-Reformatted'!AA63</f>
        <v>1</v>
      </c>
      <c r="E64" s="327">
        <f t="shared" si="6"/>
        <v>0</v>
      </c>
      <c r="F64" s="327">
        <f t="shared" si="1"/>
        <v>0</v>
      </c>
      <c r="G64" s="327">
        <f t="shared" si="2"/>
        <v>0</v>
      </c>
      <c r="H64" s="259">
        <f>'[1]Table 3 Levels 1&amp;2'!AL65</f>
        <v>5325.8881107130073</v>
      </c>
      <c r="I64" s="259">
        <f>'[1]Table 4 Level 3'!P63</f>
        <v>697.04</v>
      </c>
      <c r="J64" s="259">
        <f t="shared" si="7"/>
        <v>3011.4640553565036</v>
      </c>
      <c r="K64" s="430">
        <f t="shared" si="3"/>
        <v>0</v>
      </c>
      <c r="L64" s="430">
        <f t="shared" si="4"/>
        <v>0</v>
      </c>
      <c r="M64" s="430">
        <f t="shared" si="5"/>
        <v>0</v>
      </c>
    </row>
    <row r="65" spans="1:13">
      <c r="A65" s="264">
        <v>59</v>
      </c>
      <c r="B65" s="263" t="s">
        <v>234</v>
      </c>
      <c r="C65" s="409">
        <f>'10.1.12 MFP Funded'!Z64</f>
        <v>2</v>
      </c>
      <c r="D65" s="409">
        <f>'[11]ALL-Reformatted'!AA64</f>
        <v>1</v>
      </c>
      <c r="E65" s="327">
        <f t="shared" si="6"/>
        <v>-1</v>
      </c>
      <c r="F65" s="327">
        <f t="shared" si="1"/>
        <v>0</v>
      </c>
      <c r="G65" s="327">
        <f t="shared" si="2"/>
        <v>-1</v>
      </c>
      <c r="H65" s="259">
        <f>'[1]Table 3 Levels 1&amp;2'!AL66</f>
        <v>6328.4963620482158</v>
      </c>
      <c r="I65" s="259">
        <f>'[1]Table 4 Level 3'!P64</f>
        <v>689.52</v>
      </c>
      <c r="J65" s="259">
        <f t="shared" si="7"/>
        <v>3509.0081810241081</v>
      </c>
      <c r="K65" s="430">
        <f t="shared" si="3"/>
        <v>-3509.0081810241081</v>
      </c>
      <c r="L65" s="430">
        <f t="shared" si="4"/>
        <v>0</v>
      </c>
      <c r="M65" s="430">
        <f t="shared" si="5"/>
        <v>-3509.0081810241081</v>
      </c>
    </row>
    <row r="66" spans="1:13">
      <c r="A66" s="280">
        <v>60</v>
      </c>
      <c r="B66" s="279" t="s">
        <v>233</v>
      </c>
      <c r="C66" s="413">
        <f>'10.1.12 MFP Funded'!Z65</f>
        <v>3</v>
      </c>
      <c r="D66" s="413">
        <f>'[11]ALL-Reformatted'!AA65</f>
        <v>3</v>
      </c>
      <c r="E66" s="329">
        <f t="shared" si="6"/>
        <v>0</v>
      </c>
      <c r="F66" s="329">
        <f t="shared" si="1"/>
        <v>0</v>
      </c>
      <c r="G66" s="329">
        <f t="shared" si="2"/>
        <v>0</v>
      </c>
      <c r="H66" s="275">
        <f>'[1]Table 3 Levels 1&amp;2'!AL67</f>
        <v>4825.1723230627122</v>
      </c>
      <c r="I66" s="275">
        <f>'[1]Table 4 Level 3'!P65</f>
        <v>594.04</v>
      </c>
      <c r="J66" s="275">
        <f t="shared" si="7"/>
        <v>2709.6061615313561</v>
      </c>
      <c r="K66" s="435">
        <f t="shared" si="3"/>
        <v>0</v>
      </c>
      <c r="L66" s="435">
        <f t="shared" si="4"/>
        <v>0</v>
      </c>
      <c r="M66" s="435">
        <f t="shared" si="5"/>
        <v>0</v>
      </c>
    </row>
    <row r="67" spans="1:13">
      <c r="A67" s="272">
        <v>61</v>
      </c>
      <c r="B67" s="271" t="s">
        <v>232</v>
      </c>
      <c r="C67" s="411">
        <f>'10.1.12 MFP Funded'!Z66</f>
        <v>6</v>
      </c>
      <c r="D67" s="411">
        <f>'[11]ALL-Reformatted'!AA66</f>
        <v>6</v>
      </c>
      <c r="E67" s="328">
        <f t="shared" si="6"/>
        <v>0</v>
      </c>
      <c r="F67" s="328">
        <f t="shared" si="1"/>
        <v>0</v>
      </c>
      <c r="G67" s="328">
        <f t="shared" si="2"/>
        <v>0</v>
      </c>
      <c r="H67" s="267">
        <f>'[1]Table 3 Levels 1&amp;2'!AL68</f>
        <v>3063.3110364585282</v>
      </c>
      <c r="I67" s="267">
        <f>'[1]Table 4 Level 3'!P66</f>
        <v>833.70999999999992</v>
      </c>
      <c r="J67" s="267">
        <f t="shared" si="7"/>
        <v>1948.5105182292641</v>
      </c>
      <c r="K67" s="431">
        <f t="shared" si="3"/>
        <v>0</v>
      </c>
      <c r="L67" s="431">
        <f t="shared" si="4"/>
        <v>0</v>
      </c>
      <c r="M67" s="431">
        <f t="shared" si="5"/>
        <v>0</v>
      </c>
    </row>
    <row r="68" spans="1:13">
      <c r="A68" s="264">
        <v>62</v>
      </c>
      <c r="B68" s="263" t="s">
        <v>231</v>
      </c>
      <c r="C68" s="409">
        <f>'10.1.12 MFP Funded'!Z67</f>
        <v>2</v>
      </c>
      <c r="D68" s="409">
        <f>'[11]ALL-Reformatted'!AA67</f>
        <v>1</v>
      </c>
      <c r="E68" s="327">
        <f t="shared" si="6"/>
        <v>-1</v>
      </c>
      <c r="F68" s="327">
        <f t="shared" si="1"/>
        <v>0</v>
      </c>
      <c r="G68" s="327">
        <f t="shared" si="2"/>
        <v>-1</v>
      </c>
      <c r="H68" s="259">
        <f>'[1]Table 3 Levels 1&amp;2'!AL69</f>
        <v>5564.645485869667</v>
      </c>
      <c r="I68" s="259">
        <f>'[1]Table 4 Level 3'!P67</f>
        <v>516.08000000000004</v>
      </c>
      <c r="J68" s="259">
        <f t="shared" si="7"/>
        <v>3040.3627429348335</v>
      </c>
      <c r="K68" s="430">
        <f t="shared" si="3"/>
        <v>-3040.3627429348335</v>
      </c>
      <c r="L68" s="430">
        <f t="shared" si="4"/>
        <v>0</v>
      </c>
      <c r="M68" s="430">
        <f t="shared" si="5"/>
        <v>-3040.3627429348335</v>
      </c>
    </row>
    <row r="69" spans="1:13">
      <c r="A69" s="264">
        <v>63</v>
      </c>
      <c r="B69" s="263" t="s">
        <v>230</v>
      </c>
      <c r="C69" s="409">
        <f>'10.1.12 MFP Funded'!Z68</f>
        <v>1</v>
      </c>
      <c r="D69" s="409">
        <f>'[11]ALL-Reformatted'!AA68</f>
        <v>1</v>
      </c>
      <c r="E69" s="327">
        <f t="shared" si="6"/>
        <v>0</v>
      </c>
      <c r="F69" s="327">
        <f t="shared" si="1"/>
        <v>0</v>
      </c>
      <c r="G69" s="327">
        <f t="shared" si="2"/>
        <v>0</v>
      </c>
      <c r="H69" s="259">
        <f>'[1]Table 3 Levels 1&amp;2'!AL70</f>
        <v>4414.1775336636538</v>
      </c>
      <c r="I69" s="259">
        <f>'[1]Table 4 Level 3'!P68</f>
        <v>756.79</v>
      </c>
      <c r="J69" s="259">
        <f t="shared" si="7"/>
        <v>2585.4837668318269</v>
      </c>
      <c r="K69" s="430">
        <f t="shared" si="3"/>
        <v>0</v>
      </c>
      <c r="L69" s="430">
        <f t="shared" si="4"/>
        <v>0</v>
      </c>
      <c r="M69" s="430">
        <f t="shared" si="5"/>
        <v>0</v>
      </c>
    </row>
    <row r="70" spans="1:13">
      <c r="A70" s="264">
        <v>64</v>
      </c>
      <c r="B70" s="263" t="s">
        <v>229</v>
      </c>
      <c r="C70" s="409">
        <f>'10.1.12 MFP Funded'!Z69</f>
        <v>1</v>
      </c>
      <c r="D70" s="409">
        <f>'[11]ALL-Reformatted'!AA69</f>
        <v>1</v>
      </c>
      <c r="E70" s="327">
        <f t="shared" si="6"/>
        <v>0</v>
      </c>
      <c r="F70" s="327">
        <f t="shared" si="1"/>
        <v>0</v>
      </c>
      <c r="G70" s="327">
        <f t="shared" si="2"/>
        <v>0</v>
      </c>
      <c r="H70" s="259">
        <f>'[1]Table 3 Levels 1&amp;2'!AL71</f>
        <v>5871.0485811924027</v>
      </c>
      <c r="I70" s="259">
        <f>'[1]Table 4 Level 3'!P69</f>
        <v>592.66</v>
      </c>
      <c r="J70" s="259">
        <f t="shared" si="7"/>
        <v>3231.8542905962013</v>
      </c>
      <c r="K70" s="430">
        <f t="shared" si="3"/>
        <v>0</v>
      </c>
      <c r="L70" s="430">
        <f t="shared" si="4"/>
        <v>0</v>
      </c>
      <c r="M70" s="430">
        <f t="shared" si="5"/>
        <v>0</v>
      </c>
    </row>
    <row r="71" spans="1:13">
      <c r="A71" s="280">
        <v>65</v>
      </c>
      <c r="B71" s="279" t="s">
        <v>228</v>
      </c>
      <c r="C71" s="413">
        <f>'10.1.12 MFP Funded'!Z70</f>
        <v>1</v>
      </c>
      <c r="D71" s="413">
        <f>'[11]ALL-Reformatted'!AA70</f>
        <v>2</v>
      </c>
      <c r="E71" s="329">
        <f t="shared" si="6"/>
        <v>1</v>
      </c>
      <c r="F71" s="329">
        <f t="shared" ref="F71:F75" si="8">IF(E71&gt;0,E71,0)</f>
        <v>1</v>
      </c>
      <c r="G71" s="329">
        <f t="shared" ref="G71:G75" si="9">IF(E71&lt;0,E71,0)</f>
        <v>0</v>
      </c>
      <c r="H71" s="275">
        <f>'[1]Table 3 Levels 1&amp;2'!AL72</f>
        <v>4602.2046951319899</v>
      </c>
      <c r="I71" s="275">
        <f>'[1]Table 4 Level 3'!P70</f>
        <v>829.12</v>
      </c>
      <c r="J71" s="275">
        <f t="shared" si="7"/>
        <v>2715.6623475659949</v>
      </c>
      <c r="K71" s="435">
        <f t="shared" ref="K71:K75" si="10">J71*E71</f>
        <v>2715.6623475659949</v>
      </c>
      <c r="L71" s="435">
        <f t="shared" ref="L71:L75" si="11">IF(K71&gt;0,K71,0)</f>
        <v>2715.6623475659949</v>
      </c>
      <c r="M71" s="435">
        <f t="shared" ref="M71:M75" si="12">IF(K71&lt;0,K71,0)</f>
        <v>0</v>
      </c>
    </row>
    <row r="72" spans="1:13">
      <c r="A72" s="272">
        <v>66</v>
      </c>
      <c r="B72" s="271" t="s">
        <v>227</v>
      </c>
      <c r="C72" s="411">
        <v>0</v>
      </c>
      <c r="D72" s="411">
        <f>'[11]ALL-Reformatted'!AA71</f>
        <v>1</v>
      </c>
      <c r="E72" s="328">
        <f t="shared" ref="E72:E75" si="13">D72-C72</f>
        <v>1</v>
      </c>
      <c r="F72" s="328">
        <f t="shared" si="8"/>
        <v>1</v>
      </c>
      <c r="G72" s="328">
        <f t="shared" si="9"/>
        <v>0</v>
      </c>
      <c r="H72" s="267">
        <f>'[1]Table 3 Levels 1&amp;2'!AL73</f>
        <v>6243.8912249150071</v>
      </c>
      <c r="I72" s="267">
        <f>'[1]Table 4 Level 3'!P71</f>
        <v>730.06</v>
      </c>
      <c r="J72" s="267">
        <f t="shared" ref="J72:J75" si="14">(H72+I72)*0.5</f>
        <v>3486.9756124575033</v>
      </c>
      <c r="K72" s="431">
        <f t="shared" si="10"/>
        <v>3486.9756124575033</v>
      </c>
      <c r="L72" s="431">
        <f t="shared" si="11"/>
        <v>3486.9756124575033</v>
      </c>
      <c r="M72" s="431">
        <f t="shared" si="12"/>
        <v>0</v>
      </c>
    </row>
    <row r="73" spans="1:13">
      <c r="A73" s="264">
        <v>67</v>
      </c>
      <c r="B73" s="263" t="s">
        <v>226</v>
      </c>
      <c r="C73" s="409">
        <f>'10.1.12 MFP Funded'!Z72</f>
        <v>3</v>
      </c>
      <c r="D73" s="409">
        <f>'[11]ALL-Reformatted'!AA72</f>
        <v>3</v>
      </c>
      <c r="E73" s="327">
        <f t="shared" si="13"/>
        <v>0</v>
      </c>
      <c r="F73" s="327">
        <f t="shared" si="8"/>
        <v>0</v>
      </c>
      <c r="G73" s="327">
        <f t="shared" si="9"/>
        <v>0</v>
      </c>
      <c r="H73" s="259">
        <f>'[1]Table 3 Levels 1&amp;2'!AL74</f>
        <v>5049.6489898847567</v>
      </c>
      <c r="I73" s="259">
        <f>'[1]Table 4 Level 3'!P72</f>
        <v>715.61</v>
      </c>
      <c r="J73" s="259">
        <f t="shared" si="14"/>
        <v>2882.6294949423782</v>
      </c>
      <c r="K73" s="430">
        <f t="shared" si="10"/>
        <v>0</v>
      </c>
      <c r="L73" s="430">
        <f t="shared" si="11"/>
        <v>0</v>
      </c>
      <c r="M73" s="430">
        <f t="shared" si="12"/>
        <v>0</v>
      </c>
    </row>
    <row r="74" spans="1:13">
      <c r="A74" s="264">
        <v>68</v>
      </c>
      <c r="B74" s="263" t="s">
        <v>225</v>
      </c>
      <c r="C74" s="409">
        <f>'10.1.12 MFP Funded'!Z73</f>
        <v>2</v>
      </c>
      <c r="D74" s="409">
        <f>'[11]ALL-Reformatted'!AA73</f>
        <v>3</v>
      </c>
      <c r="E74" s="327">
        <f t="shared" si="13"/>
        <v>1</v>
      </c>
      <c r="F74" s="327">
        <f t="shared" si="8"/>
        <v>1</v>
      </c>
      <c r="G74" s="327">
        <f t="shared" si="9"/>
        <v>0</v>
      </c>
      <c r="H74" s="259">
        <f>'[1]Table 3 Levels 1&amp;2'!AL75</f>
        <v>5861.7500805575619</v>
      </c>
      <c r="I74" s="259">
        <f>'[1]Table 4 Level 3'!P73</f>
        <v>798.7</v>
      </c>
      <c r="J74" s="259">
        <f t="shared" si="14"/>
        <v>3330.2250402787809</v>
      </c>
      <c r="K74" s="430">
        <f t="shared" si="10"/>
        <v>3330.2250402787809</v>
      </c>
      <c r="L74" s="430">
        <f t="shared" si="11"/>
        <v>3330.2250402787809</v>
      </c>
      <c r="M74" s="430">
        <f t="shared" si="12"/>
        <v>0</v>
      </c>
    </row>
    <row r="75" spans="1:13">
      <c r="A75" s="256">
        <v>69</v>
      </c>
      <c r="B75" s="255" t="s">
        <v>224</v>
      </c>
      <c r="C75" s="407">
        <f>'10.1.12 MFP Funded'!Z74</f>
        <v>2</v>
      </c>
      <c r="D75" s="407">
        <f>'[11]ALL-Reformatted'!AA74</f>
        <v>2</v>
      </c>
      <c r="E75" s="326">
        <f t="shared" si="13"/>
        <v>0</v>
      </c>
      <c r="F75" s="326">
        <f t="shared" si="8"/>
        <v>0</v>
      </c>
      <c r="G75" s="326">
        <f t="shared" si="9"/>
        <v>0</v>
      </c>
      <c r="H75" s="251">
        <f>'[1]Table 3 Levels 1&amp;2'!AL76</f>
        <v>5508.3397285189958</v>
      </c>
      <c r="I75" s="251">
        <f>'[1]Table 4 Level 3'!P74</f>
        <v>705.67</v>
      </c>
      <c r="J75" s="251">
        <f t="shared" si="14"/>
        <v>3107.0048642594979</v>
      </c>
      <c r="K75" s="429">
        <f t="shared" si="10"/>
        <v>0</v>
      </c>
      <c r="L75" s="429">
        <f t="shared" si="11"/>
        <v>0</v>
      </c>
      <c r="M75" s="429">
        <f t="shared" si="12"/>
        <v>0</v>
      </c>
    </row>
    <row r="76" spans="1:13" s="391" customFormat="1" ht="13.5" thickBot="1">
      <c r="A76" s="248"/>
      <c r="B76" s="247" t="s">
        <v>223</v>
      </c>
      <c r="C76" s="246">
        <f>SUM(C7:C75)</f>
        <v>217</v>
      </c>
      <c r="D76" s="246">
        <f>SUM(D7:D75)</f>
        <v>225</v>
      </c>
      <c r="E76" s="394">
        <f>SUM(E7:E75)</f>
        <v>8</v>
      </c>
      <c r="F76" s="394">
        <f>SUM(F7:F75)</f>
        <v>12</v>
      </c>
      <c r="G76" s="394">
        <f>SUM(G7:G75)</f>
        <v>-4</v>
      </c>
      <c r="H76" s="244"/>
      <c r="I76" s="244"/>
      <c r="J76" s="244"/>
      <c r="K76" s="423">
        <f>SUM(K7:K75)</f>
        <v>18300.827459940851</v>
      </c>
      <c r="L76" s="423">
        <f>SUM(L7:L75)</f>
        <v>30425.695552198831</v>
      </c>
      <c r="M76" s="423">
        <f>SUM(M7:M75)</f>
        <v>-12124.868092257981</v>
      </c>
    </row>
    <row r="77" spans="1:13" s="391" customFormat="1" ht="13.5" thickTop="1">
      <c r="A77" s="393"/>
      <c r="B77" s="393"/>
      <c r="C77" s="392"/>
      <c r="E77" s="392"/>
      <c r="F77" s="392"/>
      <c r="G77" s="392"/>
      <c r="H77" s="392"/>
      <c r="I77" s="521"/>
      <c r="J77" s="521"/>
    </row>
    <row r="78" spans="1:13" ht="27" customHeight="1">
      <c r="A78" s="390"/>
      <c r="C78" s="520"/>
      <c r="E78" s="520"/>
      <c r="F78" s="854" t="s">
        <v>678</v>
      </c>
      <c r="G78" s="854"/>
    </row>
    <row r="79" spans="1:13" ht="12.75" hidden="1" customHeight="1"/>
    <row r="80" spans="1:13" ht="12.75" hidden="1" customHeight="1"/>
    <row r="81" spans="3:10" ht="12.75" hidden="1" customHeight="1"/>
    <row r="82" spans="3:10" ht="12.75" hidden="1" customHeight="1"/>
    <row r="83" spans="3:10" ht="12.75" hidden="1" customHeight="1">
      <c r="I83" s="519"/>
      <c r="J83" s="519"/>
    </row>
    <row r="84" spans="3:10" ht="10.5" hidden="1" customHeight="1"/>
    <row r="85" spans="3:10" ht="12.75" hidden="1" customHeight="1"/>
    <row r="86" spans="3:10" ht="12.75" hidden="1" customHeight="1">
      <c r="C86" s="386"/>
      <c r="E86" s="386"/>
      <c r="F86" s="386"/>
      <c r="G86" s="386"/>
      <c r="H86" s="382" t="s">
        <v>323</v>
      </c>
    </row>
    <row r="87" spans="3:10" ht="12.75" hidden="1" customHeight="1">
      <c r="C87" s="386"/>
      <c r="E87" s="386"/>
      <c r="F87" s="386"/>
      <c r="G87" s="386"/>
      <c r="H87" s="382" t="s">
        <v>322</v>
      </c>
    </row>
    <row r="88" spans="3:10" ht="12.75" hidden="1" customHeight="1">
      <c r="C88" s="387"/>
      <c r="E88" s="387"/>
      <c r="F88" s="387"/>
      <c r="G88" s="387"/>
      <c r="H88" s="382" t="s">
        <v>321</v>
      </c>
    </row>
    <row r="89" spans="3:10" ht="12.75" hidden="1" customHeight="1">
      <c r="C89" s="386"/>
      <c r="E89" s="386"/>
      <c r="F89" s="386"/>
      <c r="G89" s="386"/>
      <c r="H89" s="382"/>
    </row>
    <row r="90" spans="3:10" ht="12.75" hidden="1" customHeight="1">
      <c r="C90" s="386"/>
      <c r="E90" s="386"/>
      <c r="F90" s="386"/>
      <c r="G90" s="386"/>
      <c r="H90" s="382" t="s">
        <v>320</v>
      </c>
    </row>
    <row r="91" spans="3:10" ht="12.75" hidden="1" customHeight="1">
      <c r="C91" s="386"/>
      <c r="E91" s="386"/>
      <c r="F91" s="386"/>
      <c r="G91" s="386"/>
      <c r="H91" s="382" t="s">
        <v>319</v>
      </c>
    </row>
    <row r="92" spans="3:10" ht="12.75" hidden="1" customHeight="1">
      <c r="C92" s="387"/>
      <c r="E92" s="387"/>
      <c r="F92" s="387"/>
      <c r="G92" s="387"/>
      <c r="H92" s="382" t="s">
        <v>318</v>
      </c>
    </row>
    <row r="93" spans="3:10" ht="12.75" hidden="1" customHeight="1">
      <c r="C93" s="386"/>
      <c r="E93" s="386"/>
      <c r="F93" s="386"/>
      <c r="G93" s="386"/>
      <c r="H93" s="382"/>
    </row>
    <row r="94" spans="3:10" ht="12.75" hidden="1" customHeight="1">
      <c r="C94" s="385"/>
      <c r="E94" s="385"/>
      <c r="F94" s="385"/>
      <c r="G94" s="385"/>
      <c r="H94" s="372" t="s">
        <v>317</v>
      </c>
    </row>
    <row r="95" spans="3:10" ht="12.75" hidden="1" customHeight="1">
      <c r="C95" s="383"/>
      <c r="E95" s="383"/>
      <c r="F95" s="383"/>
      <c r="G95" s="383"/>
      <c r="H95" s="372"/>
    </row>
    <row r="96" spans="3:10" ht="12.75" hidden="1" customHeight="1">
      <c r="C96" s="376"/>
      <c r="E96" s="376"/>
      <c r="F96" s="376"/>
      <c r="G96" s="376"/>
      <c r="H96" s="382" t="s">
        <v>316</v>
      </c>
    </row>
    <row r="97" spans="3:8" s="370" customFormat="1" ht="12.75" hidden="1" customHeight="1">
      <c r="C97" s="380"/>
      <c r="E97" s="380"/>
      <c r="F97" s="380"/>
      <c r="G97" s="380"/>
      <c r="H97" s="372" t="s">
        <v>315</v>
      </c>
    </row>
    <row r="98" spans="3:8" s="370" customFormat="1" ht="12.75" hidden="1" customHeight="1">
      <c r="C98" s="376"/>
      <c r="E98" s="376"/>
      <c r="F98" s="376"/>
      <c r="G98" s="376"/>
      <c r="H98" s="379" t="s">
        <v>314</v>
      </c>
    </row>
    <row r="99" spans="3:8" s="370" customFormat="1" ht="12.75" hidden="1" customHeight="1">
      <c r="C99" s="377"/>
      <c r="E99" s="377"/>
      <c r="F99" s="377"/>
      <c r="G99" s="377"/>
      <c r="H99" s="372" t="s">
        <v>313</v>
      </c>
    </row>
    <row r="100" spans="3:8" s="370" customFormat="1" ht="12.75" hidden="1" customHeight="1">
      <c r="C100" s="376"/>
      <c r="E100" s="376"/>
      <c r="F100" s="376"/>
      <c r="G100" s="376"/>
      <c r="H100" s="372" t="s">
        <v>312</v>
      </c>
    </row>
    <row r="101" spans="3:8" s="370" customFormat="1" ht="12.75" hidden="1" customHeight="1">
      <c r="C101" s="374"/>
      <c r="E101" s="374"/>
      <c r="F101" s="374"/>
      <c r="G101" s="374"/>
      <c r="H101" s="372" t="s">
        <v>311</v>
      </c>
    </row>
    <row r="102" spans="3:8" s="370" customFormat="1" ht="12.75" hidden="1" customHeight="1">
      <c r="C102" s="373"/>
      <c r="E102" s="373"/>
      <c r="F102" s="373"/>
      <c r="G102" s="373"/>
      <c r="H102" s="372" t="s">
        <v>310</v>
      </c>
    </row>
    <row r="103" spans="3:8" s="370" customFormat="1" ht="12.75" hidden="1" customHeight="1">
      <c r="C103" s="373"/>
      <c r="E103" s="373"/>
      <c r="F103" s="373"/>
      <c r="G103" s="373"/>
      <c r="H103" s="372"/>
    </row>
    <row r="104" spans="3:8" s="370" customFormat="1" ht="12.75" hidden="1" customHeight="1">
      <c r="C104" s="373"/>
      <c r="E104" s="373"/>
      <c r="F104" s="373"/>
      <c r="G104" s="373"/>
      <c r="H104" s="372"/>
    </row>
    <row r="105" spans="3:8" s="370" customFormat="1" ht="12.75" hidden="1" customHeight="1">
      <c r="C105" s="371"/>
      <c r="E105" s="371"/>
      <c r="F105" s="371"/>
      <c r="G105" s="371"/>
      <c r="H105" s="372"/>
    </row>
    <row r="106" spans="3:8" s="370" customFormat="1" ht="12.75" hidden="1" customHeight="1">
      <c r="C106" s="371"/>
      <c r="E106" s="371"/>
      <c r="F106" s="371"/>
      <c r="G106" s="371"/>
      <c r="H106" s="371"/>
    </row>
  </sheetData>
  <mergeCells count="13">
    <mergeCell ref="F78:G78"/>
    <mergeCell ref="M2:M4"/>
    <mergeCell ref="A2:B4"/>
    <mergeCell ref="C2:C4"/>
    <mergeCell ref="E2:E4"/>
    <mergeCell ref="F2:F4"/>
    <mergeCell ref="G2:G4"/>
    <mergeCell ref="D2:D4"/>
    <mergeCell ref="H2:H4"/>
    <mergeCell ref="I2:I4"/>
    <mergeCell ref="J2:J4"/>
    <mergeCell ref="K2:K4"/>
    <mergeCell ref="L2:L4"/>
  </mergeCells>
  <printOptions horizontalCentered="1"/>
  <pageMargins left="0.27" right="0.25" top="0.87" bottom="0.2" header="0.25" footer="0.2"/>
  <pageSetup paperSize="5" scale="58" firstPageNumber="42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108"/>
  <sheetViews>
    <sheetView view="pageBreakPreview" zoomScale="90" zoomScaleNormal="100" zoomScaleSheetLayoutView="90" workbookViewId="0">
      <pane xSplit="2" ySplit="6" topLeftCell="C64" activePane="bottomRight" state="frozen"/>
      <selection activeCell="A2" sqref="A2:B4"/>
      <selection pane="topRight" activeCell="A2" sqref="A2:B4"/>
      <selection pane="bottomLeft" activeCell="A2" sqref="A2:B4"/>
      <selection pane="bottomRight" activeCell="H8" sqref="H8:H76"/>
    </sheetView>
  </sheetViews>
  <sheetFormatPr defaultColWidth="12.5703125" defaultRowHeight="12.75"/>
  <cols>
    <col min="1" max="1" width="3.85546875" style="370" customWidth="1"/>
    <col min="2" max="2" width="17.85546875" style="370" bestFit="1" customWidth="1"/>
    <col min="3" max="3" width="13.5703125" style="371" customWidth="1"/>
    <col min="4" max="4" width="12.5703125" style="371" customWidth="1"/>
    <col min="5" max="5" width="13.5703125" style="371" customWidth="1"/>
    <col min="6" max="6" width="12.5703125" style="371" customWidth="1"/>
    <col min="7" max="7" width="12" style="371" customWidth="1"/>
    <col min="8" max="9" width="15.5703125" style="371" bestFit="1" customWidth="1"/>
    <col min="10" max="10" width="12.28515625" style="371" bestFit="1" customWidth="1"/>
    <col min="11" max="11" width="13.5703125" style="370" bestFit="1" customWidth="1"/>
    <col min="12" max="16384" width="12.5703125" style="370"/>
  </cols>
  <sheetData>
    <row r="1" spans="1:11" ht="9" customHeight="1">
      <c r="B1" s="406"/>
      <c r="C1" s="405"/>
      <c r="D1" s="405"/>
    </row>
    <row r="2" spans="1:11" s="404" customFormat="1" ht="39.75" customHeight="1">
      <c r="A2" s="820" t="s">
        <v>375</v>
      </c>
      <c r="B2" s="821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80" t="s">
        <v>586</v>
      </c>
      <c r="I2" s="771" t="s">
        <v>212</v>
      </c>
      <c r="J2" s="771" t="s">
        <v>211</v>
      </c>
      <c r="K2" s="771" t="s">
        <v>210</v>
      </c>
    </row>
    <row r="3" spans="1:11" ht="67.5" customHeight="1">
      <c r="A3" s="822"/>
      <c r="B3" s="823"/>
      <c r="C3" s="796"/>
      <c r="D3" s="796"/>
      <c r="E3" s="794"/>
      <c r="F3" s="794"/>
      <c r="G3" s="794"/>
      <c r="H3" s="792"/>
      <c r="I3" s="784"/>
      <c r="J3" s="784"/>
      <c r="K3" s="784"/>
    </row>
    <row r="4" spans="1:11" ht="68.25" customHeight="1">
      <c r="A4" s="824"/>
      <c r="B4" s="825"/>
      <c r="C4" s="783"/>
      <c r="D4" s="783"/>
      <c r="E4" s="795"/>
      <c r="F4" s="795"/>
      <c r="G4" s="795"/>
      <c r="H4" s="781"/>
      <c r="I4" s="772"/>
      <c r="J4" s="772"/>
      <c r="K4" s="772"/>
    </row>
    <row r="5" spans="1:11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K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</row>
    <row r="6" spans="1:11" s="402" customFormat="1" ht="32.25" customHeight="1">
      <c r="A6" s="302"/>
      <c r="B6" s="301"/>
      <c r="C6" s="537" t="s">
        <v>365</v>
      </c>
      <c r="D6" s="537" t="s">
        <v>365</v>
      </c>
      <c r="E6" s="236" t="s">
        <v>207</v>
      </c>
      <c r="F6" s="232" t="s">
        <v>206</v>
      </c>
      <c r="G6" s="232" t="s">
        <v>205</v>
      </c>
      <c r="H6" s="536"/>
      <c r="I6" s="535" t="s">
        <v>374</v>
      </c>
      <c r="J6" s="232" t="s">
        <v>362</v>
      </c>
      <c r="K6" s="232" t="s">
        <v>361</v>
      </c>
    </row>
    <row r="7" spans="1:11">
      <c r="A7" s="272">
        <v>1</v>
      </c>
      <c r="B7" s="271" t="s">
        <v>292</v>
      </c>
      <c r="C7" s="299">
        <f>'10.1.12 MFP Funded'!AD6</f>
        <v>5</v>
      </c>
      <c r="D7" s="299">
        <f>'[11]ALL-Reformatted'!Y6</f>
        <v>5</v>
      </c>
      <c r="E7" s="532">
        <f>D7-C7</f>
        <v>0</v>
      </c>
      <c r="F7" s="532">
        <f t="shared" ref="F7:F70" si="1">IF(E7&gt;0,E7,0)</f>
        <v>0</v>
      </c>
      <c r="G7" s="532">
        <f t="shared" ref="G7:G70" si="2">IF(E7&lt;0,E7,0)</f>
        <v>0</v>
      </c>
      <c r="H7" s="283">
        <f>'Oct midyear LSMSA '!H7*0.5</f>
        <v>1942.0247615701207</v>
      </c>
      <c r="I7" s="436">
        <f t="shared" ref="I7:I70" si="3">H7*E7</f>
        <v>0</v>
      </c>
      <c r="J7" s="436">
        <f t="shared" ref="J7:J70" si="4">IF(I7&gt;0,I7,0)</f>
        <v>0</v>
      </c>
      <c r="K7" s="436">
        <f t="shared" ref="K7:K70" si="5">IF(I7&lt;0,I7,0)</f>
        <v>0</v>
      </c>
    </row>
    <row r="8" spans="1:11">
      <c r="A8" s="264">
        <v>2</v>
      </c>
      <c r="B8" s="263" t="s">
        <v>291</v>
      </c>
      <c r="C8" s="417">
        <f>'10.1.12 MFP Funded'!AD7</f>
        <v>0</v>
      </c>
      <c r="D8" s="417">
        <f>'[11]ALL-Reformatted'!Y7</f>
        <v>0</v>
      </c>
      <c r="E8" s="534">
        <f t="shared" ref="E8:E71" si="6">D8-C8</f>
        <v>0</v>
      </c>
      <c r="F8" s="534">
        <f t="shared" si="1"/>
        <v>0</v>
      </c>
      <c r="G8" s="534">
        <f t="shared" si="2"/>
        <v>0</v>
      </c>
      <c r="H8" s="295">
        <f>'Oct midyear LSMSA '!H8*0.5</f>
        <v>2145.2012877676175</v>
      </c>
      <c r="I8" s="438">
        <f t="shared" si="3"/>
        <v>0</v>
      </c>
      <c r="J8" s="438">
        <f t="shared" si="4"/>
        <v>0</v>
      </c>
      <c r="K8" s="438">
        <f t="shared" si="5"/>
        <v>0</v>
      </c>
    </row>
    <row r="9" spans="1:11" ht="12.75" customHeight="1">
      <c r="A9" s="264">
        <v>3</v>
      </c>
      <c r="B9" s="263" t="s">
        <v>290</v>
      </c>
      <c r="C9" s="417">
        <f>'10.1.12 MFP Funded'!AD8</f>
        <v>20</v>
      </c>
      <c r="D9" s="417">
        <f>'[11]ALL-Reformatted'!Y8</f>
        <v>18</v>
      </c>
      <c r="E9" s="534">
        <f t="shared" si="6"/>
        <v>-2</v>
      </c>
      <c r="F9" s="534">
        <f t="shared" si="1"/>
        <v>0</v>
      </c>
      <c r="G9" s="534">
        <f t="shared" si="2"/>
        <v>-2</v>
      </c>
      <c r="H9" s="295">
        <f>'Oct midyear LSMSA '!H9*0.5</f>
        <v>1709.1027886092186</v>
      </c>
      <c r="I9" s="438">
        <f t="shared" si="3"/>
        <v>-3418.2055772184372</v>
      </c>
      <c r="J9" s="438">
        <f t="shared" si="4"/>
        <v>0</v>
      </c>
      <c r="K9" s="438">
        <f t="shared" si="5"/>
        <v>-3418.2055772184372</v>
      </c>
    </row>
    <row r="10" spans="1:11" ht="12.75" customHeight="1">
      <c r="A10" s="264">
        <v>4</v>
      </c>
      <c r="B10" s="263" t="s">
        <v>289</v>
      </c>
      <c r="C10" s="417">
        <f>'10.1.12 MFP Funded'!AD9</f>
        <v>0</v>
      </c>
      <c r="D10" s="417">
        <f>'[11]ALL-Reformatted'!Y9</f>
        <v>0</v>
      </c>
      <c r="E10" s="534">
        <f t="shared" si="6"/>
        <v>0</v>
      </c>
      <c r="F10" s="534">
        <f t="shared" si="1"/>
        <v>0</v>
      </c>
      <c r="G10" s="534">
        <f t="shared" si="2"/>
        <v>0</v>
      </c>
      <c r="H10" s="295">
        <f>'Oct midyear LSMSA '!H10*0.5</f>
        <v>2015.6321383066829</v>
      </c>
      <c r="I10" s="438">
        <f t="shared" si="3"/>
        <v>0</v>
      </c>
      <c r="J10" s="438">
        <f t="shared" si="4"/>
        <v>0</v>
      </c>
      <c r="K10" s="438">
        <f t="shared" si="5"/>
        <v>0</v>
      </c>
    </row>
    <row r="11" spans="1:11">
      <c r="A11" s="280">
        <v>5</v>
      </c>
      <c r="B11" s="279" t="s">
        <v>288</v>
      </c>
      <c r="C11" s="415">
        <f>'10.1.12 MFP Funded'!AD10</f>
        <v>2</v>
      </c>
      <c r="D11" s="415">
        <f>'[11]ALL-Reformatted'!Y10</f>
        <v>1</v>
      </c>
      <c r="E11" s="533">
        <f t="shared" si="6"/>
        <v>-1</v>
      </c>
      <c r="F11" s="533">
        <f t="shared" si="1"/>
        <v>0</v>
      </c>
      <c r="G11" s="533">
        <f t="shared" si="2"/>
        <v>-1</v>
      </c>
      <c r="H11" s="289">
        <f>'Oct midyear LSMSA '!H11*0.5</f>
        <v>2084.702074011539</v>
      </c>
      <c r="I11" s="437">
        <f t="shared" si="3"/>
        <v>-2084.702074011539</v>
      </c>
      <c r="J11" s="437">
        <f t="shared" si="4"/>
        <v>0</v>
      </c>
      <c r="K11" s="437">
        <f t="shared" si="5"/>
        <v>-2084.702074011539</v>
      </c>
    </row>
    <row r="12" spans="1:11" ht="12.75" customHeight="1">
      <c r="A12" s="272">
        <v>6</v>
      </c>
      <c r="B12" s="271" t="s">
        <v>287</v>
      </c>
      <c r="C12" s="299">
        <f>'10.1.12 MFP Funded'!AD11</f>
        <v>6</v>
      </c>
      <c r="D12" s="299">
        <f>'[11]ALL-Reformatted'!Y11</f>
        <v>6</v>
      </c>
      <c r="E12" s="532">
        <f t="shared" si="6"/>
        <v>0</v>
      </c>
      <c r="F12" s="532">
        <f t="shared" si="1"/>
        <v>0</v>
      </c>
      <c r="G12" s="532">
        <f t="shared" si="2"/>
        <v>0</v>
      </c>
      <c r="H12" s="283">
        <f>'Oct midyear LSMSA '!H12*0.5</f>
        <v>1961.1828459262124</v>
      </c>
      <c r="I12" s="436">
        <f t="shared" si="3"/>
        <v>0</v>
      </c>
      <c r="J12" s="436">
        <f t="shared" si="4"/>
        <v>0</v>
      </c>
      <c r="K12" s="436">
        <f t="shared" si="5"/>
        <v>0</v>
      </c>
    </row>
    <row r="13" spans="1:11">
      <c r="A13" s="264">
        <v>7</v>
      </c>
      <c r="B13" s="263" t="s">
        <v>286</v>
      </c>
      <c r="C13" s="417">
        <f>'10.1.12 MFP Funded'!AD12</f>
        <v>1</v>
      </c>
      <c r="D13" s="417">
        <f>'[11]ALL-Reformatted'!Y12</f>
        <v>0</v>
      </c>
      <c r="E13" s="534">
        <f t="shared" si="6"/>
        <v>-1</v>
      </c>
      <c r="F13" s="534">
        <f t="shared" si="1"/>
        <v>0</v>
      </c>
      <c r="G13" s="534">
        <f t="shared" si="2"/>
        <v>-1</v>
      </c>
      <c r="H13" s="295">
        <f>'Oct midyear LSMSA '!H13*0.5</f>
        <v>630.20014329248465</v>
      </c>
      <c r="I13" s="438">
        <f t="shared" si="3"/>
        <v>-630.20014329248465</v>
      </c>
      <c r="J13" s="438">
        <f t="shared" si="4"/>
        <v>0</v>
      </c>
      <c r="K13" s="438">
        <f t="shared" si="5"/>
        <v>-630.20014329248465</v>
      </c>
    </row>
    <row r="14" spans="1:11">
      <c r="A14" s="264">
        <v>8</v>
      </c>
      <c r="B14" s="263" t="s">
        <v>285</v>
      </c>
      <c r="C14" s="417">
        <f>'10.1.12 MFP Funded'!AD13</f>
        <v>12</v>
      </c>
      <c r="D14" s="417">
        <f>'[11]ALL-Reformatted'!Y13</f>
        <v>12</v>
      </c>
      <c r="E14" s="534">
        <f t="shared" si="6"/>
        <v>0</v>
      </c>
      <c r="F14" s="534">
        <f t="shared" si="1"/>
        <v>0</v>
      </c>
      <c r="G14" s="534">
        <f t="shared" si="2"/>
        <v>0</v>
      </c>
      <c r="H14" s="295">
        <f>'Oct midyear LSMSA '!H14*0.5</f>
        <v>1617.3456477458326</v>
      </c>
      <c r="I14" s="438">
        <f t="shared" si="3"/>
        <v>0</v>
      </c>
      <c r="J14" s="438">
        <f t="shared" si="4"/>
        <v>0</v>
      </c>
      <c r="K14" s="438">
        <f t="shared" si="5"/>
        <v>0</v>
      </c>
    </row>
    <row r="15" spans="1:11">
      <c r="A15" s="264">
        <v>9</v>
      </c>
      <c r="B15" s="263" t="s">
        <v>284</v>
      </c>
      <c r="C15" s="417">
        <f>'10.1.12 MFP Funded'!AD14</f>
        <v>4</v>
      </c>
      <c r="D15" s="417">
        <f>'[11]ALL-Reformatted'!Y14</f>
        <v>4</v>
      </c>
      <c r="E15" s="534">
        <f t="shared" si="6"/>
        <v>0</v>
      </c>
      <c r="F15" s="534">
        <f t="shared" si="1"/>
        <v>0</v>
      </c>
      <c r="G15" s="534">
        <f t="shared" si="2"/>
        <v>0</v>
      </c>
      <c r="H15" s="295">
        <f>'Oct midyear LSMSA '!H15*0.5</f>
        <v>1665.4929386933784</v>
      </c>
      <c r="I15" s="438">
        <f t="shared" si="3"/>
        <v>0</v>
      </c>
      <c r="J15" s="438">
        <f t="shared" si="4"/>
        <v>0</v>
      </c>
      <c r="K15" s="438">
        <f t="shared" si="5"/>
        <v>0</v>
      </c>
    </row>
    <row r="16" spans="1:11">
      <c r="A16" s="280">
        <v>10</v>
      </c>
      <c r="B16" s="279" t="s">
        <v>283</v>
      </c>
      <c r="C16" s="415">
        <f>'10.1.12 MFP Funded'!AD15</f>
        <v>12</v>
      </c>
      <c r="D16" s="415">
        <f>'[11]ALL-Reformatted'!Y15</f>
        <v>12</v>
      </c>
      <c r="E16" s="533">
        <f t="shared" si="6"/>
        <v>0</v>
      </c>
      <c r="F16" s="533">
        <f t="shared" si="1"/>
        <v>0</v>
      </c>
      <c r="G16" s="533">
        <f t="shared" si="2"/>
        <v>0</v>
      </c>
      <c r="H16" s="289">
        <f>'Oct midyear LSMSA '!H16*0.5</f>
        <v>1612.8082067141268</v>
      </c>
      <c r="I16" s="437">
        <f t="shared" si="3"/>
        <v>0</v>
      </c>
      <c r="J16" s="437">
        <f t="shared" si="4"/>
        <v>0</v>
      </c>
      <c r="K16" s="437">
        <f t="shared" si="5"/>
        <v>0</v>
      </c>
    </row>
    <row r="17" spans="1:11">
      <c r="A17" s="272">
        <v>11</v>
      </c>
      <c r="B17" s="271" t="s">
        <v>282</v>
      </c>
      <c r="C17" s="299">
        <f>'10.1.12 MFP Funded'!AD16</f>
        <v>2</v>
      </c>
      <c r="D17" s="299">
        <f>'[11]ALL-Reformatted'!Y16</f>
        <v>2</v>
      </c>
      <c r="E17" s="532">
        <f t="shared" si="6"/>
        <v>0</v>
      </c>
      <c r="F17" s="532">
        <f t="shared" si="1"/>
        <v>0</v>
      </c>
      <c r="G17" s="532">
        <f t="shared" si="2"/>
        <v>0</v>
      </c>
      <c r="H17" s="283">
        <f>'Oct midyear LSMSA '!H17*0.5</f>
        <v>2077.1396722920294</v>
      </c>
      <c r="I17" s="436">
        <f t="shared" si="3"/>
        <v>0</v>
      </c>
      <c r="J17" s="436">
        <f t="shared" si="4"/>
        <v>0</v>
      </c>
      <c r="K17" s="436">
        <f t="shared" si="5"/>
        <v>0</v>
      </c>
    </row>
    <row r="18" spans="1:11">
      <c r="A18" s="264">
        <v>12</v>
      </c>
      <c r="B18" s="263" t="s">
        <v>281</v>
      </c>
      <c r="C18" s="417">
        <f>'10.1.12 MFP Funded'!AD17</f>
        <v>0</v>
      </c>
      <c r="D18" s="417">
        <f>'[11]ALL-Reformatted'!Y17</f>
        <v>0</v>
      </c>
      <c r="E18" s="534">
        <f t="shared" si="6"/>
        <v>0</v>
      </c>
      <c r="F18" s="534">
        <f t="shared" si="1"/>
        <v>0</v>
      </c>
      <c r="G18" s="534">
        <f t="shared" si="2"/>
        <v>0</v>
      </c>
      <c r="H18" s="295">
        <f>'Oct midyear LSMSA '!H18*0.5</f>
        <v>713.38656220709254</v>
      </c>
      <c r="I18" s="438">
        <f t="shared" si="3"/>
        <v>0</v>
      </c>
      <c r="J18" s="438">
        <f t="shared" si="4"/>
        <v>0</v>
      </c>
      <c r="K18" s="438">
        <f t="shared" si="5"/>
        <v>0</v>
      </c>
    </row>
    <row r="19" spans="1:11">
      <c r="A19" s="264">
        <v>13</v>
      </c>
      <c r="B19" s="263" t="s">
        <v>280</v>
      </c>
      <c r="C19" s="417">
        <f>'10.1.12 MFP Funded'!AD18</f>
        <v>0</v>
      </c>
      <c r="D19" s="417">
        <f>'[11]ALL-Reformatted'!Y18</f>
        <v>0</v>
      </c>
      <c r="E19" s="534">
        <f t="shared" si="6"/>
        <v>0</v>
      </c>
      <c r="F19" s="534">
        <f t="shared" si="1"/>
        <v>0</v>
      </c>
      <c r="G19" s="534">
        <f t="shared" si="2"/>
        <v>0</v>
      </c>
      <c r="H19" s="295">
        <f>'Oct midyear LSMSA '!H19*0.5</f>
        <v>2107.3892791700687</v>
      </c>
      <c r="I19" s="438">
        <f t="shared" si="3"/>
        <v>0</v>
      </c>
      <c r="J19" s="438">
        <f t="shared" si="4"/>
        <v>0</v>
      </c>
      <c r="K19" s="438">
        <f t="shared" si="5"/>
        <v>0</v>
      </c>
    </row>
    <row r="20" spans="1:11" ht="12.75" customHeight="1">
      <c r="A20" s="264">
        <v>14</v>
      </c>
      <c r="B20" s="263" t="s">
        <v>279</v>
      </c>
      <c r="C20" s="417">
        <f>'10.1.12 MFP Funded'!AD19</f>
        <v>1</v>
      </c>
      <c r="D20" s="417">
        <f>'[11]ALL-Reformatted'!Y19</f>
        <v>1</v>
      </c>
      <c r="E20" s="534">
        <f t="shared" si="6"/>
        <v>0</v>
      </c>
      <c r="F20" s="534">
        <f t="shared" si="1"/>
        <v>0</v>
      </c>
      <c r="G20" s="534">
        <f t="shared" si="2"/>
        <v>0</v>
      </c>
      <c r="H20" s="295">
        <f>'Oct midyear LSMSA '!H20*0.5</f>
        <v>1759.5188000726171</v>
      </c>
      <c r="I20" s="438">
        <f t="shared" si="3"/>
        <v>0</v>
      </c>
      <c r="J20" s="438">
        <f t="shared" si="4"/>
        <v>0</v>
      </c>
      <c r="K20" s="438">
        <f t="shared" si="5"/>
        <v>0</v>
      </c>
    </row>
    <row r="21" spans="1:11">
      <c r="A21" s="280">
        <v>15</v>
      </c>
      <c r="B21" s="279" t="s">
        <v>278</v>
      </c>
      <c r="C21" s="415">
        <f>'10.1.12 MFP Funded'!AD20</f>
        <v>1</v>
      </c>
      <c r="D21" s="415">
        <f>'[11]ALL-Reformatted'!Y20</f>
        <v>1</v>
      </c>
      <c r="E21" s="533">
        <f t="shared" si="6"/>
        <v>0</v>
      </c>
      <c r="F21" s="533">
        <f t="shared" si="1"/>
        <v>0</v>
      </c>
      <c r="G21" s="533">
        <f t="shared" si="2"/>
        <v>0</v>
      </c>
      <c r="H21" s="289">
        <f>'Oct midyear LSMSA '!H21*0.5</f>
        <v>1980.3409302823036</v>
      </c>
      <c r="I21" s="437">
        <f t="shared" si="3"/>
        <v>0</v>
      </c>
      <c r="J21" s="437">
        <f t="shared" si="4"/>
        <v>0</v>
      </c>
      <c r="K21" s="437">
        <f t="shared" si="5"/>
        <v>0</v>
      </c>
    </row>
    <row r="22" spans="1:11">
      <c r="A22" s="272">
        <v>16</v>
      </c>
      <c r="B22" s="271" t="s">
        <v>277</v>
      </c>
      <c r="C22" s="299">
        <f>'10.1.12 MFP Funded'!AD21</f>
        <v>0</v>
      </c>
      <c r="D22" s="299">
        <f>'[11]ALL-Reformatted'!Y21</f>
        <v>0</v>
      </c>
      <c r="E22" s="532">
        <f t="shared" si="6"/>
        <v>0</v>
      </c>
      <c r="F22" s="532">
        <f t="shared" si="1"/>
        <v>0</v>
      </c>
      <c r="G22" s="532">
        <f t="shared" si="2"/>
        <v>0</v>
      </c>
      <c r="H22" s="283">
        <f>'Oct midyear LSMSA '!H22*0.5</f>
        <v>630.20014329248465</v>
      </c>
      <c r="I22" s="436">
        <f t="shared" si="3"/>
        <v>0</v>
      </c>
      <c r="J22" s="436">
        <f t="shared" si="4"/>
        <v>0</v>
      </c>
      <c r="K22" s="436">
        <f t="shared" si="5"/>
        <v>0</v>
      </c>
    </row>
    <row r="23" spans="1:11">
      <c r="A23" s="264">
        <v>17</v>
      </c>
      <c r="B23" s="263" t="s">
        <v>276</v>
      </c>
      <c r="C23" s="417">
        <f>'10.1.12 MFP Funded'!AD22</f>
        <v>28</v>
      </c>
      <c r="D23" s="417">
        <f>'[11]ALL-Reformatted'!Y22</f>
        <v>27</v>
      </c>
      <c r="E23" s="534">
        <f t="shared" si="6"/>
        <v>-1</v>
      </c>
      <c r="F23" s="534">
        <f t="shared" si="1"/>
        <v>0</v>
      </c>
      <c r="G23" s="534">
        <f t="shared" si="2"/>
        <v>-1</v>
      </c>
      <c r="H23" s="295">
        <f>'Oct midyear LSMSA '!H23*0.5</f>
        <v>1242.2505224581457</v>
      </c>
      <c r="I23" s="438">
        <f t="shared" si="3"/>
        <v>-1242.2505224581457</v>
      </c>
      <c r="J23" s="438">
        <f t="shared" si="4"/>
        <v>0</v>
      </c>
      <c r="K23" s="438">
        <f t="shared" si="5"/>
        <v>-1242.2505224581457</v>
      </c>
    </row>
    <row r="24" spans="1:11">
      <c r="A24" s="264">
        <v>18</v>
      </c>
      <c r="B24" s="263" t="s">
        <v>275</v>
      </c>
      <c r="C24" s="417">
        <f>'10.1.12 MFP Funded'!AD23</f>
        <v>0</v>
      </c>
      <c r="D24" s="417">
        <f>'[11]ALL-Reformatted'!Y23</f>
        <v>0</v>
      </c>
      <c r="E24" s="534">
        <f t="shared" si="6"/>
        <v>0</v>
      </c>
      <c r="F24" s="534">
        <f t="shared" si="1"/>
        <v>0</v>
      </c>
      <c r="G24" s="534">
        <f t="shared" si="2"/>
        <v>0</v>
      </c>
      <c r="H24" s="295">
        <f>'Oct midyear LSMSA '!H24*0.5</f>
        <v>2100.0789575078757</v>
      </c>
      <c r="I24" s="438">
        <f t="shared" si="3"/>
        <v>0</v>
      </c>
      <c r="J24" s="438">
        <f t="shared" si="4"/>
        <v>0</v>
      </c>
      <c r="K24" s="438">
        <f t="shared" si="5"/>
        <v>0</v>
      </c>
    </row>
    <row r="25" spans="1:11">
      <c r="A25" s="264">
        <v>19</v>
      </c>
      <c r="B25" s="263" t="s">
        <v>274</v>
      </c>
      <c r="C25" s="417">
        <f>'10.1.12 MFP Funded'!AD24</f>
        <v>0</v>
      </c>
      <c r="D25" s="417">
        <f>'[11]ALL-Reformatted'!Y24</f>
        <v>0</v>
      </c>
      <c r="E25" s="534">
        <f t="shared" si="6"/>
        <v>0</v>
      </c>
      <c r="F25" s="534">
        <f t="shared" si="1"/>
        <v>0</v>
      </c>
      <c r="G25" s="534">
        <f t="shared" si="2"/>
        <v>0</v>
      </c>
      <c r="H25" s="295">
        <f>'Oct midyear LSMSA '!H25*0.5</f>
        <v>1905.7252333164736</v>
      </c>
      <c r="I25" s="438">
        <f t="shared" si="3"/>
        <v>0</v>
      </c>
      <c r="J25" s="438">
        <f t="shared" si="4"/>
        <v>0</v>
      </c>
      <c r="K25" s="438">
        <f t="shared" si="5"/>
        <v>0</v>
      </c>
    </row>
    <row r="26" spans="1:11">
      <c r="A26" s="280">
        <v>20</v>
      </c>
      <c r="B26" s="279" t="s">
        <v>273</v>
      </c>
      <c r="C26" s="415">
        <f>'10.1.12 MFP Funded'!AD25</f>
        <v>2</v>
      </c>
      <c r="D26" s="415">
        <f>'[11]ALL-Reformatted'!Y25</f>
        <v>2</v>
      </c>
      <c r="E26" s="533">
        <f t="shared" si="6"/>
        <v>0</v>
      </c>
      <c r="F26" s="533">
        <f t="shared" si="1"/>
        <v>0</v>
      </c>
      <c r="G26" s="533">
        <f t="shared" si="2"/>
        <v>0</v>
      </c>
      <c r="H26" s="289">
        <f>'Oct midyear LSMSA '!H26*0.5</f>
        <v>2037.0589431786275</v>
      </c>
      <c r="I26" s="437">
        <f t="shared" si="3"/>
        <v>0</v>
      </c>
      <c r="J26" s="437">
        <f t="shared" si="4"/>
        <v>0</v>
      </c>
      <c r="K26" s="437">
        <f t="shared" si="5"/>
        <v>0</v>
      </c>
    </row>
    <row r="27" spans="1:11">
      <c r="A27" s="272">
        <v>21</v>
      </c>
      <c r="B27" s="271" t="s">
        <v>272</v>
      </c>
      <c r="C27" s="299">
        <f>'10.1.12 MFP Funded'!AD26</f>
        <v>0</v>
      </c>
      <c r="D27" s="299">
        <f>'[11]ALL-Reformatted'!Y26</f>
        <v>0</v>
      </c>
      <c r="E27" s="532">
        <f t="shared" si="6"/>
        <v>0</v>
      </c>
      <c r="F27" s="532">
        <f t="shared" si="1"/>
        <v>0</v>
      </c>
      <c r="G27" s="532">
        <f t="shared" si="2"/>
        <v>0</v>
      </c>
      <c r="H27" s="283">
        <f>'Oct midyear LSMSA '!H27*0.5</f>
        <v>2077.3917523493465</v>
      </c>
      <c r="I27" s="436">
        <f t="shared" si="3"/>
        <v>0</v>
      </c>
      <c r="J27" s="436">
        <f t="shared" si="4"/>
        <v>0</v>
      </c>
      <c r="K27" s="436">
        <f t="shared" si="5"/>
        <v>0</v>
      </c>
    </row>
    <row r="28" spans="1:11">
      <c r="A28" s="264">
        <v>22</v>
      </c>
      <c r="B28" s="263" t="s">
        <v>271</v>
      </c>
      <c r="C28" s="417">
        <f>'10.1.12 MFP Funded'!AD27</f>
        <v>0</v>
      </c>
      <c r="D28" s="417">
        <f>'[11]ALL-Reformatted'!Y27</f>
        <v>0</v>
      </c>
      <c r="E28" s="534">
        <f t="shared" si="6"/>
        <v>0</v>
      </c>
      <c r="F28" s="534">
        <f t="shared" si="1"/>
        <v>0</v>
      </c>
      <c r="G28" s="534">
        <f t="shared" si="2"/>
        <v>0</v>
      </c>
      <c r="H28" s="295">
        <f>'Oct midyear LSMSA '!H28*0.5</f>
        <v>2266.1997152797749</v>
      </c>
      <c r="I28" s="438">
        <f t="shared" si="3"/>
        <v>0</v>
      </c>
      <c r="J28" s="438">
        <f t="shared" si="4"/>
        <v>0</v>
      </c>
      <c r="K28" s="438">
        <f t="shared" si="5"/>
        <v>0</v>
      </c>
    </row>
    <row r="29" spans="1:11">
      <c r="A29" s="264">
        <v>23</v>
      </c>
      <c r="B29" s="263" t="s">
        <v>270</v>
      </c>
      <c r="C29" s="417">
        <f>'10.1.12 MFP Funded'!AD28</f>
        <v>3</v>
      </c>
      <c r="D29" s="417">
        <f>'[11]ALL-Reformatted'!Y28</f>
        <v>3</v>
      </c>
      <c r="E29" s="534">
        <f t="shared" si="6"/>
        <v>0</v>
      </c>
      <c r="F29" s="534">
        <f t="shared" si="1"/>
        <v>0</v>
      </c>
      <c r="G29" s="534">
        <f t="shared" si="2"/>
        <v>0</v>
      </c>
      <c r="H29" s="295">
        <f>'Oct midyear LSMSA '!H29*0.5</f>
        <v>1808.4223311921141</v>
      </c>
      <c r="I29" s="438">
        <f t="shared" si="3"/>
        <v>0</v>
      </c>
      <c r="J29" s="438">
        <f t="shared" si="4"/>
        <v>0</v>
      </c>
      <c r="K29" s="438">
        <f t="shared" si="5"/>
        <v>0</v>
      </c>
    </row>
    <row r="30" spans="1:11">
      <c r="A30" s="264">
        <v>24</v>
      </c>
      <c r="B30" s="263" t="s">
        <v>269</v>
      </c>
      <c r="C30" s="417">
        <f>'10.1.12 MFP Funded'!AD29</f>
        <v>4</v>
      </c>
      <c r="D30" s="417">
        <f>'[11]ALL-Reformatted'!Y29</f>
        <v>4</v>
      </c>
      <c r="E30" s="534">
        <f t="shared" si="6"/>
        <v>0</v>
      </c>
      <c r="F30" s="534">
        <f t="shared" si="1"/>
        <v>0</v>
      </c>
      <c r="G30" s="534">
        <f t="shared" si="2"/>
        <v>0</v>
      </c>
      <c r="H30" s="295">
        <f>'Oct midyear LSMSA '!H30*0.5</f>
        <v>958.91253803384473</v>
      </c>
      <c r="I30" s="438">
        <f t="shared" si="3"/>
        <v>0</v>
      </c>
      <c r="J30" s="438">
        <f t="shared" si="4"/>
        <v>0</v>
      </c>
      <c r="K30" s="438">
        <f t="shared" si="5"/>
        <v>0</v>
      </c>
    </row>
    <row r="31" spans="1:11">
      <c r="A31" s="280">
        <v>25</v>
      </c>
      <c r="B31" s="279" t="s">
        <v>268</v>
      </c>
      <c r="C31" s="415">
        <f>'10.1.12 MFP Funded'!AD30</f>
        <v>0</v>
      </c>
      <c r="D31" s="415">
        <f>'[11]ALL-Reformatted'!Y30</f>
        <v>0</v>
      </c>
      <c r="E31" s="533">
        <f t="shared" si="6"/>
        <v>0</v>
      </c>
      <c r="F31" s="533">
        <f t="shared" si="1"/>
        <v>0</v>
      </c>
      <c r="G31" s="533">
        <f t="shared" si="2"/>
        <v>0</v>
      </c>
      <c r="H31" s="289">
        <f>'Oct midyear LSMSA '!H31*0.5</f>
        <v>1439.125047222718</v>
      </c>
      <c r="I31" s="437">
        <f t="shared" si="3"/>
        <v>0</v>
      </c>
      <c r="J31" s="437">
        <f t="shared" si="4"/>
        <v>0</v>
      </c>
      <c r="K31" s="437">
        <f t="shared" si="5"/>
        <v>0</v>
      </c>
    </row>
    <row r="32" spans="1:11">
      <c r="A32" s="272">
        <v>26</v>
      </c>
      <c r="B32" s="271" t="s">
        <v>267</v>
      </c>
      <c r="C32" s="299">
        <f>'10.1.12 MFP Funded'!AD31</f>
        <v>11</v>
      </c>
      <c r="D32" s="299">
        <f>'[11]ALL-Reformatted'!Y31</f>
        <v>10</v>
      </c>
      <c r="E32" s="532">
        <f t="shared" si="6"/>
        <v>-1</v>
      </c>
      <c r="F32" s="532">
        <f t="shared" si="1"/>
        <v>0</v>
      </c>
      <c r="G32" s="532">
        <f t="shared" si="2"/>
        <v>-1</v>
      </c>
      <c r="H32" s="283">
        <f>'Oct midyear LSMSA '!H32*0.5</f>
        <v>1143.4351399898842</v>
      </c>
      <c r="I32" s="436">
        <f t="shared" si="3"/>
        <v>-1143.4351399898842</v>
      </c>
      <c r="J32" s="436">
        <f t="shared" si="4"/>
        <v>0</v>
      </c>
      <c r="K32" s="436">
        <f t="shared" si="5"/>
        <v>-1143.4351399898842</v>
      </c>
    </row>
    <row r="33" spans="1:11">
      <c r="A33" s="264">
        <v>27</v>
      </c>
      <c r="B33" s="263" t="s">
        <v>266</v>
      </c>
      <c r="C33" s="409">
        <f>'10.1.12 MFP Funded'!AD32</f>
        <v>1</v>
      </c>
      <c r="D33" s="409">
        <f>'[11]ALL-Reformatted'!Y32</f>
        <v>0</v>
      </c>
      <c r="E33" s="529">
        <f t="shared" si="6"/>
        <v>-1</v>
      </c>
      <c r="F33" s="529">
        <f t="shared" si="1"/>
        <v>0</v>
      </c>
      <c r="G33" s="529">
        <f t="shared" si="2"/>
        <v>-1</v>
      </c>
      <c r="H33" s="259">
        <f>'Oct midyear LSMSA '!H33*0.5</f>
        <v>1978.5763698810849</v>
      </c>
      <c r="I33" s="430">
        <f t="shared" si="3"/>
        <v>-1978.5763698810849</v>
      </c>
      <c r="J33" s="430">
        <f t="shared" si="4"/>
        <v>0</v>
      </c>
      <c r="K33" s="430">
        <f t="shared" si="5"/>
        <v>-1978.5763698810849</v>
      </c>
    </row>
    <row r="34" spans="1:11">
      <c r="A34" s="264">
        <v>28</v>
      </c>
      <c r="B34" s="263" t="s">
        <v>265</v>
      </c>
      <c r="C34" s="409">
        <f>'10.1.12 MFP Funded'!AD33</f>
        <v>13</v>
      </c>
      <c r="D34" s="409">
        <f>'[11]ALL-Reformatted'!Y33</f>
        <v>12</v>
      </c>
      <c r="E34" s="529">
        <f t="shared" si="6"/>
        <v>-1</v>
      </c>
      <c r="F34" s="529">
        <f t="shared" si="1"/>
        <v>0</v>
      </c>
      <c r="G34" s="529">
        <f t="shared" si="2"/>
        <v>-1</v>
      </c>
      <c r="H34" s="259">
        <f>'Oct midyear LSMSA '!H34*0.5</f>
        <v>1322.4119806849496</v>
      </c>
      <c r="I34" s="430">
        <f t="shared" si="3"/>
        <v>-1322.4119806849496</v>
      </c>
      <c r="J34" s="430">
        <f t="shared" si="4"/>
        <v>0</v>
      </c>
      <c r="K34" s="430">
        <f t="shared" si="5"/>
        <v>-1322.4119806849496</v>
      </c>
    </row>
    <row r="35" spans="1:11">
      <c r="A35" s="264">
        <v>29</v>
      </c>
      <c r="B35" s="263" t="s">
        <v>264</v>
      </c>
      <c r="C35" s="409">
        <f>'10.1.12 MFP Funded'!AD34</f>
        <v>3</v>
      </c>
      <c r="D35" s="409">
        <f>'[11]ALL-Reformatted'!Y34</f>
        <v>3</v>
      </c>
      <c r="E35" s="529">
        <f t="shared" si="6"/>
        <v>0</v>
      </c>
      <c r="F35" s="529">
        <f t="shared" si="1"/>
        <v>0</v>
      </c>
      <c r="G35" s="529">
        <f t="shared" si="2"/>
        <v>0</v>
      </c>
      <c r="H35" s="259">
        <f>'Oct midyear LSMSA '!H35*0.5</f>
        <v>1580.5419593775516</v>
      </c>
      <c r="I35" s="430">
        <f t="shared" si="3"/>
        <v>0</v>
      </c>
      <c r="J35" s="430">
        <f t="shared" si="4"/>
        <v>0</v>
      </c>
      <c r="K35" s="430">
        <f t="shared" si="5"/>
        <v>0</v>
      </c>
    </row>
    <row r="36" spans="1:11">
      <c r="A36" s="280">
        <v>30</v>
      </c>
      <c r="B36" s="279" t="s">
        <v>263</v>
      </c>
      <c r="C36" s="413">
        <f>'10.1.12 MFP Funded'!AD35</f>
        <v>1</v>
      </c>
      <c r="D36" s="413">
        <f>'[11]ALL-Reformatted'!Y35</f>
        <v>1</v>
      </c>
      <c r="E36" s="531">
        <f t="shared" si="6"/>
        <v>0</v>
      </c>
      <c r="F36" s="531">
        <f t="shared" si="1"/>
        <v>0</v>
      </c>
      <c r="G36" s="531">
        <f t="shared" si="2"/>
        <v>0</v>
      </c>
      <c r="H36" s="275">
        <f>'Oct midyear LSMSA '!H36*0.5</f>
        <v>1990.6762126323003</v>
      </c>
      <c r="I36" s="435">
        <f t="shared" si="3"/>
        <v>0</v>
      </c>
      <c r="J36" s="435">
        <f t="shared" si="4"/>
        <v>0</v>
      </c>
      <c r="K36" s="435">
        <f t="shared" si="5"/>
        <v>0</v>
      </c>
    </row>
    <row r="37" spans="1:11">
      <c r="A37" s="272">
        <v>31</v>
      </c>
      <c r="B37" s="271" t="s">
        <v>262</v>
      </c>
      <c r="C37" s="411">
        <f>'10.1.12 MFP Funded'!AD36</f>
        <v>1</v>
      </c>
      <c r="D37" s="411">
        <f>'[11]ALL-Reformatted'!Y36</f>
        <v>1</v>
      </c>
      <c r="E37" s="530">
        <f t="shared" si="6"/>
        <v>0</v>
      </c>
      <c r="F37" s="530">
        <f t="shared" si="1"/>
        <v>0</v>
      </c>
      <c r="G37" s="530">
        <f t="shared" si="2"/>
        <v>0</v>
      </c>
      <c r="H37" s="267">
        <f>'Oct midyear LSMSA '!H37*0.5</f>
        <v>1598.439643447058</v>
      </c>
      <c r="I37" s="431">
        <f t="shared" si="3"/>
        <v>0</v>
      </c>
      <c r="J37" s="431">
        <f t="shared" si="4"/>
        <v>0</v>
      </c>
      <c r="K37" s="431">
        <f t="shared" si="5"/>
        <v>0</v>
      </c>
    </row>
    <row r="38" spans="1:11">
      <c r="A38" s="264">
        <v>32</v>
      </c>
      <c r="B38" s="263" t="s">
        <v>261</v>
      </c>
      <c r="C38" s="409">
        <f>'10.1.12 MFP Funded'!AD37</f>
        <v>14</v>
      </c>
      <c r="D38" s="409">
        <f>'[11]ALL-Reformatted'!Y37</f>
        <v>13</v>
      </c>
      <c r="E38" s="529">
        <f t="shared" si="6"/>
        <v>-1</v>
      </c>
      <c r="F38" s="529">
        <f t="shared" si="1"/>
        <v>0</v>
      </c>
      <c r="G38" s="529">
        <f t="shared" si="2"/>
        <v>-1</v>
      </c>
      <c r="H38" s="259">
        <f>'Oct midyear LSMSA '!H38*0.5</f>
        <v>2152.5116094298105</v>
      </c>
      <c r="I38" s="430">
        <f t="shared" si="3"/>
        <v>-2152.5116094298105</v>
      </c>
      <c r="J38" s="430">
        <f t="shared" si="4"/>
        <v>0</v>
      </c>
      <c r="K38" s="430">
        <f t="shared" si="5"/>
        <v>-2152.5116094298105</v>
      </c>
    </row>
    <row r="39" spans="1:11">
      <c r="A39" s="264">
        <v>33</v>
      </c>
      <c r="B39" s="263" t="s">
        <v>260</v>
      </c>
      <c r="C39" s="409">
        <f>'10.1.12 MFP Funded'!AD38</f>
        <v>0</v>
      </c>
      <c r="D39" s="409">
        <f>'[11]ALL-Reformatted'!Y38</f>
        <v>0</v>
      </c>
      <c r="E39" s="529">
        <f t="shared" si="6"/>
        <v>0</v>
      </c>
      <c r="F39" s="529">
        <f t="shared" si="1"/>
        <v>0</v>
      </c>
      <c r="G39" s="529">
        <f t="shared" si="2"/>
        <v>0</v>
      </c>
      <c r="H39" s="259">
        <f>'Oct midyear LSMSA '!H39*0.5</f>
        <v>1874.7193862664835</v>
      </c>
      <c r="I39" s="430">
        <f t="shared" si="3"/>
        <v>0</v>
      </c>
      <c r="J39" s="430">
        <f t="shared" si="4"/>
        <v>0</v>
      </c>
      <c r="K39" s="430">
        <f t="shared" si="5"/>
        <v>0</v>
      </c>
    </row>
    <row r="40" spans="1:11">
      <c r="A40" s="264">
        <v>34</v>
      </c>
      <c r="B40" s="263" t="s">
        <v>259</v>
      </c>
      <c r="C40" s="409">
        <f>'10.1.12 MFP Funded'!AD39</f>
        <v>2</v>
      </c>
      <c r="D40" s="409">
        <f>'[11]ALL-Reformatted'!Y39</f>
        <v>2</v>
      </c>
      <c r="E40" s="529">
        <f t="shared" si="6"/>
        <v>0</v>
      </c>
      <c r="F40" s="529">
        <f t="shared" si="1"/>
        <v>0</v>
      </c>
      <c r="G40" s="529">
        <f t="shared" si="2"/>
        <v>0</v>
      </c>
      <c r="H40" s="259">
        <f>'Oct midyear LSMSA '!H40*0.5</f>
        <v>1998.4906944091272</v>
      </c>
      <c r="I40" s="430">
        <f t="shared" si="3"/>
        <v>0</v>
      </c>
      <c r="J40" s="430">
        <f t="shared" si="4"/>
        <v>0</v>
      </c>
      <c r="K40" s="430">
        <f t="shared" si="5"/>
        <v>0</v>
      </c>
    </row>
    <row r="41" spans="1:11">
      <c r="A41" s="280">
        <v>35</v>
      </c>
      <c r="B41" s="279" t="s">
        <v>258</v>
      </c>
      <c r="C41" s="413">
        <f>'10.1.12 MFP Funded'!AD40</f>
        <v>15</v>
      </c>
      <c r="D41" s="413">
        <f>'[11]ALL-Reformatted'!Y40</f>
        <v>13</v>
      </c>
      <c r="E41" s="531">
        <f t="shared" si="6"/>
        <v>-2</v>
      </c>
      <c r="F41" s="531">
        <f t="shared" si="1"/>
        <v>0</v>
      </c>
      <c r="G41" s="531">
        <f t="shared" si="2"/>
        <v>-2</v>
      </c>
      <c r="H41" s="275">
        <f>'Oct midyear LSMSA '!H41*0.5</f>
        <v>1791.2808872945584</v>
      </c>
      <c r="I41" s="435">
        <f t="shared" si="3"/>
        <v>-3582.5617745891168</v>
      </c>
      <c r="J41" s="435">
        <f t="shared" si="4"/>
        <v>0</v>
      </c>
      <c r="K41" s="435">
        <f t="shared" si="5"/>
        <v>-3582.5617745891168</v>
      </c>
    </row>
    <row r="42" spans="1:11">
      <c r="A42" s="272">
        <v>36</v>
      </c>
      <c r="B42" s="271" t="s">
        <v>257</v>
      </c>
      <c r="C42" s="411">
        <f>'10.1.12 MFP Funded'!AD41</f>
        <v>7</v>
      </c>
      <c r="D42" s="411">
        <f>'[11]ALL-Reformatted'!Y41</f>
        <v>6</v>
      </c>
      <c r="E42" s="530">
        <f t="shared" si="6"/>
        <v>-1</v>
      </c>
      <c r="F42" s="530">
        <f t="shared" si="1"/>
        <v>0</v>
      </c>
      <c r="G42" s="530">
        <f t="shared" si="2"/>
        <v>-1</v>
      </c>
      <c r="H42" s="267">
        <f>'Oct midyear LSMSA '!H42*0.5</f>
        <v>1356.6948684800609</v>
      </c>
      <c r="I42" s="431">
        <f t="shared" si="3"/>
        <v>-1356.6948684800609</v>
      </c>
      <c r="J42" s="431">
        <f t="shared" si="4"/>
        <v>0</v>
      </c>
      <c r="K42" s="431">
        <f t="shared" si="5"/>
        <v>-1356.6948684800609</v>
      </c>
    </row>
    <row r="43" spans="1:11">
      <c r="A43" s="264">
        <v>37</v>
      </c>
      <c r="B43" s="263" t="s">
        <v>256</v>
      </c>
      <c r="C43" s="409">
        <f>'10.1.12 MFP Funded'!AD42</f>
        <v>6</v>
      </c>
      <c r="D43" s="409">
        <f>'[11]ALL-Reformatted'!Y42</f>
        <v>6</v>
      </c>
      <c r="E43" s="529">
        <f t="shared" si="6"/>
        <v>0</v>
      </c>
      <c r="F43" s="529">
        <f t="shared" si="1"/>
        <v>0</v>
      </c>
      <c r="G43" s="529">
        <f t="shared" si="2"/>
        <v>0</v>
      </c>
      <c r="H43" s="259">
        <f>'Oct midyear LSMSA '!H43*0.5</f>
        <v>2005.5489360140032</v>
      </c>
      <c r="I43" s="430">
        <f t="shared" si="3"/>
        <v>0</v>
      </c>
      <c r="J43" s="430">
        <f t="shared" si="4"/>
        <v>0</v>
      </c>
      <c r="K43" s="430">
        <f t="shared" si="5"/>
        <v>0</v>
      </c>
    </row>
    <row r="44" spans="1:11">
      <c r="A44" s="264">
        <v>38</v>
      </c>
      <c r="B44" s="263" t="s">
        <v>255</v>
      </c>
      <c r="C44" s="409">
        <f>'10.1.12 MFP Funded'!AD43</f>
        <v>3</v>
      </c>
      <c r="D44" s="409">
        <f>'[11]ALL-Reformatted'!Y43</f>
        <v>2</v>
      </c>
      <c r="E44" s="529">
        <f t="shared" si="6"/>
        <v>-1</v>
      </c>
      <c r="F44" s="529">
        <f t="shared" si="1"/>
        <v>0</v>
      </c>
      <c r="G44" s="529">
        <f t="shared" si="2"/>
        <v>-1</v>
      </c>
      <c r="H44" s="259">
        <f>'Oct midyear LSMSA '!H44*0.5</f>
        <v>630.20014329248465</v>
      </c>
      <c r="I44" s="430">
        <f t="shared" si="3"/>
        <v>-630.20014329248465</v>
      </c>
      <c r="J44" s="430">
        <f t="shared" si="4"/>
        <v>0</v>
      </c>
      <c r="K44" s="430">
        <f t="shared" si="5"/>
        <v>-630.20014329248465</v>
      </c>
    </row>
    <row r="45" spans="1:11">
      <c r="A45" s="264">
        <v>39</v>
      </c>
      <c r="B45" s="263" t="s">
        <v>254</v>
      </c>
      <c r="C45" s="409">
        <f>'10.1.12 MFP Funded'!AD44</f>
        <v>9</v>
      </c>
      <c r="D45" s="409">
        <f>'[11]ALL-Reformatted'!Y44</f>
        <v>6</v>
      </c>
      <c r="E45" s="529">
        <f t="shared" si="6"/>
        <v>-3</v>
      </c>
      <c r="F45" s="529">
        <f t="shared" si="1"/>
        <v>0</v>
      </c>
      <c r="G45" s="529">
        <f t="shared" si="2"/>
        <v>-3</v>
      </c>
      <c r="H45" s="259">
        <f>'Oct midyear LSMSA '!H45*0.5</f>
        <v>1315.1016590227571</v>
      </c>
      <c r="I45" s="430">
        <f t="shared" si="3"/>
        <v>-3945.304977068271</v>
      </c>
      <c r="J45" s="430">
        <f t="shared" si="4"/>
        <v>0</v>
      </c>
      <c r="K45" s="430">
        <f t="shared" si="5"/>
        <v>-3945.304977068271</v>
      </c>
    </row>
    <row r="46" spans="1:11">
      <c r="A46" s="280">
        <v>40</v>
      </c>
      <c r="B46" s="279" t="s">
        <v>253</v>
      </c>
      <c r="C46" s="413">
        <f>'10.1.12 MFP Funded'!AD45</f>
        <v>8</v>
      </c>
      <c r="D46" s="413">
        <f>'[11]ALL-Reformatted'!Y45</f>
        <v>8</v>
      </c>
      <c r="E46" s="531">
        <f t="shared" si="6"/>
        <v>0</v>
      </c>
      <c r="F46" s="531">
        <f t="shared" si="1"/>
        <v>0</v>
      </c>
      <c r="G46" s="531">
        <f t="shared" si="2"/>
        <v>0</v>
      </c>
      <c r="H46" s="275">
        <f>'Oct midyear LSMSA '!H46*0.5</f>
        <v>1866.1486643177054</v>
      </c>
      <c r="I46" s="435">
        <f t="shared" si="3"/>
        <v>0</v>
      </c>
      <c r="J46" s="435">
        <f t="shared" si="4"/>
        <v>0</v>
      </c>
      <c r="K46" s="435">
        <f t="shared" si="5"/>
        <v>0</v>
      </c>
    </row>
    <row r="47" spans="1:11">
      <c r="A47" s="272">
        <v>41</v>
      </c>
      <c r="B47" s="271" t="s">
        <v>252</v>
      </c>
      <c r="C47" s="411">
        <f>'10.1.12 MFP Funded'!AD46</f>
        <v>0</v>
      </c>
      <c r="D47" s="411">
        <f>'[11]ALL-Reformatted'!Y46</f>
        <v>0</v>
      </c>
      <c r="E47" s="530">
        <f t="shared" si="6"/>
        <v>0</v>
      </c>
      <c r="F47" s="530">
        <f t="shared" si="1"/>
        <v>0</v>
      </c>
      <c r="G47" s="530">
        <f t="shared" si="2"/>
        <v>0</v>
      </c>
      <c r="H47" s="267">
        <f>'Oct midyear LSMSA '!H47*0.5</f>
        <v>630.20014329248465</v>
      </c>
      <c r="I47" s="431">
        <f t="shared" si="3"/>
        <v>0</v>
      </c>
      <c r="J47" s="431">
        <f t="shared" si="4"/>
        <v>0</v>
      </c>
      <c r="K47" s="431">
        <f t="shared" si="5"/>
        <v>0</v>
      </c>
    </row>
    <row r="48" spans="1:11">
      <c r="A48" s="264">
        <v>42</v>
      </c>
      <c r="B48" s="263" t="s">
        <v>251</v>
      </c>
      <c r="C48" s="409">
        <f>'10.1.12 MFP Funded'!AD47</f>
        <v>0</v>
      </c>
      <c r="D48" s="409">
        <f>'[11]ALL-Reformatted'!Y47</f>
        <v>0</v>
      </c>
      <c r="E48" s="529">
        <f t="shared" si="6"/>
        <v>0</v>
      </c>
      <c r="F48" s="529">
        <f t="shared" si="1"/>
        <v>0</v>
      </c>
      <c r="G48" s="529">
        <f t="shared" si="2"/>
        <v>0</v>
      </c>
      <c r="H48" s="259">
        <f>'Oct midyear LSMSA '!H48*0.5</f>
        <v>1865.1403440884376</v>
      </c>
      <c r="I48" s="430">
        <f t="shared" si="3"/>
        <v>0</v>
      </c>
      <c r="J48" s="430">
        <f t="shared" si="4"/>
        <v>0</v>
      </c>
      <c r="K48" s="430">
        <f t="shared" si="5"/>
        <v>0</v>
      </c>
    </row>
    <row r="49" spans="1:11">
      <c r="A49" s="264">
        <v>43</v>
      </c>
      <c r="B49" s="263" t="s">
        <v>250</v>
      </c>
      <c r="C49" s="409">
        <f>'10.1.12 MFP Funded'!AD48</f>
        <v>5</v>
      </c>
      <c r="D49" s="409">
        <f>'[11]ALL-Reformatted'!Y48</f>
        <v>5</v>
      </c>
      <c r="E49" s="529">
        <f t="shared" si="6"/>
        <v>0</v>
      </c>
      <c r="F49" s="529">
        <f t="shared" si="1"/>
        <v>0</v>
      </c>
      <c r="G49" s="529">
        <f t="shared" si="2"/>
        <v>0</v>
      </c>
      <c r="H49" s="259">
        <f>'Oct midyear LSMSA '!H49*0.5</f>
        <v>1904.2127529725715</v>
      </c>
      <c r="I49" s="430">
        <f t="shared" si="3"/>
        <v>0</v>
      </c>
      <c r="J49" s="430">
        <f t="shared" si="4"/>
        <v>0</v>
      </c>
      <c r="K49" s="430">
        <f t="shared" si="5"/>
        <v>0</v>
      </c>
    </row>
    <row r="50" spans="1:11">
      <c r="A50" s="264">
        <v>44</v>
      </c>
      <c r="B50" s="263" t="s">
        <v>249</v>
      </c>
      <c r="C50" s="409">
        <f>'10.1.12 MFP Funded'!AD49</f>
        <v>2</v>
      </c>
      <c r="D50" s="409">
        <f>'[11]ALL-Reformatted'!Y49</f>
        <v>2</v>
      </c>
      <c r="E50" s="529">
        <f t="shared" si="6"/>
        <v>0</v>
      </c>
      <c r="F50" s="529">
        <f t="shared" si="1"/>
        <v>0</v>
      </c>
      <c r="G50" s="529">
        <f t="shared" si="2"/>
        <v>0</v>
      </c>
      <c r="H50" s="259">
        <f>'Oct midyear LSMSA '!H50*0.5</f>
        <v>1555.0818735885352</v>
      </c>
      <c r="I50" s="430">
        <f t="shared" si="3"/>
        <v>0</v>
      </c>
      <c r="J50" s="430">
        <f t="shared" si="4"/>
        <v>0</v>
      </c>
      <c r="K50" s="430">
        <f t="shared" si="5"/>
        <v>0</v>
      </c>
    </row>
    <row r="51" spans="1:11">
      <c r="A51" s="280">
        <v>45</v>
      </c>
      <c r="B51" s="279" t="s">
        <v>248</v>
      </c>
      <c r="C51" s="413">
        <f>'10.1.12 MFP Funded'!AD50</f>
        <v>5</v>
      </c>
      <c r="D51" s="413">
        <f>'[11]ALL-Reformatted'!Y50</f>
        <v>5</v>
      </c>
      <c r="E51" s="531">
        <f t="shared" si="6"/>
        <v>0</v>
      </c>
      <c r="F51" s="531">
        <f t="shared" si="1"/>
        <v>0</v>
      </c>
      <c r="G51" s="531">
        <f t="shared" si="2"/>
        <v>0</v>
      </c>
      <c r="H51" s="275">
        <f>'Oct midyear LSMSA '!H51*0.5</f>
        <v>892.86756301679225</v>
      </c>
      <c r="I51" s="435">
        <f t="shared" si="3"/>
        <v>0</v>
      </c>
      <c r="J51" s="435">
        <f t="shared" si="4"/>
        <v>0</v>
      </c>
      <c r="K51" s="435">
        <f t="shared" si="5"/>
        <v>0</v>
      </c>
    </row>
    <row r="52" spans="1:11">
      <c r="A52" s="272">
        <v>46</v>
      </c>
      <c r="B52" s="271" t="s">
        <v>247</v>
      </c>
      <c r="C52" s="411">
        <f>'10.1.12 MFP Funded'!AD51</f>
        <v>0</v>
      </c>
      <c r="D52" s="411">
        <f>'[11]ALL-Reformatted'!Y51</f>
        <v>0</v>
      </c>
      <c r="E52" s="530">
        <f t="shared" si="6"/>
        <v>0</v>
      </c>
      <c r="F52" s="530">
        <f t="shared" si="1"/>
        <v>0</v>
      </c>
      <c r="G52" s="530">
        <f t="shared" si="2"/>
        <v>0</v>
      </c>
      <c r="H52" s="267">
        <f>'Oct midyear LSMSA '!H52*0.5</f>
        <v>2068.0647902286178</v>
      </c>
      <c r="I52" s="431">
        <f t="shared" si="3"/>
        <v>0</v>
      </c>
      <c r="J52" s="431">
        <f t="shared" si="4"/>
        <v>0</v>
      </c>
      <c r="K52" s="431">
        <f t="shared" si="5"/>
        <v>0</v>
      </c>
    </row>
    <row r="53" spans="1:11">
      <c r="A53" s="264">
        <v>47</v>
      </c>
      <c r="B53" s="263" t="s">
        <v>246</v>
      </c>
      <c r="C53" s="409">
        <f>'10.1.12 MFP Funded'!AD52</f>
        <v>3</v>
      </c>
      <c r="D53" s="409">
        <f>'[11]ALL-Reformatted'!Y52</f>
        <v>3</v>
      </c>
      <c r="E53" s="529">
        <f t="shared" si="6"/>
        <v>0</v>
      </c>
      <c r="F53" s="529">
        <f t="shared" si="1"/>
        <v>0</v>
      </c>
      <c r="G53" s="529">
        <f t="shared" si="2"/>
        <v>0</v>
      </c>
      <c r="H53" s="259">
        <f>'Oct midyear LSMSA '!H53*0.5</f>
        <v>1137.6372986715933</v>
      </c>
      <c r="I53" s="430">
        <f t="shared" si="3"/>
        <v>0</v>
      </c>
      <c r="J53" s="430">
        <f t="shared" si="4"/>
        <v>0</v>
      </c>
      <c r="K53" s="430">
        <f t="shared" si="5"/>
        <v>0</v>
      </c>
    </row>
    <row r="54" spans="1:11">
      <c r="A54" s="264">
        <v>48</v>
      </c>
      <c r="B54" s="263" t="s">
        <v>245</v>
      </c>
      <c r="C54" s="409">
        <f>'10.1.12 MFP Funded'!AD53</f>
        <v>2</v>
      </c>
      <c r="D54" s="409">
        <f>'[11]ALL-Reformatted'!Y53</f>
        <v>2</v>
      </c>
      <c r="E54" s="529">
        <f t="shared" si="6"/>
        <v>0</v>
      </c>
      <c r="F54" s="529">
        <f t="shared" si="1"/>
        <v>0</v>
      </c>
      <c r="G54" s="529">
        <f t="shared" si="2"/>
        <v>0</v>
      </c>
      <c r="H54" s="259">
        <f>'Oct midyear LSMSA '!H54*0.5</f>
        <v>1564.4088357092639</v>
      </c>
      <c r="I54" s="430">
        <f t="shared" si="3"/>
        <v>0</v>
      </c>
      <c r="J54" s="430">
        <f t="shared" si="4"/>
        <v>0</v>
      </c>
      <c r="K54" s="430">
        <f t="shared" si="5"/>
        <v>0</v>
      </c>
    </row>
    <row r="55" spans="1:11">
      <c r="A55" s="264">
        <v>49</v>
      </c>
      <c r="B55" s="263" t="s">
        <v>244</v>
      </c>
      <c r="C55" s="409">
        <f>'10.1.12 MFP Funded'!AD54</f>
        <v>5</v>
      </c>
      <c r="D55" s="409">
        <f>'[11]ALL-Reformatted'!Y54</f>
        <v>5</v>
      </c>
      <c r="E55" s="529">
        <f t="shared" si="6"/>
        <v>0</v>
      </c>
      <c r="F55" s="529">
        <f t="shared" si="1"/>
        <v>0</v>
      </c>
      <c r="G55" s="529">
        <f t="shared" si="2"/>
        <v>0</v>
      </c>
      <c r="H55" s="259">
        <f>'Oct midyear LSMSA '!H55*0.5</f>
        <v>1920.5979566981762</v>
      </c>
      <c r="I55" s="430">
        <f t="shared" si="3"/>
        <v>0</v>
      </c>
      <c r="J55" s="430">
        <f t="shared" si="4"/>
        <v>0</v>
      </c>
      <c r="K55" s="430">
        <f t="shared" si="5"/>
        <v>0</v>
      </c>
    </row>
    <row r="56" spans="1:11">
      <c r="A56" s="280">
        <v>50</v>
      </c>
      <c r="B56" s="279" t="s">
        <v>243</v>
      </c>
      <c r="C56" s="413">
        <f>'10.1.12 MFP Funded'!AD55</f>
        <v>6</v>
      </c>
      <c r="D56" s="413">
        <f>'[11]ALL-Reformatted'!Y55</f>
        <v>4</v>
      </c>
      <c r="E56" s="531">
        <f t="shared" si="6"/>
        <v>-2</v>
      </c>
      <c r="F56" s="531">
        <f t="shared" si="1"/>
        <v>0</v>
      </c>
      <c r="G56" s="531">
        <f t="shared" si="2"/>
        <v>-2</v>
      </c>
      <c r="H56" s="275">
        <f>'Oct midyear LSMSA '!H56*0.5</f>
        <v>1936.2269202518298</v>
      </c>
      <c r="I56" s="435">
        <f t="shared" si="3"/>
        <v>-3872.4538405036596</v>
      </c>
      <c r="J56" s="435">
        <f t="shared" si="4"/>
        <v>0</v>
      </c>
      <c r="K56" s="435">
        <f t="shared" si="5"/>
        <v>-3872.4538405036596</v>
      </c>
    </row>
    <row r="57" spans="1:11">
      <c r="A57" s="272">
        <v>51</v>
      </c>
      <c r="B57" s="271" t="s">
        <v>242</v>
      </c>
      <c r="C57" s="411">
        <f>'10.1.12 MFP Funded'!AD56</f>
        <v>4</v>
      </c>
      <c r="D57" s="411">
        <f>'[11]ALL-Reformatted'!Y56</f>
        <v>3</v>
      </c>
      <c r="E57" s="530">
        <f t="shared" si="6"/>
        <v>-1</v>
      </c>
      <c r="F57" s="530">
        <f t="shared" si="1"/>
        <v>0</v>
      </c>
      <c r="G57" s="530">
        <f t="shared" si="2"/>
        <v>-1</v>
      </c>
      <c r="H57" s="267">
        <f>'Oct midyear LSMSA '!H57*0.5</f>
        <v>1586.3398006958423</v>
      </c>
      <c r="I57" s="431">
        <f t="shared" si="3"/>
        <v>-1586.3398006958423</v>
      </c>
      <c r="J57" s="431">
        <f t="shared" si="4"/>
        <v>0</v>
      </c>
      <c r="K57" s="431">
        <f t="shared" si="5"/>
        <v>-1586.3398006958423</v>
      </c>
    </row>
    <row r="58" spans="1:11">
      <c r="A58" s="264">
        <v>52</v>
      </c>
      <c r="B58" s="263" t="s">
        <v>241</v>
      </c>
      <c r="C58" s="409">
        <f>'10.1.12 MFP Funded'!AD57</f>
        <v>21</v>
      </c>
      <c r="D58" s="409">
        <f>'[11]ALL-Reformatted'!Y57</f>
        <v>18</v>
      </c>
      <c r="E58" s="529">
        <f t="shared" si="6"/>
        <v>-3</v>
      </c>
      <c r="F58" s="529">
        <f t="shared" si="1"/>
        <v>0</v>
      </c>
      <c r="G58" s="529">
        <f t="shared" si="2"/>
        <v>-3</v>
      </c>
      <c r="H58" s="259">
        <f>'Oct midyear LSMSA '!H58*0.5</f>
        <v>1762.7958408177381</v>
      </c>
      <c r="I58" s="430">
        <f t="shared" si="3"/>
        <v>-5288.3875224532139</v>
      </c>
      <c r="J58" s="430">
        <f t="shared" si="4"/>
        <v>0</v>
      </c>
      <c r="K58" s="430">
        <f t="shared" si="5"/>
        <v>-5288.3875224532139</v>
      </c>
    </row>
    <row r="59" spans="1:11">
      <c r="A59" s="264">
        <v>53</v>
      </c>
      <c r="B59" s="263" t="s">
        <v>240</v>
      </c>
      <c r="C59" s="409">
        <f>'10.1.12 MFP Funded'!AD58</f>
        <v>8</v>
      </c>
      <c r="D59" s="409">
        <f>'[11]ALL-Reformatted'!Y58</f>
        <v>7</v>
      </c>
      <c r="E59" s="529">
        <f t="shared" si="6"/>
        <v>-1</v>
      </c>
      <c r="F59" s="529">
        <f t="shared" si="1"/>
        <v>0</v>
      </c>
      <c r="G59" s="529">
        <f t="shared" si="2"/>
        <v>-1</v>
      </c>
      <c r="H59" s="259">
        <f>'Oct midyear LSMSA '!H59*0.5</f>
        <v>1974.7951690213299</v>
      </c>
      <c r="I59" s="430">
        <f t="shared" si="3"/>
        <v>-1974.7951690213299</v>
      </c>
      <c r="J59" s="430">
        <f t="shared" si="4"/>
        <v>0</v>
      </c>
      <c r="K59" s="430">
        <f t="shared" si="5"/>
        <v>-1974.7951690213299</v>
      </c>
    </row>
    <row r="60" spans="1:11">
      <c r="A60" s="264">
        <v>54</v>
      </c>
      <c r="B60" s="263" t="s">
        <v>239</v>
      </c>
      <c r="C60" s="409">
        <f>'10.1.12 MFP Funded'!AD59</f>
        <v>0</v>
      </c>
      <c r="D60" s="409">
        <f>'[11]ALL-Reformatted'!Y59</f>
        <v>0</v>
      </c>
      <c r="E60" s="529">
        <f t="shared" si="6"/>
        <v>0</v>
      </c>
      <c r="F60" s="529">
        <f t="shared" si="1"/>
        <v>0</v>
      </c>
      <c r="G60" s="529">
        <f t="shared" si="2"/>
        <v>0</v>
      </c>
      <c r="H60" s="259">
        <f>'Oct midyear LSMSA '!H60*0.5</f>
        <v>1919.0854763542743</v>
      </c>
      <c r="I60" s="430">
        <f t="shared" si="3"/>
        <v>0</v>
      </c>
      <c r="J60" s="430">
        <f t="shared" si="4"/>
        <v>0</v>
      </c>
      <c r="K60" s="430">
        <f t="shared" si="5"/>
        <v>0</v>
      </c>
    </row>
    <row r="61" spans="1:11">
      <c r="A61" s="280">
        <v>55</v>
      </c>
      <c r="B61" s="279" t="s">
        <v>238</v>
      </c>
      <c r="C61" s="413">
        <f>'10.1.12 MFP Funded'!AD60</f>
        <v>12</v>
      </c>
      <c r="D61" s="413">
        <f>'[11]ALL-Reformatted'!Y60</f>
        <v>11</v>
      </c>
      <c r="E61" s="531">
        <f t="shared" si="6"/>
        <v>-1</v>
      </c>
      <c r="F61" s="531">
        <f t="shared" si="1"/>
        <v>0</v>
      </c>
      <c r="G61" s="531">
        <f t="shared" si="2"/>
        <v>-1</v>
      </c>
      <c r="H61" s="275">
        <f>'Oct midyear LSMSA '!H61*0.5</f>
        <v>1651.1243754263098</v>
      </c>
      <c r="I61" s="435">
        <f t="shared" si="3"/>
        <v>-1651.1243754263098</v>
      </c>
      <c r="J61" s="435">
        <f t="shared" si="4"/>
        <v>0</v>
      </c>
      <c r="K61" s="435">
        <f t="shared" si="5"/>
        <v>-1651.1243754263098</v>
      </c>
    </row>
    <row r="62" spans="1:11">
      <c r="A62" s="272">
        <v>56</v>
      </c>
      <c r="B62" s="271" t="s">
        <v>237</v>
      </c>
      <c r="C62" s="411">
        <f>'10.1.12 MFP Funded'!AD61</f>
        <v>4</v>
      </c>
      <c r="D62" s="411">
        <f>'[11]ALL-Reformatted'!Y61</f>
        <v>4</v>
      </c>
      <c r="E62" s="530">
        <f t="shared" si="6"/>
        <v>0</v>
      </c>
      <c r="F62" s="530">
        <f t="shared" si="1"/>
        <v>0</v>
      </c>
      <c r="G62" s="530">
        <f t="shared" si="2"/>
        <v>0</v>
      </c>
      <c r="H62" s="267">
        <f>'Oct midyear LSMSA '!H62*0.5</f>
        <v>1813.211852281137</v>
      </c>
      <c r="I62" s="431">
        <f t="shared" si="3"/>
        <v>0</v>
      </c>
      <c r="J62" s="431">
        <f t="shared" si="4"/>
        <v>0</v>
      </c>
      <c r="K62" s="431">
        <f t="shared" si="5"/>
        <v>0</v>
      </c>
    </row>
    <row r="63" spans="1:11">
      <c r="A63" s="264">
        <v>57</v>
      </c>
      <c r="B63" s="263" t="s">
        <v>236</v>
      </c>
      <c r="C63" s="409">
        <f>'10.1.12 MFP Funded'!AD62</f>
        <v>4</v>
      </c>
      <c r="D63" s="409">
        <f>'[11]ALL-Reformatted'!Y62</f>
        <v>4</v>
      </c>
      <c r="E63" s="529">
        <f t="shared" si="6"/>
        <v>0</v>
      </c>
      <c r="F63" s="529">
        <f t="shared" si="1"/>
        <v>0</v>
      </c>
      <c r="G63" s="529">
        <f t="shared" si="2"/>
        <v>0</v>
      </c>
      <c r="H63" s="259">
        <f>'Oct midyear LSMSA '!H63*0.5</f>
        <v>1764.5604012189569</v>
      </c>
      <c r="I63" s="430">
        <f t="shared" si="3"/>
        <v>0</v>
      </c>
      <c r="J63" s="430">
        <f t="shared" si="4"/>
        <v>0</v>
      </c>
      <c r="K63" s="430">
        <f t="shared" si="5"/>
        <v>0</v>
      </c>
    </row>
    <row r="64" spans="1:11">
      <c r="A64" s="264">
        <v>58</v>
      </c>
      <c r="B64" s="263" t="s">
        <v>235</v>
      </c>
      <c r="C64" s="409">
        <f>'10.1.12 MFP Funded'!AD63</f>
        <v>14</v>
      </c>
      <c r="D64" s="409">
        <f>'[11]ALL-Reformatted'!Y63</f>
        <v>13</v>
      </c>
      <c r="E64" s="529">
        <f t="shared" si="6"/>
        <v>-1</v>
      </c>
      <c r="F64" s="529">
        <f t="shared" si="1"/>
        <v>0</v>
      </c>
      <c r="G64" s="529">
        <f t="shared" si="2"/>
        <v>-1</v>
      </c>
      <c r="H64" s="259">
        <f>'Oct midyear LSMSA '!H64*0.5</f>
        <v>2156.0407302322483</v>
      </c>
      <c r="I64" s="430">
        <f t="shared" si="3"/>
        <v>-2156.0407302322483</v>
      </c>
      <c r="J64" s="430">
        <f t="shared" si="4"/>
        <v>0</v>
      </c>
      <c r="K64" s="430">
        <f t="shared" si="5"/>
        <v>-2156.0407302322483</v>
      </c>
    </row>
    <row r="65" spans="1:11">
      <c r="A65" s="264">
        <v>59</v>
      </c>
      <c r="B65" s="263" t="s">
        <v>234</v>
      </c>
      <c r="C65" s="409">
        <f>'10.1.12 MFP Funded'!AD64</f>
        <v>0</v>
      </c>
      <c r="D65" s="409">
        <f>'[11]ALL-Reformatted'!Y64</f>
        <v>0</v>
      </c>
      <c r="E65" s="529">
        <f t="shared" si="6"/>
        <v>0</v>
      </c>
      <c r="F65" s="529">
        <f t="shared" si="1"/>
        <v>0</v>
      </c>
      <c r="G65" s="529">
        <f t="shared" si="2"/>
        <v>0</v>
      </c>
      <c r="H65" s="259">
        <f>'Oct midyear LSMSA '!H65*0.5</f>
        <v>2254.85611270051</v>
      </c>
      <c r="I65" s="430">
        <f t="shared" si="3"/>
        <v>0</v>
      </c>
      <c r="J65" s="430">
        <f t="shared" si="4"/>
        <v>0</v>
      </c>
      <c r="K65" s="430">
        <f t="shared" si="5"/>
        <v>0</v>
      </c>
    </row>
    <row r="66" spans="1:11">
      <c r="A66" s="280">
        <v>60</v>
      </c>
      <c r="B66" s="279" t="s">
        <v>233</v>
      </c>
      <c r="C66" s="413">
        <f>'10.1.12 MFP Funded'!AD65</f>
        <v>5</v>
      </c>
      <c r="D66" s="413">
        <f>'[11]ALL-Reformatted'!Y65</f>
        <v>4</v>
      </c>
      <c r="E66" s="531">
        <f t="shared" si="6"/>
        <v>-1</v>
      </c>
      <c r="F66" s="531">
        <f t="shared" si="1"/>
        <v>0</v>
      </c>
      <c r="G66" s="531">
        <f t="shared" si="2"/>
        <v>-1</v>
      </c>
      <c r="H66" s="275">
        <f>'Oct midyear LSMSA '!H66*0.5</f>
        <v>1790.7767271799244</v>
      </c>
      <c r="I66" s="435">
        <f t="shared" si="3"/>
        <v>-1790.7767271799244</v>
      </c>
      <c r="J66" s="435">
        <f t="shared" si="4"/>
        <v>0</v>
      </c>
      <c r="K66" s="435">
        <f t="shared" si="5"/>
        <v>-1790.7767271799244</v>
      </c>
    </row>
    <row r="67" spans="1:11">
      <c r="A67" s="272">
        <v>61</v>
      </c>
      <c r="B67" s="271" t="s">
        <v>232</v>
      </c>
      <c r="C67" s="411">
        <f>'10.1.12 MFP Funded'!AD66</f>
        <v>0</v>
      </c>
      <c r="D67" s="411">
        <f>'[11]ALL-Reformatted'!Y66</f>
        <v>0</v>
      </c>
      <c r="E67" s="530">
        <f t="shared" si="6"/>
        <v>0</v>
      </c>
      <c r="F67" s="530">
        <f t="shared" si="1"/>
        <v>0</v>
      </c>
      <c r="G67" s="530">
        <f t="shared" si="2"/>
        <v>0</v>
      </c>
      <c r="H67" s="267">
        <f>'Oct midyear LSMSA '!H67*0.5</f>
        <v>1221.3278777008352</v>
      </c>
      <c r="I67" s="431">
        <f t="shared" si="3"/>
        <v>0</v>
      </c>
      <c r="J67" s="431">
        <f t="shared" si="4"/>
        <v>0</v>
      </c>
      <c r="K67" s="431">
        <f t="shared" si="5"/>
        <v>0</v>
      </c>
    </row>
    <row r="68" spans="1:11">
      <c r="A68" s="264">
        <v>62</v>
      </c>
      <c r="B68" s="263" t="s">
        <v>231</v>
      </c>
      <c r="C68" s="409">
        <f>'10.1.12 MFP Funded'!AD67</f>
        <v>0</v>
      </c>
      <c r="D68" s="409">
        <f>'[11]ALL-Reformatted'!Y67</f>
        <v>0</v>
      </c>
      <c r="E68" s="529">
        <f t="shared" si="6"/>
        <v>0</v>
      </c>
      <c r="F68" s="529">
        <f t="shared" si="1"/>
        <v>0</v>
      </c>
      <c r="G68" s="529">
        <f t="shared" si="2"/>
        <v>0</v>
      </c>
      <c r="H68" s="259">
        <f>'Oct midyear LSMSA '!H68*0.5</f>
        <v>2119.2370418639675</v>
      </c>
      <c r="I68" s="430">
        <f t="shared" si="3"/>
        <v>0</v>
      </c>
      <c r="J68" s="430">
        <f t="shared" si="4"/>
        <v>0</v>
      </c>
      <c r="K68" s="430">
        <f t="shared" si="5"/>
        <v>0</v>
      </c>
    </row>
    <row r="69" spans="1:11">
      <c r="A69" s="264">
        <v>63</v>
      </c>
      <c r="B69" s="263" t="s">
        <v>230</v>
      </c>
      <c r="C69" s="409">
        <f>'10.1.12 MFP Funded'!AD68</f>
        <v>3</v>
      </c>
      <c r="D69" s="409">
        <f>'[11]ALL-Reformatted'!Y68</f>
        <v>3</v>
      </c>
      <c r="E69" s="529">
        <f t="shared" si="6"/>
        <v>0</v>
      </c>
      <c r="F69" s="529">
        <f t="shared" si="1"/>
        <v>0</v>
      </c>
      <c r="G69" s="529">
        <f t="shared" si="2"/>
        <v>0</v>
      </c>
      <c r="H69" s="259">
        <f>'Oct midyear LSMSA '!H69*0.5</f>
        <v>1205.1947540325477</v>
      </c>
      <c r="I69" s="430">
        <f t="shared" si="3"/>
        <v>0</v>
      </c>
      <c r="J69" s="430">
        <f t="shared" si="4"/>
        <v>0</v>
      </c>
      <c r="K69" s="430">
        <f t="shared" si="5"/>
        <v>0</v>
      </c>
    </row>
    <row r="70" spans="1:11">
      <c r="A70" s="264">
        <v>64</v>
      </c>
      <c r="B70" s="263" t="s">
        <v>229</v>
      </c>
      <c r="C70" s="409">
        <f>'10.1.12 MFP Funded'!AD69</f>
        <v>1</v>
      </c>
      <c r="D70" s="409">
        <f>'[11]ALL-Reformatted'!Y69</f>
        <v>1</v>
      </c>
      <c r="E70" s="529">
        <f t="shared" si="6"/>
        <v>0</v>
      </c>
      <c r="F70" s="529">
        <f t="shared" si="1"/>
        <v>0</v>
      </c>
      <c r="G70" s="529">
        <f t="shared" si="2"/>
        <v>0</v>
      </c>
      <c r="H70" s="259">
        <f>'Oct midyear LSMSA '!H70*0.5</f>
        <v>2009.5822169310752</v>
      </c>
      <c r="I70" s="430">
        <f t="shared" si="3"/>
        <v>0</v>
      </c>
      <c r="J70" s="430">
        <f t="shared" si="4"/>
        <v>0</v>
      </c>
      <c r="K70" s="430">
        <f t="shared" si="5"/>
        <v>0</v>
      </c>
    </row>
    <row r="71" spans="1:11">
      <c r="A71" s="280">
        <v>65</v>
      </c>
      <c r="B71" s="279" t="s">
        <v>228</v>
      </c>
      <c r="C71" s="413">
        <f>'10.1.12 MFP Funded'!AD70</f>
        <v>0</v>
      </c>
      <c r="D71" s="413">
        <f>'[11]ALL-Reformatted'!Y70</f>
        <v>0</v>
      </c>
      <c r="E71" s="531">
        <f t="shared" si="6"/>
        <v>0</v>
      </c>
      <c r="F71" s="531">
        <f t="shared" ref="F71:F76" si="7">IF(E71&gt;0,E71,0)</f>
        <v>0</v>
      </c>
      <c r="G71" s="531">
        <f t="shared" ref="G71:G76" si="8">IF(E71&lt;0,E71,0)</f>
        <v>0</v>
      </c>
      <c r="H71" s="275">
        <f>'Oct midyear LSMSA '!H71*0.5</f>
        <v>1637.7641323885093</v>
      </c>
      <c r="I71" s="435">
        <f t="shared" ref="I71:I76" si="9">H71*E71</f>
        <v>0</v>
      </c>
      <c r="J71" s="435">
        <f t="shared" ref="J71:J76" si="10">IF(I71&gt;0,I71,0)</f>
        <v>0</v>
      </c>
      <c r="K71" s="435">
        <f t="shared" ref="K71:K76" si="11">IF(I71&lt;0,I71,0)</f>
        <v>0</v>
      </c>
    </row>
    <row r="72" spans="1:11">
      <c r="A72" s="272">
        <v>66</v>
      </c>
      <c r="B72" s="271" t="s">
        <v>227</v>
      </c>
      <c r="C72" s="411">
        <f>'10.1.12 MFP Funded'!AD71</f>
        <v>0</v>
      </c>
      <c r="D72" s="411">
        <f>'[11]ALL-Reformatted'!Y71</f>
        <v>0</v>
      </c>
      <c r="E72" s="530">
        <f t="shared" ref="E72:E76" si="12">D72-C72</f>
        <v>0</v>
      </c>
      <c r="F72" s="530">
        <f t="shared" si="7"/>
        <v>0</v>
      </c>
      <c r="G72" s="530">
        <f t="shared" si="8"/>
        <v>0</v>
      </c>
      <c r="H72" s="267">
        <f>'Oct midyear LSMSA '!H72*0.5</f>
        <v>1886.0629888457481</v>
      </c>
      <c r="I72" s="431">
        <f t="shared" si="9"/>
        <v>0</v>
      </c>
      <c r="J72" s="431">
        <f t="shared" si="10"/>
        <v>0</v>
      </c>
      <c r="K72" s="431">
        <f t="shared" si="11"/>
        <v>0</v>
      </c>
    </row>
    <row r="73" spans="1:11">
      <c r="A73" s="264">
        <v>67</v>
      </c>
      <c r="B73" s="263" t="s">
        <v>226</v>
      </c>
      <c r="C73" s="409">
        <f>'10.1.12 MFP Funded'!AD72</f>
        <v>0</v>
      </c>
      <c r="D73" s="409">
        <f>'[11]ALL-Reformatted'!Y72</f>
        <v>0</v>
      </c>
      <c r="E73" s="529">
        <f t="shared" si="12"/>
        <v>0</v>
      </c>
      <c r="F73" s="529">
        <f t="shared" si="7"/>
        <v>0</v>
      </c>
      <c r="G73" s="529">
        <f t="shared" si="8"/>
        <v>0</v>
      </c>
      <c r="H73" s="259">
        <f>'Oct midyear LSMSA '!H73*0.5</f>
        <v>1891.104589992088</v>
      </c>
      <c r="I73" s="430">
        <f t="shared" si="9"/>
        <v>0</v>
      </c>
      <c r="J73" s="430">
        <f t="shared" si="10"/>
        <v>0</v>
      </c>
      <c r="K73" s="430">
        <f t="shared" si="11"/>
        <v>0</v>
      </c>
    </row>
    <row r="74" spans="1:11">
      <c r="A74" s="264">
        <v>68</v>
      </c>
      <c r="B74" s="263" t="s">
        <v>225</v>
      </c>
      <c r="C74" s="409">
        <f>'10.1.12 MFP Funded'!AD73</f>
        <v>0</v>
      </c>
      <c r="D74" s="409">
        <f>'[11]ALL-Reformatted'!Y73</f>
        <v>0</v>
      </c>
      <c r="E74" s="529">
        <f t="shared" si="12"/>
        <v>0</v>
      </c>
      <c r="F74" s="529">
        <f t="shared" si="7"/>
        <v>0</v>
      </c>
      <c r="G74" s="529">
        <f t="shared" si="8"/>
        <v>0</v>
      </c>
      <c r="H74" s="259">
        <f>'Oct midyear LSMSA '!H74*0.5</f>
        <v>1994.2053334347386</v>
      </c>
      <c r="I74" s="430">
        <f t="shared" si="9"/>
        <v>0</v>
      </c>
      <c r="J74" s="430">
        <f t="shared" si="10"/>
        <v>0</v>
      </c>
      <c r="K74" s="430">
        <f t="shared" si="11"/>
        <v>0</v>
      </c>
    </row>
    <row r="75" spans="1:11">
      <c r="A75" s="256">
        <v>69</v>
      </c>
      <c r="B75" s="255" t="s">
        <v>224</v>
      </c>
      <c r="C75" s="407">
        <f>'10.1.12 MFP Funded'!AD74</f>
        <v>0</v>
      </c>
      <c r="D75" s="407">
        <f>'[11]ALL-Reformatted'!Y74</f>
        <v>0</v>
      </c>
      <c r="E75" s="527">
        <f t="shared" si="12"/>
        <v>0</v>
      </c>
      <c r="F75" s="527">
        <f t="shared" si="7"/>
        <v>0</v>
      </c>
      <c r="G75" s="527">
        <f t="shared" si="8"/>
        <v>0</v>
      </c>
      <c r="H75" s="251">
        <f>'Oct midyear LSMSA '!H75*0.5</f>
        <v>2021.1778995676566</v>
      </c>
      <c r="I75" s="429">
        <f t="shared" si="9"/>
        <v>0</v>
      </c>
      <c r="J75" s="429">
        <f t="shared" si="10"/>
        <v>0</v>
      </c>
      <c r="K75" s="429">
        <f t="shared" si="11"/>
        <v>0</v>
      </c>
    </row>
    <row r="76" spans="1:11">
      <c r="A76" s="312"/>
      <c r="B76" s="311" t="s">
        <v>373</v>
      </c>
      <c r="C76" s="522">
        <f>'10.1.12 MFP Funded'!AD75</f>
        <v>0</v>
      </c>
      <c r="D76" s="522">
        <f>'[11]ALL-Reformatted'!Y75</f>
        <v>0</v>
      </c>
      <c r="E76" s="527">
        <f t="shared" si="12"/>
        <v>0</v>
      </c>
      <c r="F76" s="527">
        <f t="shared" si="7"/>
        <v>0</v>
      </c>
      <c r="G76" s="526">
        <f t="shared" si="8"/>
        <v>0</v>
      </c>
      <c r="H76" s="251">
        <f>'Oct midyear LSMSA '!H76*0.5</f>
        <v>1635.075</v>
      </c>
      <c r="I76" s="525">
        <f t="shared" si="9"/>
        <v>0</v>
      </c>
      <c r="J76" s="525">
        <f t="shared" si="10"/>
        <v>0</v>
      </c>
      <c r="K76" s="429">
        <f t="shared" si="11"/>
        <v>0</v>
      </c>
    </row>
    <row r="77" spans="1:11" s="391" customFormat="1" ht="13.5" thickBot="1">
      <c r="A77" s="248"/>
      <c r="B77" s="247" t="s">
        <v>223</v>
      </c>
      <c r="C77" s="307">
        <f>SUM(C7:C76)</f>
        <v>301</v>
      </c>
      <c r="D77" s="307">
        <f>SUM(D7:D76)</f>
        <v>275</v>
      </c>
      <c r="E77" s="424">
        <f>SUM(E7:E76)</f>
        <v>-26</v>
      </c>
      <c r="F77" s="424">
        <f>SUM(F7:F76)</f>
        <v>0</v>
      </c>
      <c r="G77" s="424">
        <f>SUM(G7:G76)</f>
        <v>-26</v>
      </c>
      <c r="H77" s="244"/>
      <c r="I77" s="423">
        <f>SUM(I7:I76)</f>
        <v>-41806.973345908802</v>
      </c>
      <c r="J77" s="423">
        <f>SUM(J7:J76)</f>
        <v>0</v>
      </c>
      <c r="K77" s="423">
        <f>SUM(K7:K76)</f>
        <v>-41806.973345908802</v>
      </c>
    </row>
    <row r="78" spans="1:11" s="391" customFormat="1" ht="13.5" thickTop="1">
      <c r="A78" s="393"/>
      <c r="B78" s="393"/>
      <c r="C78" s="392"/>
      <c r="D78" s="392"/>
      <c r="E78" s="523"/>
      <c r="F78" s="523"/>
      <c r="G78" s="524"/>
      <c r="I78" s="524"/>
      <c r="J78" s="524"/>
    </row>
    <row r="79" spans="1:11" ht="12.75" customHeight="1">
      <c r="A79" s="390"/>
      <c r="C79" s="389"/>
      <c r="D79" s="389"/>
      <c r="E79" s="523"/>
      <c r="F79" s="523"/>
    </row>
    <row r="80" spans="1:11" ht="12.75" hidden="1" customHeight="1"/>
    <row r="81" spans="3:8" s="370" customFormat="1" ht="12.75" hidden="1" customHeight="1">
      <c r="C81" s="371"/>
      <c r="D81" s="371"/>
      <c r="E81" s="371"/>
      <c r="F81" s="371"/>
      <c r="G81" s="371"/>
      <c r="H81" s="371"/>
    </row>
    <row r="82" spans="3:8" s="370" customFormat="1" ht="12.75" hidden="1" customHeight="1">
      <c r="C82" s="371"/>
      <c r="D82" s="371"/>
      <c r="E82" s="371"/>
      <c r="F82" s="371"/>
      <c r="G82" s="371"/>
      <c r="H82" s="371"/>
    </row>
    <row r="83" spans="3:8" s="370" customFormat="1" ht="12.75" hidden="1" customHeight="1">
      <c r="C83" s="371"/>
      <c r="D83" s="371"/>
      <c r="E83" s="371"/>
      <c r="F83" s="371"/>
      <c r="G83" s="371"/>
      <c r="H83" s="371"/>
    </row>
    <row r="84" spans="3:8" s="370" customFormat="1" ht="12.75" hidden="1" customHeight="1">
      <c r="C84" s="371"/>
      <c r="D84" s="371"/>
      <c r="E84" s="388"/>
      <c r="F84" s="388"/>
      <c r="G84" s="371"/>
      <c r="H84" s="388" t="s">
        <v>372</v>
      </c>
    </row>
    <row r="85" spans="3:8" s="370" customFormat="1" ht="10.5" hidden="1" customHeight="1">
      <c r="C85" s="371"/>
      <c r="D85" s="371"/>
      <c r="E85" s="371"/>
      <c r="F85" s="371"/>
      <c r="G85" s="371"/>
      <c r="H85" s="371"/>
    </row>
    <row r="86" spans="3:8" s="370" customFormat="1" ht="12.75" hidden="1" customHeight="1">
      <c r="C86" s="371"/>
      <c r="D86" s="371"/>
      <c r="E86" s="371"/>
      <c r="F86" s="371"/>
      <c r="G86" s="371"/>
      <c r="H86" s="371"/>
    </row>
    <row r="87" spans="3:8" s="370" customFormat="1" ht="12.75" hidden="1" customHeight="1">
      <c r="C87" s="386">
        <v>85661</v>
      </c>
      <c r="D87" s="386"/>
      <c r="E87" s="371"/>
      <c r="F87" s="371"/>
      <c r="G87" s="371"/>
      <c r="H87" s="371"/>
    </row>
    <row r="88" spans="3:8" s="370" customFormat="1" ht="12.75" hidden="1" customHeight="1">
      <c r="C88" s="386">
        <v>650290</v>
      </c>
      <c r="D88" s="386"/>
      <c r="E88" s="371"/>
      <c r="F88" s="371"/>
      <c r="G88" s="371"/>
      <c r="H88" s="371"/>
    </row>
    <row r="89" spans="3:8" s="370" customFormat="1" ht="12.75" hidden="1" customHeight="1">
      <c r="C89" s="387">
        <f>C87/C88</f>
        <v>0.13172738316750987</v>
      </c>
      <c r="D89" s="387"/>
      <c r="E89" s="371"/>
      <c r="F89" s="371"/>
      <c r="G89" s="371"/>
      <c r="H89" s="371"/>
    </row>
    <row r="90" spans="3:8" s="370" customFormat="1" ht="12.75" hidden="1" customHeight="1">
      <c r="C90" s="386"/>
      <c r="D90" s="386"/>
      <c r="E90" s="371"/>
      <c r="F90" s="371"/>
      <c r="G90" s="371"/>
      <c r="H90" s="371"/>
    </row>
    <row r="91" spans="3:8" s="370" customFormat="1" ht="12.75" hidden="1" customHeight="1">
      <c r="C91" s="386">
        <v>128510</v>
      </c>
      <c r="D91" s="386"/>
      <c r="E91" s="371"/>
      <c r="F91" s="371"/>
      <c r="G91" s="371"/>
      <c r="H91" s="371"/>
    </row>
    <row r="92" spans="3:8" s="370" customFormat="1" ht="12.75" hidden="1" customHeight="1">
      <c r="C92" s="386">
        <v>911320</v>
      </c>
      <c r="D92" s="386"/>
      <c r="E92" s="371"/>
      <c r="F92" s="371"/>
      <c r="G92" s="371"/>
      <c r="H92" s="371"/>
    </row>
    <row r="93" spans="3:8" s="370" customFormat="1" ht="12.75" hidden="1" customHeight="1">
      <c r="C93" s="387">
        <f>C91/C92</f>
        <v>0.14101523065443533</v>
      </c>
      <c r="D93" s="387"/>
      <c r="E93" s="371"/>
      <c r="F93" s="371"/>
      <c r="G93" s="371"/>
      <c r="H93" s="371"/>
    </row>
    <row r="94" spans="3:8" s="370" customFormat="1" ht="12.75" hidden="1" customHeight="1">
      <c r="C94" s="386"/>
      <c r="D94" s="386"/>
      <c r="E94" s="371"/>
      <c r="F94" s="371"/>
      <c r="G94" s="371"/>
      <c r="H94" s="371"/>
    </row>
    <row r="95" spans="3:8" s="370" customFormat="1" ht="12.75" hidden="1" customHeight="1">
      <c r="C95" s="385">
        <v>2663489616</v>
      </c>
      <c r="D95" s="385"/>
      <c r="E95" s="371"/>
      <c r="F95" s="371"/>
      <c r="G95" s="371"/>
      <c r="H95" s="371"/>
    </row>
    <row r="96" spans="3:8" s="370" customFormat="1" ht="12.75" hidden="1" customHeight="1">
      <c r="C96" s="384">
        <f>C93</f>
        <v>0.14101523065443533</v>
      </c>
      <c r="D96" s="383"/>
      <c r="E96" s="371"/>
      <c r="F96" s="371"/>
      <c r="G96" s="371"/>
      <c r="H96" s="371"/>
    </row>
    <row r="97" spans="3:9" s="370" customFormat="1" ht="12.75" hidden="1" customHeight="1">
      <c r="C97" s="376">
        <f>C95*C96</f>
        <v>375592602.54593337</v>
      </c>
      <c r="D97" s="376"/>
    </row>
    <row r="98" spans="3:9" s="370" customFormat="1" ht="12.75" hidden="1" customHeight="1">
      <c r="C98" s="381">
        <f>50%/C93</f>
        <v>3.5457162866702978</v>
      </c>
      <c r="D98" s="380"/>
    </row>
    <row r="99" spans="3:9" s="370" customFormat="1" ht="12.75" hidden="1" customHeight="1">
      <c r="C99" s="376">
        <f>C97*C98</f>
        <v>1331744808</v>
      </c>
      <c r="D99" s="376"/>
    </row>
    <row r="100" spans="3:9" s="370" customFormat="1" ht="12.75" hidden="1" customHeight="1">
      <c r="C100" s="378">
        <f>C88</f>
        <v>650290</v>
      </c>
      <c r="D100" s="377"/>
    </row>
    <row r="101" spans="3:9" s="370" customFormat="1" ht="12.75" hidden="1" customHeight="1">
      <c r="C101" s="376">
        <f>C99/C100</f>
        <v>2047.9244767719017</v>
      </c>
      <c r="D101" s="376"/>
    </row>
    <row r="102" spans="3:9" s="370" customFormat="1" ht="12.75" hidden="1" customHeight="1">
      <c r="C102" s="375">
        <f>(C97/C100)*-1</f>
        <v>-577.57708490970697</v>
      </c>
      <c r="D102" s="374"/>
    </row>
    <row r="103" spans="3:9" s="370" customFormat="1" ht="12.75" hidden="1" customHeight="1">
      <c r="C103" s="373">
        <f>SUM(C101:C102)</f>
        <v>1470.3473918621949</v>
      </c>
      <c r="D103" s="373"/>
    </row>
    <row r="104" spans="3:9" s="370" customFormat="1" ht="12.75" hidden="1" customHeight="1">
      <c r="C104" s="373"/>
      <c r="D104" s="373"/>
    </row>
    <row r="105" spans="3:9" s="370" customFormat="1" ht="12.75" hidden="1" customHeight="1">
      <c r="C105" s="373"/>
      <c r="D105" s="373"/>
    </row>
    <row r="106" spans="3:9" s="370" customFormat="1" ht="12.75" hidden="1" customHeight="1">
      <c r="C106" s="371"/>
      <c r="D106" s="371"/>
    </row>
    <row r="107" spans="3:9" s="370" customFormat="1" ht="12.75" hidden="1" customHeight="1">
      <c r="C107" s="371"/>
      <c r="D107" s="371"/>
    </row>
    <row r="108" spans="3:9">
      <c r="E108" s="734">
        <f>E77</f>
        <v>-26</v>
      </c>
      <c r="F108" s="735"/>
      <c r="G108" s="735"/>
      <c r="H108" s="736">
        <f>'Oct midyear LSMSA '!H108*0.5</f>
        <v>2520.8005731699386</v>
      </c>
      <c r="I108" s="746">
        <f>H108*E108</f>
        <v>-65540.814902418409</v>
      </c>
    </row>
  </sheetData>
  <mergeCells count="10">
    <mergeCell ref="H2:H4"/>
    <mergeCell ref="I2:I4"/>
    <mergeCell ref="J2:J4"/>
    <mergeCell ref="K2:K4"/>
    <mergeCell ref="D2:D4"/>
    <mergeCell ref="A2:B4"/>
    <mergeCell ref="C2:C4"/>
    <mergeCell ref="E2:E4"/>
    <mergeCell ref="F2:F4"/>
    <mergeCell ref="G2:G4"/>
  </mergeCells>
  <printOptions horizontalCentered="1"/>
  <pageMargins left="0.27" right="0.25" top="0.87" bottom="0.2" header="0.25" footer="0.2"/>
  <pageSetup paperSize="5" scale="64" firstPageNumber="38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K106"/>
  <sheetViews>
    <sheetView view="pageBreakPreview" zoomScale="90" zoomScaleNormal="100" zoomScaleSheetLayoutView="90" workbookViewId="0">
      <pane xSplit="2" ySplit="6" topLeftCell="C58" activePane="bottomRight" state="frozen"/>
      <selection activeCell="A2" sqref="A2:B4"/>
      <selection pane="topRight" activeCell="A2" sqref="A2:B4"/>
      <selection pane="bottomLeft" activeCell="A2" sqref="A2:B4"/>
      <selection pane="bottomRight" activeCell="H12" sqref="H12"/>
    </sheetView>
  </sheetViews>
  <sheetFormatPr defaultColWidth="12.5703125" defaultRowHeight="12.75"/>
  <cols>
    <col min="1" max="1" width="3.85546875" style="370" customWidth="1"/>
    <col min="2" max="2" width="17.85546875" style="370" bestFit="1" customWidth="1"/>
    <col min="3" max="3" width="11" style="371" customWidth="1"/>
    <col min="4" max="4" width="12.28515625" style="371" customWidth="1"/>
    <col min="5" max="5" width="14.28515625" style="371" customWidth="1"/>
    <col min="6" max="6" width="11.5703125" style="371" customWidth="1"/>
    <col min="7" max="7" width="11.85546875" style="371" customWidth="1"/>
    <col min="8" max="8" width="15.5703125" style="371" customWidth="1"/>
    <col min="9" max="9" width="17.42578125" style="371" customWidth="1"/>
    <col min="10" max="10" width="11.140625" style="371" customWidth="1"/>
    <col min="11" max="11" width="11.85546875" style="371" customWidth="1"/>
    <col min="12" max="16384" width="12.5703125" style="370"/>
  </cols>
  <sheetData>
    <row r="1" spans="1:11" ht="9" customHeight="1">
      <c r="B1" s="406"/>
      <c r="C1" s="405"/>
      <c r="D1" s="405"/>
      <c r="E1" s="405"/>
      <c r="F1" s="405"/>
      <c r="G1" s="405"/>
    </row>
    <row r="2" spans="1:11" s="404" customFormat="1" ht="39.75" customHeight="1">
      <c r="A2" s="820" t="s">
        <v>376</v>
      </c>
      <c r="B2" s="821"/>
      <c r="C2" s="782" t="s">
        <v>219</v>
      </c>
      <c r="D2" s="782" t="s">
        <v>585</v>
      </c>
      <c r="E2" s="793" t="s">
        <v>587</v>
      </c>
      <c r="F2" s="793" t="s">
        <v>217</v>
      </c>
      <c r="G2" s="793" t="s">
        <v>216</v>
      </c>
      <c r="H2" s="780" t="s">
        <v>586</v>
      </c>
      <c r="I2" s="771" t="s">
        <v>212</v>
      </c>
      <c r="J2" s="771" t="s">
        <v>211</v>
      </c>
      <c r="K2" s="771" t="s">
        <v>210</v>
      </c>
    </row>
    <row r="3" spans="1:11" ht="67.5" customHeight="1">
      <c r="A3" s="822"/>
      <c r="B3" s="823"/>
      <c r="C3" s="796"/>
      <c r="D3" s="796"/>
      <c r="E3" s="794"/>
      <c r="F3" s="794"/>
      <c r="G3" s="794"/>
      <c r="H3" s="792"/>
      <c r="I3" s="784"/>
      <c r="J3" s="784"/>
      <c r="K3" s="784"/>
    </row>
    <row r="4" spans="1:11" ht="60.75" customHeight="1">
      <c r="A4" s="824"/>
      <c r="B4" s="825"/>
      <c r="C4" s="783"/>
      <c r="D4" s="783"/>
      <c r="E4" s="795"/>
      <c r="F4" s="795"/>
      <c r="G4" s="795"/>
      <c r="H4" s="781"/>
      <c r="I4" s="772"/>
      <c r="J4" s="772"/>
      <c r="K4" s="772"/>
    </row>
    <row r="5" spans="1:11" s="403" customFormat="1" ht="14.25" customHeight="1">
      <c r="A5" s="305"/>
      <c r="B5" s="304"/>
      <c r="C5" s="303">
        <v>1</v>
      </c>
      <c r="D5" s="303">
        <f>C5+1</f>
        <v>2</v>
      </c>
      <c r="E5" s="303">
        <f t="shared" ref="E5:K5" si="0">D5+1</f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</row>
    <row r="6" spans="1:11" s="402" customFormat="1" ht="27" customHeight="1">
      <c r="A6" s="302"/>
      <c r="B6" s="301"/>
      <c r="C6" s="537" t="s">
        <v>365</v>
      </c>
      <c r="D6" s="537" t="s">
        <v>365</v>
      </c>
      <c r="E6" s="545" t="s">
        <v>207</v>
      </c>
      <c r="F6" s="545" t="s">
        <v>206</v>
      </c>
      <c r="G6" s="545" t="s">
        <v>205</v>
      </c>
      <c r="H6" s="545"/>
      <c r="I6" s="545" t="s">
        <v>374</v>
      </c>
      <c r="J6" s="545" t="s">
        <v>362</v>
      </c>
      <c r="K6" s="545" t="s">
        <v>361</v>
      </c>
    </row>
    <row r="7" spans="1:11">
      <c r="A7" s="272">
        <v>1</v>
      </c>
      <c r="B7" s="271" t="s">
        <v>292</v>
      </c>
      <c r="C7" s="299">
        <f>'10.1.12 MFP Funded'!AF6</f>
        <v>0</v>
      </c>
      <c r="D7" s="299">
        <f>'[11]ALL-Reformatted'!Z6</f>
        <v>0</v>
      </c>
      <c r="E7" s="532">
        <f>D7-C7</f>
        <v>0</v>
      </c>
      <c r="F7" s="543">
        <f t="shared" ref="F7:F70" si="1">IF(E7&gt;0,E7,0)</f>
        <v>0</v>
      </c>
      <c r="G7" s="543">
        <f t="shared" ref="G7:G70" si="2">IF(E7&lt;0,E7,0)</f>
        <v>0</v>
      </c>
      <c r="H7" s="283">
        <f>'Oct midyear NOCCA '!H7*0.5</f>
        <v>1942.0247615701207</v>
      </c>
      <c r="I7" s="436">
        <f t="shared" ref="I7:I70" si="3">H7*E7</f>
        <v>0</v>
      </c>
      <c r="J7" s="436">
        <f t="shared" ref="J7:J70" si="4">IF(I7&gt;0,I7,0)</f>
        <v>0</v>
      </c>
      <c r="K7" s="436">
        <f t="shared" ref="K7:K70" si="5">IF(I7&lt;0,I7,0)</f>
        <v>0</v>
      </c>
    </row>
    <row r="8" spans="1:11">
      <c r="A8" s="264">
        <v>2</v>
      </c>
      <c r="B8" s="263" t="s">
        <v>291</v>
      </c>
      <c r="C8" s="417">
        <f>'10.1.12 MFP Funded'!AF7</f>
        <v>0</v>
      </c>
      <c r="D8" s="417">
        <f>'[11]ALL-Reformatted'!Z7</f>
        <v>0</v>
      </c>
      <c r="E8" s="534">
        <f t="shared" ref="E8:E71" si="6">D8-C8</f>
        <v>0</v>
      </c>
      <c r="F8" s="542">
        <f t="shared" si="1"/>
        <v>0</v>
      </c>
      <c r="G8" s="542">
        <f t="shared" si="2"/>
        <v>0</v>
      </c>
      <c r="H8" s="295">
        <f>'Oct midyear NOCCA '!H8*0.5</f>
        <v>2145.2012877676175</v>
      </c>
      <c r="I8" s="438">
        <f t="shared" si="3"/>
        <v>0</v>
      </c>
      <c r="J8" s="438">
        <f t="shared" si="4"/>
        <v>0</v>
      </c>
      <c r="K8" s="438">
        <f t="shared" si="5"/>
        <v>0</v>
      </c>
    </row>
    <row r="9" spans="1:11" ht="12.75" customHeight="1">
      <c r="A9" s="264">
        <v>3</v>
      </c>
      <c r="B9" s="263" t="s">
        <v>290</v>
      </c>
      <c r="C9" s="417">
        <f>'10.1.12 MFP Funded'!AF8</f>
        <v>1</v>
      </c>
      <c r="D9" s="417">
        <f>'[11]ALL-Reformatted'!Z8</f>
        <v>1</v>
      </c>
      <c r="E9" s="534">
        <f t="shared" si="6"/>
        <v>0</v>
      </c>
      <c r="F9" s="542">
        <f t="shared" si="1"/>
        <v>0</v>
      </c>
      <c r="G9" s="542">
        <f t="shared" si="2"/>
        <v>0</v>
      </c>
      <c r="H9" s="295">
        <f>'Oct midyear NOCCA '!H9*0.5</f>
        <v>1709.1027886092186</v>
      </c>
      <c r="I9" s="438">
        <f t="shared" si="3"/>
        <v>0</v>
      </c>
      <c r="J9" s="438">
        <f t="shared" si="4"/>
        <v>0</v>
      </c>
      <c r="K9" s="438">
        <f t="shared" si="5"/>
        <v>0</v>
      </c>
    </row>
    <row r="10" spans="1:11" ht="12.75" customHeight="1">
      <c r="A10" s="264">
        <v>4</v>
      </c>
      <c r="B10" s="263" t="s">
        <v>289</v>
      </c>
      <c r="C10" s="417">
        <f>'10.1.12 MFP Funded'!AF9</f>
        <v>0</v>
      </c>
      <c r="D10" s="417">
        <f>'[11]ALL-Reformatted'!Z9</f>
        <v>0</v>
      </c>
      <c r="E10" s="534">
        <f t="shared" si="6"/>
        <v>0</v>
      </c>
      <c r="F10" s="542">
        <f t="shared" si="1"/>
        <v>0</v>
      </c>
      <c r="G10" s="542">
        <f t="shared" si="2"/>
        <v>0</v>
      </c>
      <c r="H10" s="295">
        <f>'Oct midyear NOCCA '!H10*0.5</f>
        <v>2015.6321383066829</v>
      </c>
      <c r="I10" s="438">
        <f t="shared" si="3"/>
        <v>0</v>
      </c>
      <c r="J10" s="438">
        <f t="shared" si="4"/>
        <v>0</v>
      </c>
      <c r="K10" s="438">
        <f t="shared" si="5"/>
        <v>0</v>
      </c>
    </row>
    <row r="11" spans="1:11">
      <c r="A11" s="280">
        <v>5</v>
      </c>
      <c r="B11" s="279" t="s">
        <v>288</v>
      </c>
      <c r="C11" s="415">
        <f>'10.1.12 MFP Funded'!AF10</f>
        <v>0</v>
      </c>
      <c r="D11" s="415">
        <f>'[11]ALL-Reformatted'!Z10</f>
        <v>0</v>
      </c>
      <c r="E11" s="533">
        <f t="shared" si="6"/>
        <v>0</v>
      </c>
      <c r="F11" s="544">
        <f t="shared" si="1"/>
        <v>0</v>
      </c>
      <c r="G11" s="544">
        <f t="shared" si="2"/>
        <v>0</v>
      </c>
      <c r="H11" s="289">
        <f>'Oct midyear NOCCA '!H11*0.5</f>
        <v>2084.702074011539</v>
      </c>
      <c r="I11" s="437">
        <f t="shared" si="3"/>
        <v>0</v>
      </c>
      <c r="J11" s="437">
        <f t="shared" si="4"/>
        <v>0</v>
      </c>
      <c r="K11" s="437">
        <f t="shared" si="5"/>
        <v>0</v>
      </c>
    </row>
    <row r="12" spans="1:11" ht="12.75" customHeight="1">
      <c r="A12" s="272">
        <v>6</v>
      </c>
      <c r="B12" s="271" t="s">
        <v>287</v>
      </c>
      <c r="C12" s="299">
        <f>'10.1.12 MFP Funded'!AF11</f>
        <v>0</v>
      </c>
      <c r="D12" s="299">
        <f>'[11]ALL-Reformatted'!Z11</f>
        <v>0</v>
      </c>
      <c r="E12" s="532">
        <f t="shared" si="6"/>
        <v>0</v>
      </c>
      <c r="F12" s="543">
        <f t="shared" si="1"/>
        <v>0</v>
      </c>
      <c r="G12" s="543">
        <f t="shared" si="2"/>
        <v>0</v>
      </c>
      <c r="H12" s="283">
        <f>'Oct midyear NOCCA '!H12*0.5</f>
        <v>1961.1828459262124</v>
      </c>
      <c r="I12" s="436">
        <f t="shared" si="3"/>
        <v>0</v>
      </c>
      <c r="J12" s="436">
        <f t="shared" si="4"/>
        <v>0</v>
      </c>
      <c r="K12" s="436">
        <f t="shared" si="5"/>
        <v>0</v>
      </c>
    </row>
    <row r="13" spans="1:11">
      <c r="A13" s="264">
        <v>7</v>
      </c>
      <c r="B13" s="263" t="s">
        <v>286</v>
      </c>
      <c r="C13" s="417">
        <f>'10.1.12 MFP Funded'!AF12</f>
        <v>0</v>
      </c>
      <c r="D13" s="417">
        <f>'[11]ALL-Reformatted'!Z12</f>
        <v>0</v>
      </c>
      <c r="E13" s="534">
        <f t="shared" si="6"/>
        <v>0</v>
      </c>
      <c r="F13" s="542">
        <f t="shared" si="1"/>
        <v>0</v>
      </c>
      <c r="G13" s="542">
        <f t="shared" si="2"/>
        <v>0</v>
      </c>
      <c r="H13" s="295">
        <f>'Oct midyear NOCCA '!H13*0.5</f>
        <v>630.20014329248465</v>
      </c>
      <c r="I13" s="438">
        <f t="shared" si="3"/>
        <v>0</v>
      </c>
      <c r="J13" s="438">
        <f t="shared" si="4"/>
        <v>0</v>
      </c>
      <c r="K13" s="438">
        <f t="shared" si="5"/>
        <v>0</v>
      </c>
    </row>
    <row r="14" spans="1:11">
      <c r="A14" s="264">
        <v>8</v>
      </c>
      <c r="B14" s="263" t="s">
        <v>285</v>
      </c>
      <c r="C14" s="417">
        <f>'10.1.12 MFP Funded'!AF13</f>
        <v>0</v>
      </c>
      <c r="D14" s="417">
        <f>'[11]ALL-Reformatted'!Z13</f>
        <v>0</v>
      </c>
      <c r="E14" s="534">
        <f t="shared" si="6"/>
        <v>0</v>
      </c>
      <c r="F14" s="542">
        <f t="shared" si="1"/>
        <v>0</v>
      </c>
      <c r="G14" s="542">
        <f t="shared" si="2"/>
        <v>0</v>
      </c>
      <c r="H14" s="295">
        <f>'Oct midyear NOCCA '!H14*0.5</f>
        <v>1617.3456477458326</v>
      </c>
      <c r="I14" s="438">
        <f t="shared" si="3"/>
        <v>0</v>
      </c>
      <c r="J14" s="438">
        <f t="shared" si="4"/>
        <v>0</v>
      </c>
      <c r="K14" s="438">
        <f t="shared" si="5"/>
        <v>0</v>
      </c>
    </row>
    <row r="15" spans="1:11">
      <c r="A15" s="264">
        <v>9</v>
      </c>
      <c r="B15" s="263" t="s">
        <v>284</v>
      </c>
      <c r="C15" s="417">
        <f>'10.1.12 MFP Funded'!AF14</f>
        <v>0</v>
      </c>
      <c r="D15" s="417">
        <f>'[11]ALL-Reformatted'!Z14</f>
        <v>0</v>
      </c>
      <c r="E15" s="534">
        <f t="shared" si="6"/>
        <v>0</v>
      </c>
      <c r="F15" s="542">
        <f t="shared" si="1"/>
        <v>0</v>
      </c>
      <c r="G15" s="542">
        <f t="shared" si="2"/>
        <v>0</v>
      </c>
      <c r="H15" s="295">
        <f>'Oct midyear NOCCA '!H15*0.5</f>
        <v>1665.4929386933784</v>
      </c>
      <c r="I15" s="438">
        <f t="shared" si="3"/>
        <v>0</v>
      </c>
      <c r="J15" s="438">
        <f t="shared" si="4"/>
        <v>0</v>
      </c>
      <c r="K15" s="438">
        <f t="shared" si="5"/>
        <v>0</v>
      </c>
    </row>
    <row r="16" spans="1:11">
      <c r="A16" s="280">
        <v>10</v>
      </c>
      <c r="B16" s="279" t="s">
        <v>283</v>
      </c>
      <c r="C16" s="415">
        <f>'10.1.12 MFP Funded'!AF15</f>
        <v>0</v>
      </c>
      <c r="D16" s="415">
        <f>'[11]ALL-Reformatted'!Z15</f>
        <v>0</v>
      </c>
      <c r="E16" s="533">
        <f t="shared" si="6"/>
        <v>0</v>
      </c>
      <c r="F16" s="544">
        <f t="shared" si="1"/>
        <v>0</v>
      </c>
      <c r="G16" s="544">
        <f t="shared" si="2"/>
        <v>0</v>
      </c>
      <c r="H16" s="289">
        <f>'Oct midyear NOCCA '!H16*0.5</f>
        <v>1612.8082067141268</v>
      </c>
      <c r="I16" s="437">
        <f t="shared" si="3"/>
        <v>0</v>
      </c>
      <c r="J16" s="437">
        <f t="shared" si="4"/>
        <v>0</v>
      </c>
      <c r="K16" s="437">
        <f t="shared" si="5"/>
        <v>0</v>
      </c>
    </row>
    <row r="17" spans="1:11">
      <c r="A17" s="272">
        <v>11</v>
      </c>
      <c r="B17" s="271" t="s">
        <v>282</v>
      </c>
      <c r="C17" s="299">
        <f>'10.1.12 MFP Funded'!AF16</f>
        <v>0</v>
      </c>
      <c r="D17" s="299">
        <f>'[11]ALL-Reformatted'!Z16</f>
        <v>0</v>
      </c>
      <c r="E17" s="532">
        <f t="shared" si="6"/>
        <v>0</v>
      </c>
      <c r="F17" s="543">
        <f t="shared" si="1"/>
        <v>0</v>
      </c>
      <c r="G17" s="543">
        <f t="shared" si="2"/>
        <v>0</v>
      </c>
      <c r="H17" s="283">
        <f>'Oct midyear NOCCA '!H17*0.5</f>
        <v>2077.1396722920294</v>
      </c>
      <c r="I17" s="436">
        <f t="shared" si="3"/>
        <v>0</v>
      </c>
      <c r="J17" s="436">
        <f t="shared" si="4"/>
        <v>0</v>
      </c>
      <c r="K17" s="436">
        <f t="shared" si="5"/>
        <v>0</v>
      </c>
    </row>
    <row r="18" spans="1:11">
      <c r="A18" s="264">
        <v>12</v>
      </c>
      <c r="B18" s="263" t="s">
        <v>281</v>
      </c>
      <c r="C18" s="417">
        <f>'10.1.12 MFP Funded'!AF17</f>
        <v>0</v>
      </c>
      <c r="D18" s="417">
        <f>'[11]ALL-Reformatted'!Z17</f>
        <v>0</v>
      </c>
      <c r="E18" s="534">
        <f t="shared" si="6"/>
        <v>0</v>
      </c>
      <c r="F18" s="542">
        <f t="shared" si="1"/>
        <v>0</v>
      </c>
      <c r="G18" s="542">
        <f t="shared" si="2"/>
        <v>0</v>
      </c>
      <c r="H18" s="295">
        <f>'Oct midyear NOCCA '!H18*0.5</f>
        <v>713.38656220709254</v>
      </c>
      <c r="I18" s="438">
        <f t="shared" si="3"/>
        <v>0</v>
      </c>
      <c r="J18" s="438">
        <f t="shared" si="4"/>
        <v>0</v>
      </c>
      <c r="K18" s="438">
        <f t="shared" si="5"/>
        <v>0</v>
      </c>
    </row>
    <row r="19" spans="1:11">
      <c r="A19" s="264">
        <v>13</v>
      </c>
      <c r="B19" s="263" t="s">
        <v>280</v>
      </c>
      <c r="C19" s="417">
        <f>'10.1.12 MFP Funded'!AF18</f>
        <v>0</v>
      </c>
      <c r="D19" s="417">
        <f>'[11]ALL-Reformatted'!Z18</f>
        <v>0</v>
      </c>
      <c r="E19" s="534">
        <f t="shared" si="6"/>
        <v>0</v>
      </c>
      <c r="F19" s="542">
        <f t="shared" si="1"/>
        <v>0</v>
      </c>
      <c r="G19" s="542">
        <f t="shared" si="2"/>
        <v>0</v>
      </c>
      <c r="H19" s="295">
        <f>'Oct midyear NOCCA '!H19*0.5</f>
        <v>2107.3892791700687</v>
      </c>
      <c r="I19" s="438">
        <f t="shared" si="3"/>
        <v>0</v>
      </c>
      <c r="J19" s="438">
        <f t="shared" si="4"/>
        <v>0</v>
      </c>
      <c r="K19" s="438">
        <f t="shared" si="5"/>
        <v>0</v>
      </c>
    </row>
    <row r="20" spans="1:11" ht="12.75" customHeight="1">
      <c r="A20" s="264">
        <v>14</v>
      </c>
      <c r="B20" s="263" t="s">
        <v>279</v>
      </c>
      <c r="C20" s="417">
        <f>'10.1.12 MFP Funded'!AF19</f>
        <v>0</v>
      </c>
      <c r="D20" s="417">
        <f>'[11]ALL-Reformatted'!Z19</f>
        <v>0</v>
      </c>
      <c r="E20" s="534">
        <f t="shared" si="6"/>
        <v>0</v>
      </c>
      <c r="F20" s="542">
        <f t="shared" si="1"/>
        <v>0</v>
      </c>
      <c r="G20" s="542">
        <f t="shared" si="2"/>
        <v>0</v>
      </c>
      <c r="H20" s="295">
        <f>'Oct midyear NOCCA '!H20*0.5</f>
        <v>1759.5188000726171</v>
      </c>
      <c r="I20" s="438">
        <f t="shared" si="3"/>
        <v>0</v>
      </c>
      <c r="J20" s="438">
        <f t="shared" si="4"/>
        <v>0</v>
      </c>
      <c r="K20" s="438">
        <f t="shared" si="5"/>
        <v>0</v>
      </c>
    </row>
    <row r="21" spans="1:11">
      <c r="A21" s="280">
        <v>15</v>
      </c>
      <c r="B21" s="279" t="s">
        <v>278</v>
      </c>
      <c r="C21" s="415">
        <f>'10.1.12 MFP Funded'!AF20</f>
        <v>0</v>
      </c>
      <c r="D21" s="415">
        <f>'[11]ALL-Reformatted'!Z20</f>
        <v>0</v>
      </c>
      <c r="E21" s="533">
        <f t="shared" si="6"/>
        <v>0</v>
      </c>
      <c r="F21" s="544">
        <f t="shared" si="1"/>
        <v>0</v>
      </c>
      <c r="G21" s="544">
        <f t="shared" si="2"/>
        <v>0</v>
      </c>
      <c r="H21" s="289">
        <f>'Oct midyear NOCCA '!H21*0.5</f>
        <v>1980.3409302823036</v>
      </c>
      <c r="I21" s="437">
        <f t="shared" si="3"/>
        <v>0</v>
      </c>
      <c r="J21" s="437">
        <f t="shared" si="4"/>
        <v>0</v>
      </c>
      <c r="K21" s="437">
        <f t="shared" si="5"/>
        <v>0</v>
      </c>
    </row>
    <row r="22" spans="1:11">
      <c r="A22" s="272">
        <v>16</v>
      </c>
      <c r="B22" s="271" t="s">
        <v>277</v>
      </c>
      <c r="C22" s="299">
        <f>'10.1.12 MFP Funded'!AF21</f>
        <v>0</v>
      </c>
      <c r="D22" s="299">
        <f>'[11]ALL-Reformatted'!Z21</f>
        <v>0</v>
      </c>
      <c r="E22" s="532">
        <f t="shared" si="6"/>
        <v>0</v>
      </c>
      <c r="F22" s="543">
        <f t="shared" si="1"/>
        <v>0</v>
      </c>
      <c r="G22" s="543">
        <f t="shared" si="2"/>
        <v>0</v>
      </c>
      <c r="H22" s="283">
        <f>'Oct midyear NOCCA '!H22*0.5</f>
        <v>630.20014329248465</v>
      </c>
      <c r="I22" s="436">
        <f t="shared" si="3"/>
        <v>0</v>
      </c>
      <c r="J22" s="436">
        <f t="shared" si="4"/>
        <v>0</v>
      </c>
      <c r="K22" s="436">
        <f t="shared" si="5"/>
        <v>0</v>
      </c>
    </row>
    <row r="23" spans="1:11">
      <c r="A23" s="264">
        <v>17</v>
      </c>
      <c r="B23" s="263" t="s">
        <v>276</v>
      </c>
      <c r="C23" s="417">
        <f>'10.1.12 MFP Funded'!AF22</f>
        <v>0</v>
      </c>
      <c r="D23" s="417">
        <f>'[11]ALL-Reformatted'!Z22</f>
        <v>0</v>
      </c>
      <c r="E23" s="534">
        <f t="shared" si="6"/>
        <v>0</v>
      </c>
      <c r="F23" s="542">
        <f t="shared" si="1"/>
        <v>0</v>
      </c>
      <c r="G23" s="542">
        <f t="shared" si="2"/>
        <v>0</v>
      </c>
      <c r="H23" s="295">
        <f>'Oct midyear NOCCA '!H23*0.5</f>
        <v>1242.2505224581457</v>
      </c>
      <c r="I23" s="438">
        <f t="shared" si="3"/>
        <v>0</v>
      </c>
      <c r="J23" s="438">
        <f t="shared" si="4"/>
        <v>0</v>
      </c>
      <c r="K23" s="438">
        <f t="shared" si="5"/>
        <v>0</v>
      </c>
    </row>
    <row r="24" spans="1:11">
      <c r="A24" s="264">
        <v>18</v>
      </c>
      <c r="B24" s="263" t="s">
        <v>275</v>
      </c>
      <c r="C24" s="417">
        <f>'10.1.12 MFP Funded'!AF23</f>
        <v>0</v>
      </c>
      <c r="D24" s="417">
        <f>'[11]ALL-Reformatted'!Z23</f>
        <v>0</v>
      </c>
      <c r="E24" s="534">
        <f t="shared" si="6"/>
        <v>0</v>
      </c>
      <c r="F24" s="542">
        <f t="shared" si="1"/>
        <v>0</v>
      </c>
      <c r="G24" s="542">
        <f t="shared" si="2"/>
        <v>0</v>
      </c>
      <c r="H24" s="295">
        <f>'Oct midyear NOCCA '!H24*0.5</f>
        <v>2100.0789575078757</v>
      </c>
      <c r="I24" s="438">
        <f t="shared" si="3"/>
        <v>0</v>
      </c>
      <c r="J24" s="438">
        <f t="shared" si="4"/>
        <v>0</v>
      </c>
      <c r="K24" s="438">
        <f t="shared" si="5"/>
        <v>0</v>
      </c>
    </row>
    <row r="25" spans="1:11">
      <c r="A25" s="264">
        <v>19</v>
      </c>
      <c r="B25" s="263" t="s">
        <v>274</v>
      </c>
      <c r="C25" s="417">
        <f>'10.1.12 MFP Funded'!AF24</f>
        <v>0</v>
      </c>
      <c r="D25" s="417">
        <f>'[11]ALL-Reformatted'!Z24</f>
        <v>0</v>
      </c>
      <c r="E25" s="534">
        <f t="shared" si="6"/>
        <v>0</v>
      </c>
      <c r="F25" s="542">
        <f t="shared" si="1"/>
        <v>0</v>
      </c>
      <c r="G25" s="542">
        <f t="shared" si="2"/>
        <v>0</v>
      </c>
      <c r="H25" s="295">
        <f>'Oct midyear NOCCA '!H25*0.5</f>
        <v>1905.7252333164736</v>
      </c>
      <c r="I25" s="438">
        <f t="shared" si="3"/>
        <v>0</v>
      </c>
      <c r="J25" s="438">
        <f t="shared" si="4"/>
        <v>0</v>
      </c>
      <c r="K25" s="438">
        <f t="shared" si="5"/>
        <v>0</v>
      </c>
    </row>
    <row r="26" spans="1:11">
      <c r="A26" s="280">
        <v>20</v>
      </c>
      <c r="B26" s="279" t="s">
        <v>273</v>
      </c>
      <c r="C26" s="415">
        <f>'10.1.12 MFP Funded'!AF25</f>
        <v>0</v>
      </c>
      <c r="D26" s="415">
        <f>'[11]ALL-Reformatted'!Z25</f>
        <v>0</v>
      </c>
      <c r="E26" s="533">
        <f t="shared" si="6"/>
        <v>0</v>
      </c>
      <c r="F26" s="544">
        <f t="shared" si="1"/>
        <v>0</v>
      </c>
      <c r="G26" s="544">
        <f t="shared" si="2"/>
        <v>0</v>
      </c>
      <c r="H26" s="289">
        <f>'Oct midyear NOCCA '!H26*0.5</f>
        <v>2037.0589431786275</v>
      </c>
      <c r="I26" s="437">
        <f t="shared" si="3"/>
        <v>0</v>
      </c>
      <c r="J26" s="437">
        <f t="shared" si="4"/>
        <v>0</v>
      </c>
      <c r="K26" s="437">
        <f t="shared" si="5"/>
        <v>0</v>
      </c>
    </row>
    <row r="27" spans="1:11">
      <c r="A27" s="272">
        <v>21</v>
      </c>
      <c r="B27" s="271" t="s">
        <v>272</v>
      </c>
      <c r="C27" s="299">
        <f>'10.1.12 MFP Funded'!AF26</f>
        <v>0</v>
      </c>
      <c r="D27" s="299">
        <f>'[11]ALL-Reformatted'!Z26</f>
        <v>0</v>
      </c>
      <c r="E27" s="532">
        <f t="shared" si="6"/>
        <v>0</v>
      </c>
      <c r="F27" s="543">
        <f t="shared" si="1"/>
        <v>0</v>
      </c>
      <c r="G27" s="543">
        <f t="shared" si="2"/>
        <v>0</v>
      </c>
      <c r="H27" s="283">
        <f>'Oct midyear NOCCA '!H27*0.5</f>
        <v>2077.3917523493465</v>
      </c>
      <c r="I27" s="436">
        <f t="shared" si="3"/>
        <v>0</v>
      </c>
      <c r="J27" s="436">
        <f t="shared" si="4"/>
        <v>0</v>
      </c>
      <c r="K27" s="436">
        <f t="shared" si="5"/>
        <v>0</v>
      </c>
    </row>
    <row r="28" spans="1:11">
      <c r="A28" s="264">
        <v>22</v>
      </c>
      <c r="B28" s="263" t="s">
        <v>271</v>
      </c>
      <c r="C28" s="417">
        <f>'10.1.12 MFP Funded'!AF27</f>
        <v>0</v>
      </c>
      <c r="D28" s="417">
        <f>'[11]ALL-Reformatted'!Z27</f>
        <v>0</v>
      </c>
      <c r="E28" s="534">
        <f t="shared" si="6"/>
        <v>0</v>
      </c>
      <c r="F28" s="542">
        <f t="shared" si="1"/>
        <v>0</v>
      </c>
      <c r="G28" s="542">
        <f t="shared" si="2"/>
        <v>0</v>
      </c>
      <c r="H28" s="295">
        <f>'Oct midyear NOCCA '!H28*0.5</f>
        <v>2266.1997152797749</v>
      </c>
      <c r="I28" s="438">
        <f t="shared" si="3"/>
        <v>0</v>
      </c>
      <c r="J28" s="438">
        <f t="shared" si="4"/>
        <v>0</v>
      </c>
      <c r="K28" s="438">
        <f t="shared" si="5"/>
        <v>0</v>
      </c>
    </row>
    <row r="29" spans="1:11">
      <c r="A29" s="264">
        <v>23</v>
      </c>
      <c r="B29" s="263" t="s">
        <v>270</v>
      </c>
      <c r="C29" s="417">
        <f>'10.1.12 MFP Funded'!AF28</f>
        <v>0</v>
      </c>
      <c r="D29" s="417">
        <f>'[11]ALL-Reformatted'!Z28</f>
        <v>0</v>
      </c>
      <c r="E29" s="534">
        <f t="shared" si="6"/>
        <v>0</v>
      </c>
      <c r="F29" s="542">
        <f t="shared" si="1"/>
        <v>0</v>
      </c>
      <c r="G29" s="542">
        <f t="shared" si="2"/>
        <v>0</v>
      </c>
      <c r="H29" s="295">
        <f>'Oct midyear NOCCA '!H29*0.5</f>
        <v>1808.4223311921141</v>
      </c>
      <c r="I29" s="438">
        <f t="shared" si="3"/>
        <v>0</v>
      </c>
      <c r="J29" s="438">
        <f t="shared" si="4"/>
        <v>0</v>
      </c>
      <c r="K29" s="438">
        <f t="shared" si="5"/>
        <v>0</v>
      </c>
    </row>
    <row r="30" spans="1:11">
      <c r="A30" s="264">
        <v>24</v>
      </c>
      <c r="B30" s="263" t="s">
        <v>269</v>
      </c>
      <c r="C30" s="417">
        <f>'10.1.12 MFP Funded'!AF29</f>
        <v>0</v>
      </c>
      <c r="D30" s="417">
        <f>'[11]ALL-Reformatted'!Z29</f>
        <v>0</v>
      </c>
      <c r="E30" s="534">
        <f t="shared" si="6"/>
        <v>0</v>
      </c>
      <c r="F30" s="542">
        <f t="shared" si="1"/>
        <v>0</v>
      </c>
      <c r="G30" s="542">
        <f t="shared" si="2"/>
        <v>0</v>
      </c>
      <c r="H30" s="295">
        <f>'Oct midyear NOCCA '!H30*0.5</f>
        <v>958.91253803384473</v>
      </c>
      <c r="I30" s="438">
        <f t="shared" si="3"/>
        <v>0</v>
      </c>
      <c r="J30" s="438">
        <f t="shared" si="4"/>
        <v>0</v>
      </c>
      <c r="K30" s="438">
        <f t="shared" si="5"/>
        <v>0</v>
      </c>
    </row>
    <row r="31" spans="1:11">
      <c r="A31" s="280">
        <v>25</v>
      </c>
      <c r="B31" s="279" t="s">
        <v>268</v>
      </c>
      <c r="C31" s="415">
        <f>'10.1.12 MFP Funded'!AF30</f>
        <v>0</v>
      </c>
      <c r="D31" s="415">
        <f>'[11]ALL-Reformatted'!Z30</f>
        <v>0</v>
      </c>
      <c r="E31" s="533">
        <f t="shared" si="6"/>
        <v>0</v>
      </c>
      <c r="F31" s="544">
        <f t="shared" si="1"/>
        <v>0</v>
      </c>
      <c r="G31" s="544">
        <f t="shared" si="2"/>
        <v>0</v>
      </c>
      <c r="H31" s="289">
        <f>'Oct midyear NOCCA '!H31*0.5</f>
        <v>1439.125047222718</v>
      </c>
      <c r="I31" s="437">
        <f t="shared" si="3"/>
        <v>0</v>
      </c>
      <c r="J31" s="437">
        <f t="shared" si="4"/>
        <v>0</v>
      </c>
      <c r="K31" s="437">
        <f t="shared" si="5"/>
        <v>0</v>
      </c>
    </row>
    <row r="32" spans="1:11">
      <c r="A32" s="272">
        <v>26</v>
      </c>
      <c r="B32" s="271" t="s">
        <v>267</v>
      </c>
      <c r="C32" s="299">
        <f>'10.1.12 MFP Funded'!AF31</f>
        <v>35</v>
      </c>
      <c r="D32" s="299">
        <f>'[11]ALL-Reformatted'!Z31</f>
        <v>32</v>
      </c>
      <c r="E32" s="532">
        <f t="shared" si="6"/>
        <v>-3</v>
      </c>
      <c r="F32" s="543">
        <f t="shared" si="1"/>
        <v>0</v>
      </c>
      <c r="G32" s="543">
        <f t="shared" si="2"/>
        <v>-3</v>
      </c>
      <c r="H32" s="283">
        <f>'Oct midyear NOCCA '!H32*0.5</f>
        <v>1143.4351399898842</v>
      </c>
      <c r="I32" s="436">
        <f t="shared" si="3"/>
        <v>-3430.3054199696526</v>
      </c>
      <c r="J32" s="436">
        <f t="shared" si="4"/>
        <v>0</v>
      </c>
      <c r="K32" s="436">
        <f t="shared" si="5"/>
        <v>-3430.3054199696526</v>
      </c>
    </row>
    <row r="33" spans="1:11">
      <c r="A33" s="264">
        <v>27</v>
      </c>
      <c r="B33" s="263" t="s">
        <v>266</v>
      </c>
      <c r="C33" s="409">
        <f>'10.1.12 MFP Funded'!AF32</f>
        <v>0</v>
      </c>
      <c r="D33" s="409">
        <f>'[11]ALL-Reformatted'!Z32</f>
        <v>0</v>
      </c>
      <c r="E33" s="529">
        <f t="shared" si="6"/>
        <v>0</v>
      </c>
      <c r="F33" s="542">
        <f t="shared" si="1"/>
        <v>0</v>
      </c>
      <c r="G33" s="542">
        <f t="shared" si="2"/>
        <v>0</v>
      </c>
      <c r="H33" s="259">
        <f>'Oct midyear NOCCA '!H33*0.5</f>
        <v>1978.5763698810849</v>
      </c>
      <c r="I33" s="430">
        <f t="shared" si="3"/>
        <v>0</v>
      </c>
      <c r="J33" s="430">
        <f t="shared" si="4"/>
        <v>0</v>
      </c>
      <c r="K33" s="430">
        <f t="shared" si="5"/>
        <v>0</v>
      </c>
    </row>
    <row r="34" spans="1:11">
      <c r="A34" s="264">
        <v>28</v>
      </c>
      <c r="B34" s="263" t="s">
        <v>265</v>
      </c>
      <c r="C34" s="409">
        <f>'10.1.12 MFP Funded'!AF33</f>
        <v>0</v>
      </c>
      <c r="D34" s="409">
        <f>'[11]ALL-Reformatted'!Z33</f>
        <v>0</v>
      </c>
      <c r="E34" s="529">
        <f t="shared" si="6"/>
        <v>0</v>
      </c>
      <c r="F34" s="542">
        <f t="shared" si="1"/>
        <v>0</v>
      </c>
      <c r="G34" s="542">
        <f t="shared" si="2"/>
        <v>0</v>
      </c>
      <c r="H34" s="259">
        <f>'Oct midyear NOCCA '!H34*0.5</f>
        <v>1322.4119806849496</v>
      </c>
      <c r="I34" s="430">
        <f t="shared" si="3"/>
        <v>0</v>
      </c>
      <c r="J34" s="430">
        <f t="shared" si="4"/>
        <v>0</v>
      </c>
      <c r="K34" s="430">
        <f t="shared" si="5"/>
        <v>0</v>
      </c>
    </row>
    <row r="35" spans="1:11">
      <c r="A35" s="264">
        <v>29</v>
      </c>
      <c r="B35" s="263" t="s">
        <v>264</v>
      </c>
      <c r="C35" s="409">
        <f>'10.1.12 MFP Funded'!AF34</f>
        <v>1</v>
      </c>
      <c r="D35" s="409">
        <f>'[11]ALL-Reformatted'!Z34</f>
        <v>1</v>
      </c>
      <c r="E35" s="529">
        <f t="shared" si="6"/>
        <v>0</v>
      </c>
      <c r="F35" s="542">
        <f t="shared" si="1"/>
        <v>0</v>
      </c>
      <c r="G35" s="542">
        <f t="shared" si="2"/>
        <v>0</v>
      </c>
      <c r="H35" s="259">
        <f>'Oct midyear NOCCA '!H35*0.5</f>
        <v>1580.5419593775516</v>
      </c>
      <c r="I35" s="430">
        <f t="shared" si="3"/>
        <v>0</v>
      </c>
      <c r="J35" s="430">
        <f t="shared" si="4"/>
        <v>0</v>
      </c>
      <c r="K35" s="430">
        <f t="shared" si="5"/>
        <v>0</v>
      </c>
    </row>
    <row r="36" spans="1:11">
      <c r="A36" s="280">
        <v>30</v>
      </c>
      <c r="B36" s="279" t="s">
        <v>263</v>
      </c>
      <c r="C36" s="413">
        <f>'10.1.12 MFP Funded'!AF35</f>
        <v>0</v>
      </c>
      <c r="D36" s="413">
        <f>'[11]ALL-Reformatted'!Z35</f>
        <v>0</v>
      </c>
      <c r="E36" s="531">
        <f t="shared" si="6"/>
        <v>0</v>
      </c>
      <c r="F36" s="544">
        <f t="shared" si="1"/>
        <v>0</v>
      </c>
      <c r="G36" s="544">
        <f t="shared" si="2"/>
        <v>0</v>
      </c>
      <c r="H36" s="275">
        <f>'Oct midyear NOCCA '!H36*0.5</f>
        <v>1990.6762126323003</v>
      </c>
      <c r="I36" s="435">
        <f t="shared" si="3"/>
        <v>0</v>
      </c>
      <c r="J36" s="435">
        <f t="shared" si="4"/>
        <v>0</v>
      </c>
      <c r="K36" s="435">
        <f t="shared" si="5"/>
        <v>0</v>
      </c>
    </row>
    <row r="37" spans="1:11">
      <c r="A37" s="272">
        <v>31</v>
      </c>
      <c r="B37" s="271" t="s">
        <v>262</v>
      </c>
      <c r="C37" s="411">
        <f>'10.1.12 MFP Funded'!AF36</f>
        <v>0</v>
      </c>
      <c r="D37" s="411">
        <f>'[11]ALL-Reformatted'!Z36</f>
        <v>0</v>
      </c>
      <c r="E37" s="530">
        <f t="shared" si="6"/>
        <v>0</v>
      </c>
      <c r="F37" s="543">
        <f t="shared" si="1"/>
        <v>0</v>
      </c>
      <c r="G37" s="543">
        <f t="shared" si="2"/>
        <v>0</v>
      </c>
      <c r="H37" s="267">
        <f>'Oct midyear NOCCA '!H37*0.5</f>
        <v>1598.439643447058</v>
      </c>
      <c r="I37" s="431">
        <f t="shared" si="3"/>
        <v>0</v>
      </c>
      <c r="J37" s="431">
        <f t="shared" si="4"/>
        <v>0</v>
      </c>
      <c r="K37" s="431">
        <f t="shared" si="5"/>
        <v>0</v>
      </c>
    </row>
    <row r="38" spans="1:11">
      <c r="A38" s="264">
        <v>32</v>
      </c>
      <c r="B38" s="263" t="s">
        <v>261</v>
      </c>
      <c r="C38" s="409">
        <f>'10.1.12 MFP Funded'!AF37</f>
        <v>1</v>
      </c>
      <c r="D38" s="409">
        <f>'[11]ALL-Reformatted'!Z37</f>
        <v>1</v>
      </c>
      <c r="E38" s="529">
        <f t="shared" si="6"/>
        <v>0</v>
      </c>
      <c r="F38" s="542">
        <f t="shared" si="1"/>
        <v>0</v>
      </c>
      <c r="G38" s="542">
        <f t="shared" si="2"/>
        <v>0</v>
      </c>
      <c r="H38" s="259">
        <f>'Oct midyear NOCCA '!H38*0.5</f>
        <v>2152.5116094298105</v>
      </c>
      <c r="I38" s="430">
        <f t="shared" si="3"/>
        <v>0</v>
      </c>
      <c r="J38" s="430">
        <f t="shared" si="4"/>
        <v>0</v>
      </c>
      <c r="K38" s="430">
        <f t="shared" si="5"/>
        <v>0</v>
      </c>
    </row>
    <row r="39" spans="1:11">
      <c r="A39" s="264">
        <v>33</v>
      </c>
      <c r="B39" s="263" t="s">
        <v>260</v>
      </c>
      <c r="C39" s="409">
        <f>'10.1.12 MFP Funded'!AF38</f>
        <v>0</v>
      </c>
      <c r="D39" s="409">
        <f>'[11]ALL-Reformatted'!Z38</f>
        <v>0</v>
      </c>
      <c r="E39" s="529">
        <f t="shared" si="6"/>
        <v>0</v>
      </c>
      <c r="F39" s="542">
        <f t="shared" si="1"/>
        <v>0</v>
      </c>
      <c r="G39" s="542">
        <f t="shared" si="2"/>
        <v>0</v>
      </c>
      <c r="H39" s="259">
        <f>'Oct midyear NOCCA '!H39*0.5</f>
        <v>1874.7193862664835</v>
      </c>
      <c r="I39" s="430">
        <f t="shared" si="3"/>
        <v>0</v>
      </c>
      <c r="J39" s="430">
        <f t="shared" si="4"/>
        <v>0</v>
      </c>
      <c r="K39" s="430">
        <f t="shared" si="5"/>
        <v>0</v>
      </c>
    </row>
    <row r="40" spans="1:11">
      <c r="A40" s="264">
        <v>34</v>
      </c>
      <c r="B40" s="263" t="s">
        <v>259</v>
      </c>
      <c r="C40" s="409">
        <f>'10.1.12 MFP Funded'!AF39</f>
        <v>0</v>
      </c>
      <c r="D40" s="409">
        <f>'[11]ALL-Reformatted'!Z39</f>
        <v>0</v>
      </c>
      <c r="E40" s="529">
        <f t="shared" si="6"/>
        <v>0</v>
      </c>
      <c r="F40" s="542">
        <f t="shared" si="1"/>
        <v>0</v>
      </c>
      <c r="G40" s="542">
        <f t="shared" si="2"/>
        <v>0</v>
      </c>
      <c r="H40" s="259">
        <f>'Oct midyear NOCCA '!H40*0.5</f>
        <v>1998.4906944091272</v>
      </c>
      <c r="I40" s="430">
        <f t="shared" si="3"/>
        <v>0</v>
      </c>
      <c r="J40" s="430">
        <f t="shared" si="4"/>
        <v>0</v>
      </c>
      <c r="K40" s="430">
        <f t="shared" si="5"/>
        <v>0</v>
      </c>
    </row>
    <row r="41" spans="1:11">
      <c r="A41" s="280">
        <v>35</v>
      </c>
      <c r="B41" s="279" t="s">
        <v>258</v>
      </c>
      <c r="C41" s="413">
        <f>'10.1.12 MFP Funded'!AF40</f>
        <v>0</v>
      </c>
      <c r="D41" s="413">
        <f>'[11]ALL-Reformatted'!Z40</f>
        <v>0</v>
      </c>
      <c r="E41" s="531">
        <f t="shared" si="6"/>
        <v>0</v>
      </c>
      <c r="F41" s="544">
        <f t="shared" si="1"/>
        <v>0</v>
      </c>
      <c r="G41" s="544">
        <f t="shared" si="2"/>
        <v>0</v>
      </c>
      <c r="H41" s="275">
        <f>'Oct midyear NOCCA '!H41*0.5</f>
        <v>1791.2808872945584</v>
      </c>
      <c r="I41" s="435">
        <f t="shared" si="3"/>
        <v>0</v>
      </c>
      <c r="J41" s="435">
        <f t="shared" si="4"/>
        <v>0</v>
      </c>
      <c r="K41" s="435">
        <f t="shared" si="5"/>
        <v>0</v>
      </c>
    </row>
    <row r="42" spans="1:11">
      <c r="A42" s="272">
        <v>36</v>
      </c>
      <c r="B42" s="271" t="s">
        <v>257</v>
      </c>
      <c r="C42" s="411">
        <f>'10.1.12 MFP Funded'!AF41</f>
        <v>54</v>
      </c>
      <c r="D42" s="411">
        <f>'[11]ALL-Reformatted'!Z41</f>
        <v>52</v>
      </c>
      <c r="E42" s="530">
        <f t="shared" si="6"/>
        <v>-2</v>
      </c>
      <c r="F42" s="543">
        <f t="shared" si="1"/>
        <v>0</v>
      </c>
      <c r="G42" s="543">
        <f t="shared" si="2"/>
        <v>-2</v>
      </c>
      <c r="H42" s="267">
        <f>'Oct midyear NOCCA '!H42*0.5</f>
        <v>1356.6948684800609</v>
      </c>
      <c r="I42" s="431">
        <f t="shared" si="3"/>
        <v>-2713.3897369601218</v>
      </c>
      <c r="J42" s="431">
        <f t="shared" si="4"/>
        <v>0</v>
      </c>
      <c r="K42" s="431">
        <f t="shared" si="5"/>
        <v>-2713.3897369601218</v>
      </c>
    </row>
    <row r="43" spans="1:11">
      <c r="A43" s="264">
        <v>37</v>
      </c>
      <c r="B43" s="263" t="s">
        <v>256</v>
      </c>
      <c r="C43" s="409">
        <f>'10.1.12 MFP Funded'!AF42</f>
        <v>0</v>
      </c>
      <c r="D43" s="409">
        <f>'[11]ALL-Reformatted'!Z42</f>
        <v>0</v>
      </c>
      <c r="E43" s="529">
        <f t="shared" si="6"/>
        <v>0</v>
      </c>
      <c r="F43" s="542">
        <f t="shared" si="1"/>
        <v>0</v>
      </c>
      <c r="G43" s="542">
        <f t="shared" si="2"/>
        <v>0</v>
      </c>
      <c r="H43" s="259">
        <f>'Oct midyear NOCCA '!H43*0.5</f>
        <v>2005.5489360140032</v>
      </c>
      <c r="I43" s="430">
        <f t="shared" si="3"/>
        <v>0</v>
      </c>
      <c r="J43" s="430">
        <f t="shared" si="4"/>
        <v>0</v>
      </c>
      <c r="K43" s="430">
        <f t="shared" si="5"/>
        <v>0</v>
      </c>
    </row>
    <row r="44" spans="1:11">
      <c r="A44" s="264">
        <v>38</v>
      </c>
      <c r="B44" s="263" t="s">
        <v>255</v>
      </c>
      <c r="C44" s="409">
        <f>'10.1.12 MFP Funded'!AF43</f>
        <v>1</v>
      </c>
      <c r="D44" s="409">
        <f>'[11]ALL-Reformatted'!Z43</f>
        <v>1</v>
      </c>
      <c r="E44" s="529">
        <f t="shared" si="6"/>
        <v>0</v>
      </c>
      <c r="F44" s="542">
        <f t="shared" si="1"/>
        <v>0</v>
      </c>
      <c r="G44" s="542">
        <f t="shared" si="2"/>
        <v>0</v>
      </c>
      <c r="H44" s="259">
        <f>'Oct midyear NOCCA '!H44*0.5</f>
        <v>630.20014329248465</v>
      </c>
      <c r="I44" s="430">
        <f t="shared" si="3"/>
        <v>0</v>
      </c>
      <c r="J44" s="430">
        <f t="shared" si="4"/>
        <v>0</v>
      </c>
      <c r="K44" s="430">
        <f t="shared" si="5"/>
        <v>0</v>
      </c>
    </row>
    <row r="45" spans="1:11">
      <c r="A45" s="264">
        <v>39</v>
      </c>
      <c r="B45" s="263" t="s">
        <v>254</v>
      </c>
      <c r="C45" s="409">
        <f>'10.1.12 MFP Funded'!AF44</f>
        <v>0</v>
      </c>
      <c r="D45" s="409">
        <f>'[11]ALL-Reformatted'!Z44</f>
        <v>0</v>
      </c>
      <c r="E45" s="529">
        <f t="shared" si="6"/>
        <v>0</v>
      </c>
      <c r="F45" s="542">
        <f t="shared" si="1"/>
        <v>0</v>
      </c>
      <c r="G45" s="542">
        <f t="shared" si="2"/>
        <v>0</v>
      </c>
      <c r="H45" s="259">
        <f>'Oct midyear NOCCA '!H45*0.5</f>
        <v>1315.1016590227571</v>
      </c>
      <c r="I45" s="430">
        <f t="shared" si="3"/>
        <v>0</v>
      </c>
      <c r="J45" s="430">
        <f t="shared" si="4"/>
        <v>0</v>
      </c>
      <c r="K45" s="430">
        <f t="shared" si="5"/>
        <v>0</v>
      </c>
    </row>
    <row r="46" spans="1:11">
      <c r="A46" s="280">
        <v>40</v>
      </c>
      <c r="B46" s="279" t="s">
        <v>253</v>
      </c>
      <c r="C46" s="413">
        <f>'10.1.12 MFP Funded'!AF45</f>
        <v>0</v>
      </c>
      <c r="D46" s="413">
        <f>'[11]ALL-Reformatted'!Z45</f>
        <v>0</v>
      </c>
      <c r="E46" s="531">
        <f t="shared" si="6"/>
        <v>0</v>
      </c>
      <c r="F46" s="544">
        <f t="shared" si="1"/>
        <v>0</v>
      </c>
      <c r="G46" s="544">
        <f t="shared" si="2"/>
        <v>0</v>
      </c>
      <c r="H46" s="275">
        <f>'Oct midyear NOCCA '!H46*0.5</f>
        <v>1866.1486643177054</v>
      </c>
      <c r="I46" s="435">
        <f t="shared" si="3"/>
        <v>0</v>
      </c>
      <c r="J46" s="435">
        <f t="shared" si="4"/>
        <v>0</v>
      </c>
      <c r="K46" s="435">
        <f t="shared" si="5"/>
        <v>0</v>
      </c>
    </row>
    <row r="47" spans="1:11">
      <c r="A47" s="272">
        <v>41</v>
      </c>
      <c r="B47" s="271" t="s">
        <v>252</v>
      </c>
      <c r="C47" s="411">
        <f>'10.1.12 MFP Funded'!AF46</f>
        <v>0</v>
      </c>
      <c r="D47" s="411">
        <f>'[11]ALL-Reformatted'!Z46</f>
        <v>0</v>
      </c>
      <c r="E47" s="530">
        <f t="shared" si="6"/>
        <v>0</v>
      </c>
      <c r="F47" s="543">
        <f t="shared" si="1"/>
        <v>0</v>
      </c>
      <c r="G47" s="543">
        <f t="shared" si="2"/>
        <v>0</v>
      </c>
      <c r="H47" s="267">
        <f>'Oct midyear NOCCA '!H47*0.5</f>
        <v>630.20014329248465</v>
      </c>
      <c r="I47" s="431">
        <f t="shared" si="3"/>
        <v>0</v>
      </c>
      <c r="J47" s="431">
        <f t="shared" si="4"/>
        <v>0</v>
      </c>
      <c r="K47" s="431">
        <f t="shared" si="5"/>
        <v>0</v>
      </c>
    </row>
    <row r="48" spans="1:11">
      <c r="A48" s="264">
        <v>42</v>
      </c>
      <c r="B48" s="263" t="s">
        <v>251</v>
      </c>
      <c r="C48" s="409">
        <f>'10.1.12 MFP Funded'!AF47</f>
        <v>0</v>
      </c>
      <c r="D48" s="409">
        <f>'[11]ALL-Reformatted'!Z47</f>
        <v>0</v>
      </c>
      <c r="E48" s="529">
        <f t="shared" si="6"/>
        <v>0</v>
      </c>
      <c r="F48" s="542">
        <f t="shared" si="1"/>
        <v>0</v>
      </c>
      <c r="G48" s="542">
        <f t="shared" si="2"/>
        <v>0</v>
      </c>
      <c r="H48" s="259">
        <f>'Oct midyear NOCCA '!H48*0.5</f>
        <v>1865.1403440884376</v>
      </c>
      <c r="I48" s="430">
        <f t="shared" si="3"/>
        <v>0</v>
      </c>
      <c r="J48" s="430">
        <f t="shared" si="4"/>
        <v>0</v>
      </c>
      <c r="K48" s="430">
        <f t="shared" si="5"/>
        <v>0</v>
      </c>
    </row>
    <row r="49" spans="1:11">
      <c r="A49" s="264">
        <v>43</v>
      </c>
      <c r="B49" s="263" t="s">
        <v>250</v>
      </c>
      <c r="C49" s="409">
        <f>'10.1.12 MFP Funded'!AF48</f>
        <v>0</v>
      </c>
      <c r="D49" s="409">
        <f>'[11]ALL-Reformatted'!Z48</f>
        <v>0</v>
      </c>
      <c r="E49" s="529">
        <f t="shared" si="6"/>
        <v>0</v>
      </c>
      <c r="F49" s="542">
        <f t="shared" si="1"/>
        <v>0</v>
      </c>
      <c r="G49" s="542">
        <f t="shared" si="2"/>
        <v>0</v>
      </c>
      <c r="H49" s="259">
        <f>'Oct midyear NOCCA '!H49*0.5</f>
        <v>1904.2127529725715</v>
      </c>
      <c r="I49" s="430">
        <f t="shared" si="3"/>
        <v>0</v>
      </c>
      <c r="J49" s="430">
        <f t="shared" si="4"/>
        <v>0</v>
      </c>
      <c r="K49" s="430">
        <f t="shared" si="5"/>
        <v>0</v>
      </c>
    </row>
    <row r="50" spans="1:11">
      <c r="A50" s="264">
        <v>44</v>
      </c>
      <c r="B50" s="263" t="s">
        <v>249</v>
      </c>
      <c r="C50" s="409">
        <f>'10.1.12 MFP Funded'!AF49</f>
        <v>3</v>
      </c>
      <c r="D50" s="409">
        <f>'[11]ALL-Reformatted'!Z49</f>
        <v>3</v>
      </c>
      <c r="E50" s="529">
        <f t="shared" si="6"/>
        <v>0</v>
      </c>
      <c r="F50" s="542">
        <f t="shared" si="1"/>
        <v>0</v>
      </c>
      <c r="G50" s="542">
        <f t="shared" si="2"/>
        <v>0</v>
      </c>
      <c r="H50" s="259">
        <f>'Oct midyear NOCCA '!H50*0.5</f>
        <v>1555.0818735885352</v>
      </c>
      <c r="I50" s="430">
        <f t="shared" si="3"/>
        <v>0</v>
      </c>
      <c r="J50" s="430">
        <f t="shared" si="4"/>
        <v>0</v>
      </c>
      <c r="K50" s="430">
        <f t="shared" si="5"/>
        <v>0</v>
      </c>
    </row>
    <row r="51" spans="1:11">
      <c r="A51" s="280">
        <v>45</v>
      </c>
      <c r="B51" s="279" t="s">
        <v>248</v>
      </c>
      <c r="C51" s="413">
        <f>'10.1.12 MFP Funded'!AF50</f>
        <v>5</v>
      </c>
      <c r="D51" s="413">
        <f>'[11]ALL-Reformatted'!Z50</f>
        <v>5</v>
      </c>
      <c r="E51" s="531">
        <f t="shared" si="6"/>
        <v>0</v>
      </c>
      <c r="F51" s="544">
        <f t="shared" si="1"/>
        <v>0</v>
      </c>
      <c r="G51" s="544">
        <f t="shared" si="2"/>
        <v>0</v>
      </c>
      <c r="H51" s="275">
        <f>'Oct midyear NOCCA '!H51*0.5</f>
        <v>892.86756301679225</v>
      </c>
      <c r="I51" s="435">
        <f t="shared" si="3"/>
        <v>0</v>
      </c>
      <c r="J51" s="435">
        <f t="shared" si="4"/>
        <v>0</v>
      </c>
      <c r="K51" s="435">
        <f t="shared" si="5"/>
        <v>0</v>
      </c>
    </row>
    <row r="52" spans="1:11">
      <c r="A52" s="272">
        <v>46</v>
      </c>
      <c r="B52" s="271" t="s">
        <v>247</v>
      </c>
      <c r="C52" s="411">
        <f>'10.1.12 MFP Funded'!AF51</f>
        <v>0</v>
      </c>
      <c r="D52" s="411">
        <f>'[11]ALL-Reformatted'!Z51</f>
        <v>0</v>
      </c>
      <c r="E52" s="530">
        <f t="shared" si="6"/>
        <v>0</v>
      </c>
      <c r="F52" s="543">
        <f t="shared" si="1"/>
        <v>0</v>
      </c>
      <c r="G52" s="543">
        <f t="shared" si="2"/>
        <v>0</v>
      </c>
      <c r="H52" s="267">
        <f>'Oct midyear NOCCA '!H52*0.5</f>
        <v>2068.0647902286178</v>
      </c>
      <c r="I52" s="431">
        <f t="shared" si="3"/>
        <v>0</v>
      </c>
      <c r="J52" s="431">
        <f t="shared" si="4"/>
        <v>0</v>
      </c>
      <c r="K52" s="431">
        <f t="shared" si="5"/>
        <v>0</v>
      </c>
    </row>
    <row r="53" spans="1:11">
      <c r="A53" s="264">
        <v>47</v>
      </c>
      <c r="B53" s="263" t="s">
        <v>246</v>
      </c>
      <c r="C53" s="409">
        <f>'10.1.12 MFP Funded'!AF52</f>
        <v>0</v>
      </c>
      <c r="D53" s="409">
        <f>'[11]ALL-Reformatted'!Z52</f>
        <v>0</v>
      </c>
      <c r="E53" s="529">
        <f t="shared" si="6"/>
        <v>0</v>
      </c>
      <c r="F53" s="542">
        <f t="shared" si="1"/>
        <v>0</v>
      </c>
      <c r="G53" s="542">
        <f t="shared" si="2"/>
        <v>0</v>
      </c>
      <c r="H53" s="259">
        <f>'Oct midyear NOCCA '!H53*0.5</f>
        <v>1137.6372986715933</v>
      </c>
      <c r="I53" s="430">
        <f t="shared" si="3"/>
        <v>0</v>
      </c>
      <c r="J53" s="430">
        <f t="shared" si="4"/>
        <v>0</v>
      </c>
      <c r="K53" s="430">
        <f t="shared" si="5"/>
        <v>0</v>
      </c>
    </row>
    <row r="54" spans="1:11">
      <c r="A54" s="264">
        <v>48</v>
      </c>
      <c r="B54" s="263" t="s">
        <v>245</v>
      </c>
      <c r="C54" s="409">
        <f>'10.1.12 MFP Funded'!AF53</f>
        <v>1</v>
      </c>
      <c r="D54" s="409">
        <f>'[11]ALL-Reformatted'!Z53</f>
        <v>1</v>
      </c>
      <c r="E54" s="529">
        <f t="shared" si="6"/>
        <v>0</v>
      </c>
      <c r="F54" s="542">
        <f t="shared" si="1"/>
        <v>0</v>
      </c>
      <c r="G54" s="542">
        <f t="shared" si="2"/>
        <v>0</v>
      </c>
      <c r="H54" s="259">
        <f>'Oct midyear NOCCA '!H54*0.5</f>
        <v>1564.4088357092639</v>
      </c>
      <c r="I54" s="430">
        <f t="shared" si="3"/>
        <v>0</v>
      </c>
      <c r="J54" s="430">
        <f t="shared" si="4"/>
        <v>0</v>
      </c>
      <c r="K54" s="430">
        <f t="shared" si="5"/>
        <v>0</v>
      </c>
    </row>
    <row r="55" spans="1:11">
      <c r="A55" s="264">
        <v>49</v>
      </c>
      <c r="B55" s="263" t="s">
        <v>244</v>
      </c>
      <c r="C55" s="409">
        <f>'10.1.12 MFP Funded'!AF54</f>
        <v>0</v>
      </c>
      <c r="D55" s="409">
        <f>'[11]ALL-Reformatted'!Z54</f>
        <v>0</v>
      </c>
      <c r="E55" s="529">
        <f t="shared" si="6"/>
        <v>0</v>
      </c>
      <c r="F55" s="542">
        <f t="shared" si="1"/>
        <v>0</v>
      </c>
      <c r="G55" s="542">
        <f t="shared" si="2"/>
        <v>0</v>
      </c>
      <c r="H55" s="259">
        <f>'Oct midyear NOCCA '!H55*0.5</f>
        <v>1920.5979566981762</v>
      </c>
      <c r="I55" s="430">
        <f t="shared" si="3"/>
        <v>0</v>
      </c>
      <c r="J55" s="430">
        <f t="shared" si="4"/>
        <v>0</v>
      </c>
      <c r="K55" s="430">
        <f t="shared" si="5"/>
        <v>0</v>
      </c>
    </row>
    <row r="56" spans="1:11">
      <c r="A56" s="280">
        <v>50</v>
      </c>
      <c r="B56" s="279" t="s">
        <v>243</v>
      </c>
      <c r="C56" s="413">
        <f>'10.1.12 MFP Funded'!AF55</f>
        <v>0</v>
      </c>
      <c r="D56" s="413">
        <f>'[11]ALL-Reformatted'!Z55</f>
        <v>0</v>
      </c>
      <c r="E56" s="531">
        <f t="shared" si="6"/>
        <v>0</v>
      </c>
      <c r="F56" s="544">
        <f t="shared" si="1"/>
        <v>0</v>
      </c>
      <c r="G56" s="544">
        <f t="shared" si="2"/>
        <v>0</v>
      </c>
      <c r="H56" s="275">
        <f>'Oct midyear NOCCA '!H56*0.5</f>
        <v>1936.2269202518298</v>
      </c>
      <c r="I56" s="435">
        <f t="shared" si="3"/>
        <v>0</v>
      </c>
      <c r="J56" s="435">
        <f t="shared" si="4"/>
        <v>0</v>
      </c>
      <c r="K56" s="435">
        <f t="shared" si="5"/>
        <v>0</v>
      </c>
    </row>
    <row r="57" spans="1:11">
      <c r="A57" s="272">
        <v>51</v>
      </c>
      <c r="B57" s="271" t="s">
        <v>242</v>
      </c>
      <c r="C57" s="411">
        <f>'10.1.12 MFP Funded'!AF56</f>
        <v>0</v>
      </c>
      <c r="D57" s="411">
        <f>'[11]ALL-Reformatted'!Z56</f>
        <v>0</v>
      </c>
      <c r="E57" s="530">
        <f t="shared" si="6"/>
        <v>0</v>
      </c>
      <c r="F57" s="543">
        <f t="shared" si="1"/>
        <v>0</v>
      </c>
      <c r="G57" s="543">
        <f t="shared" si="2"/>
        <v>0</v>
      </c>
      <c r="H57" s="267">
        <f>'Oct midyear NOCCA '!H57*0.5</f>
        <v>1586.3398006958423</v>
      </c>
      <c r="I57" s="431">
        <f t="shared" si="3"/>
        <v>0</v>
      </c>
      <c r="J57" s="431">
        <f t="shared" si="4"/>
        <v>0</v>
      </c>
      <c r="K57" s="431">
        <f t="shared" si="5"/>
        <v>0</v>
      </c>
    </row>
    <row r="58" spans="1:11">
      <c r="A58" s="264">
        <v>52</v>
      </c>
      <c r="B58" s="263" t="s">
        <v>241</v>
      </c>
      <c r="C58" s="409">
        <f>'10.1.12 MFP Funded'!AF57</f>
        <v>14</v>
      </c>
      <c r="D58" s="409">
        <f>'[11]ALL-Reformatted'!Z57</f>
        <v>14</v>
      </c>
      <c r="E58" s="529">
        <f t="shared" si="6"/>
        <v>0</v>
      </c>
      <c r="F58" s="542">
        <f t="shared" si="1"/>
        <v>0</v>
      </c>
      <c r="G58" s="542">
        <f t="shared" si="2"/>
        <v>0</v>
      </c>
      <c r="H58" s="259">
        <f>'Oct midyear NOCCA '!H58*0.5</f>
        <v>1762.7958408177381</v>
      </c>
      <c r="I58" s="430">
        <f t="shared" si="3"/>
        <v>0</v>
      </c>
      <c r="J58" s="430">
        <f t="shared" si="4"/>
        <v>0</v>
      </c>
      <c r="K58" s="430">
        <f t="shared" si="5"/>
        <v>0</v>
      </c>
    </row>
    <row r="59" spans="1:11">
      <c r="A59" s="264">
        <v>53</v>
      </c>
      <c r="B59" s="263" t="s">
        <v>240</v>
      </c>
      <c r="C59" s="409">
        <f>'10.1.12 MFP Funded'!AF58</f>
        <v>1</v>
      </c>
      <c r="D59" s="409">
        <f>'[11]ALL-Reformatted'!Z58</f>
        <v>1</v>
      </c>
      <c r="E59" s="529">
        <f t="shared" si="6"/>
        <v>0</v>
      </c>
      <c r="F59" s="542">
        <f t="shared" si="1"/>
        <v>0</v>
      </c>
      <c r="G59" s="542">
        <f t="shared" si="2"/>
        <v>0</v>
      </c>
      <c r="H59" s="259">
        <f>'Oct midyear NOCCA '!H59*0.5</f>
        <v>1974.7951690213299</v>
      </c>
      <c r="I59" s="430">
        <f t="shared" si="3"/>
        <v>0</v>
      </c>
      <c r="J59" s="430">
        <f t="shared" si="4"/>
        <v>0</v>
      </c>
      <c r="K59" s="430">
        <f t="shared" si="5"/>
        <v>0</v>
      </c>
    </row>
    <row r="60" spans="1:11">
      <c r="A60" s="264">
        <v>54</v>
      </c>
      <c r="B60" s="263" t="s">
        <v>239</v>
      </c>
      <c r="C60" s="409">
        <f>'10.1.12 MFP Funded'!AF59</f>
        <v>0</v>
      </c>
      <c r="D60" s="409">
        <f>'[11]ALL-Reformatted'!Z59</f>
        <v>0</v>
      </c>
      <c r="E60" s="529">
        <f t="shared" si="6"/>
        <v>0</v>
      </c>
      <c r="F60" s="542">
        <f t="shared" si="1"/>
        <v>0</v>
      </c>
      <c r="G60" s="542">
        <f t="shared" si="2"/>
        <v>0</v>
      </c>
      <c r="H60" s="259">
        <f>'Oct midyear NOCCA '!H60*0.5</f>
        <v>1919.0854763542743</v>
      </c>
      <c r="I60" s="430">
        <f t="shared" si="3"/>
        <v>0</v>
      </c>
      <c r="J60" s="430">
        <f t="shared" si="4"/>
        <v>0</v>
      </c>
      <c r="K60" s="430">
        <f t="shared" si="5"/>
        <v>0</v>
      </c>
    </row>
    <row r="61" spans="1:11">
      <c r="A61" s="280">
        <v>55</v>
      </c>
      <c r="B61" s="279" t="s">
        <v>238</v>
      </c>
      <c r="C61" s="413">
        <f>'10.1.12 MFP Funded'!AF60</f>
        <v>1</v>
      </c>
      <c r="D61" s="413">
        <f>'[11]ALL-Reformatted'!Z60</f>
        <v>1</v>
      </c>
      <c r="E61" s="531">
        <f t="shared" si="6"/>
        <v>0</v>
      </c>
      <c r="F61" s="544">
        <f t="shared" si="1"/>
        <v>0</v>
      </c>
      <c r="G61" s="544">
        <f t="shared" si="2"/>
        <v>0</v>
      </c>
      <c r="H61" s="275">
        <f>'Oct midyear NOCCA '!H61*0.5</f>
        <v>1651.1243754263098</v>
      </c>
      <c r="I61" s="435">
        <f t="shared" si="3"/>
        <v>0</v>
      </c>
      <c r="J61" s="435">
        <f t="shared" si="4"/>
        <v>0</v>
      </c>
      <c r="K61" s="435">
        <f t="shared" si="5"/>
        <v>0</v>
      </c>
    </row>
    <row r="62" spans="1:11">
      <c r="A62" s="272">
        <v>56</v>
      </c>
      <c r="B62" s="271" t="s">
        <v>237</v>
      </c>
      <c r="C62" s="411">
        <f>'10.1.12 MFP Funded'!AF61</f>
        <v>0</v>
      </c>
      <c r="D62" s="411">
        <f>'[11]ALL-Reformatted'!Z61</f>
        <v>0</v>
      </c>
      <c r="E62" s="530">
        <f t="shared" si="6"/>
        <v>0</v>
      </c>
      <c r="F62" s="543">
        <f t="shared" si="1"/>
        <v>0</v>
      </c>
      <c r="G62" s="543">
        <f t="shared" si="2"/>
        <v>0</v>
      </c>
      <c r="H62" s="267">
        <f>'Oct midyear NOCCA '!H62*0.5</f>
        <v>1813.211852281137</v>
      </c>
      <c r="I62" s="431">
        <f t="shared" si="3"/>
        <v>0</v>
      </c>
      <c r="J62" s="431">
        <f t="shared" si="4"/>
        <v>0</v>
      </c>
      <c r="K62" s="431">
        <f t="shared" si="5"/>
        <v>0</v>
      </c>
    </row>
    <row r="63" spans="1:11">
      <c r="A63" s="264">
        <v>57</v>
      </c>
      <c r="B63" s="263" t="s">
        <v>236</v>
      </c>
      <c r="C63" s="409">
        <f>'10.1.12 MFP Funded'!AF62</f>
        <v>0</v>
      </c>
      <c r="D63" s="409">
        <f>'[11]ALL-Reformatted'!Z62</f>
        <v>0</v>
      </c>
      <c r="E63" s="529">
        <f t="shared" si="6"/>
        <v>0</v>
      </c>
      <c r="F63" s="542">
        <f t="shared" si="1"/>
        <v>0</v>
      </c>
      <c r="G63" s="542">
        <f t="shared" si="2"/>
        <v>0</v>
      </c>
      <c r="H63" s="259">
        <f>'Oct midyear NOCCA '!H63*0.5</f>
        <v>1764.5604012189569</v>
      </c>
      <c r="I63" s="430">
        <f t="shared" si="3"/>
        <v>0</v>
      </c>
      <c r="J63" s="430">
        <f t="shared" si="4"/>
        <v>0</v>
      </c>
      <c r="K63" s="430">
        <f t="shared" si="5"/>
        <v>0</v>
      </c>
    </row>
    <row r="64" spans="1:11">
      <c r="A64" s="264">
        <v>58</v>
      </c>
      <c r="B64" s="263" t="s">
        <v>235</v>
      </c>
      <c r="C64" s="409">
        <f>'10.1.12 MFP Funded'!AF63</f>
        <v>0</v>
      </c>
      <c r="D64" s="409">
        <f>'[11]ALL-Reformatted'!Z63</f>
        <v>0</v>
      </c>
      <c r="E64" s="529">
        <f t="shared" si="6"/>
        <v>0</v>
      </c>
      <c r="F64" s="542">
        <f t="shared" si="1"/>
        <v>0</v>
      </c>
      <c r="G64" s="542">
        <f t="shared" si="2"/>
        <v>0</v>
      </c>
      <c r="H64" s="259">
        <f>'Oct midyear NOCCA '!H64*0.5</f>
        <v>2156.0407302322483</v>
      </c>
      <c r="I64" s="430">
        <f t="shared" si="3"/>
        <v>0</v>
      </c>
      <c r="J64" s="430">
        <f t="shared" si="4"/>
        <v>0</v>
      </c>
      <c r="K64" s="430">
        <f t="shared" si="5"/>
        <v>0</v>
      </c>
    </row>
    <row r="65" spans="1:11">
      <c r="A65" s="264">
        <v>59</v>
      </c>
      <c r="B65" s="263" t="s">
        <v>234</v>
      </c>
      <c r="C65" s="409">
        <f>'10.1.12 MFP Funded'!AF64</f>
        <v>1</v>
      </c>
      <c r="D65" s="409">
        <f>'[11]ALL-Reformatted'!Z64</f>
        <v>1</v>
      </c>
      <c r="E65" s="529">
        <f t="shared" si="6"/>
        <v>0</v>
      </c>
      <c r="F65" s="542">
        <f t="shared" si="1"/>
        <v>0</v>
      </c>
      <c r="G65" s="542">
        <f t="shared" si="2"/>
        <v>0</v>
      </c>
      <c r="H65" s="259">
        <f>'Oct midyear NOCCA '!H65*0.5</f>
        <v>2254.85611270051</v>
      </c>
      <c r="I65" s="430">
        <f t="shared" si="3"/>
        <v>0</v>
      </c>
      <c r="J65" s="430">
        <f t="shared" si="4"/>
        <v>0</v>
      </c>
      <c r="K65" s="430">
        <f t="shared" si="5"/>
        <v>0</v>
      </c>
    </row>
    <row r="66" spans="1:11">
      <c r="A66" s="280">
        <v>60</v>
      </c>
      <c r="B66" s="279" t="s">
        <v>233</v>
      </c>
      <c r="C66" s="413">
        <f>'10.1.12 MFP Funded'!AF65</f>
        <v>0</v>
      </c>
      <c r="D66" s="413">
        <f>'[11]ALL-Reformatted'!Z65</f>
        <v>0</v>
      </c>
      <c r="E66" s="531">
        <f t="shared" si="6"/>
        <v>0</v>
      </c>
      <c r="F66" s="544">
        <f t="shared" si="1"/>
        <v>0</v>
      </c>
      <c r="G66" s="544">
        <f t="shared" si="2"/>
        <v>0</v>
      </c>
      <c r="H66" s="275">
        <f>'Oct midyear NOCCA '!H66*0.5</f>
        <v>1790.7767271799244</v>
      </c>
      <c r="I66" s="435">
        <f t="shared" si="3"/>
        <v>0</v>
      </c>
      <c r="J66" s="435">
        <f t="shared" si="4"/>
        <v>0</v>
      </c>
      <c r="K66" s="435">
        <f t="shared" si="5"/>
        <v>0</v>
      </c>
    </row>
    <row r="67" spans="1:11">
      <c r="A67" s="272">
        <v>61</v>
      </c>
      <c r="B67" s="271" t="s">
        <v>232</v>
      </c>
      <c r="C67" s="411">
        <f>'10.1.12 MFP Funded'!AF66</f>
        <v>0</v>
      </c>
      <c r="D67" s="411">
        <f>'[11]ALL-Reformatted'!Z66</f>
        <v>0</v>
      </c>
      <c r="E67" s="530">
        <f t="shared" si="6"/>
        <v>0</v>
      </c>
      <c r="F67" s="543">
        <f t="shared" si="1"/>
        <v>0</v>
      </c>
      <c r="G67" s="543">
        <f t="shared" si="2"/>
        <v>0</v>
      </c>
      <c r="H67" s="267">
        <f>'Oct midyear NOCCA '!H67*0.5</f>
        <v>1221.3278777008352</v>
      </c>
      <c r="I67" s="431">
        <f t="shared" si="3"/>
        <v>0</v>
      </c>
      <c r="J67" s="431">
        <f t="shared" si="4"/>
        <v>0</v>
      </c>
      <c r="K67" s="431">
        <f t="shared" si="5"/>
        <v>0</v>
      </c>
    </row>
    <row r="68" spans="1:11">
      <c r="A68" s="264">
        <v>62</v>
      </c>
      <c r="B68" s="263" t="s">
        <v>231</v>
      </c>
      <c r="C68" s="409">
        <f>'10.1.12 MFP Funded'!AF67</f>
        <v>0</v>
      </c>
      <c r="D68" s="409">
        <f>'[11]ALL-Reformatted'!Z67</f>
        <v>0</v>
      </c>
      <c r="E68" s="529">
        <f t="shared" si="6"/>
        <v>0</v>
      </c>
      <c r="F68" s="542">
        <f t="shared" si="1"/>
        <v>0</v>
      </c>
      <c r="G68" s="542">
        <f t="shared" si="2"/>
        <v>0</v>
      </c>
      <c r="H68" s="259">
        <f>'Oct midyear NOCCA '!H68*0.5</f>
        <v>2119.2370418639675</v>
      </c>
      <c r="I68" s="430">
        <f t="shared" si="3"/>
        <v>0</v>
      </c>
      <c r="J68" s="430">
        <f t="shared" si="4"/>
        <v>0</v>
      </c>
      <c r="K68" s="430">
        <f t="shared" si="5"/>
        <v>0</v>
      </c>
    </row>
    <row r="69" spans="1:11">
      <c r="A69" s="264">
        <v>63</v>
      </c>
      <c r="B69" s="263" t="s">
        <v>230</v>
      </c>
      <c r="C69" s="409">
        <f>'10.1.12 MFP Funded'!AF68</f>
        <v>0</v>
      </c>
      <c r="D69" s="409">
        <f>'[11]ALL-Reformatted'!Z68</f>
        <v>0</v>
      </c>
      <c r="E69" s="529">
        <f t="shared" si="6"/>
        <v>0</v>
      </c>
      <c r="F69" s="542">
        <f t="shared" si="1"/>
        <v>0</v>
      </c>
      <c r="G69" s="542">
        <f t="shared" si="2"/>
        <v>0</v>
      </c>
      <c r="H69" s="259">
        <f>'Oct midyear NOCCA '!H69*0.5</f>
        <v>1205.1947540325477</v>
      </c>
      <c r="I69" s="430">
        <f t="shared" si="3"/>
        <v>0</v>
      </c>
      <c r="J69" s="430">
        <f t="shared" si="4"/>
        <v>0</v>
      </c>
      <c r="K69" s="430">
        <f t="shared" si="5"/>
        <v>0</v>
      </c>
    </row>
    <row r="70" spans="1:11">
      <c r="A70" s="264">
        <v>64</v>
      </c>
      <c r="B70" s="263" t="s">
        <v>229</v>
      </c>
      <c r="C70" s="409">
        <f>'10.1.12 MFP Funded'!AF69</f>
        <v>0</v>
      </c>
      <c r="D70" s="409">
        <f>'[11]ALL-Reformatted'!Z69</f>
        <v>0</v>
      </c>
      <c r="E70" s="529">
        <f t="shared" si="6"/>
        <v>0</v>
      </c>
      <c r="F70" s="542">
        <f t="shared" si="1"/>
        <v>0</v>
      </c>
      <c r="G70" s="542">
        <f t="shared" si="2"/>
        <v>0</v>
      </c>
      <c r="H70" s="259">
        <f>'Oct midyear NOCCA '!H70*0.5</f>
        <v>2009.5822169310752</v>
      </c>
      <c r="I70" s="430">
        <f t="shared" si="3"/>
        <v>0</v>
      </c>
      <c r="J70" s="430">
        <f t="shared" si="4"/>
        <v>0</v>
      </c>
      <c r="K70" s="430">
        <f t="shared" si="5"/>
        <v>0</v>
      </c>
    </row>
    <row r="71" spans="1:11">
      <c r="A71" s="280">
        <v>65</v>
      </c>
      <c r="B71" s="279" t="s">
        <v>228</v>
      </c>
      <c r="C71" s="413">
        <f>'10.1.12 MFP Funded'!AF70</f>
        <v>0</v>
      </c>
      <c r="D71" s="413">
        <f>'[11]ALL-Reformatted'!Z70</f>
        <v>0</v>
      </c>
      <c r="E71" s="531">
        <f t="shared" si="6"/>
        <v>0</v>
      </c>
      <c r="F71" s="544">
        <f t="shared" ref="F71:F75" si="7">IF(E71&gt;0,E71,0)</f>
        <v>0</v>
      </c>
      <c r="G71" s="544">
        <f t="shared" ref="G71:G75" si="8">IF(E71&lt;0,E71,0)</f>
        <v>0</v>
      </c>
      <c r="H71" s="275">
        <f>'Oct midyear NOCCA '!H71*0.5</f>
        <v>1637.7641323885093</v>
      </c>
      <c r="I71" s="435">
        <f t="shared" ref="I71:I75" si="9">H71*E71</f>
        <v>0</v>
      </c>
      <c r="J71" s="435">
        <f t="shared" ref="J71:J75" si="10">IF(I71&gt;0,I71,0)</f>
        <v>0</v>
      </c>
      <c r="K71" s="435">
        <f t="shared" ref="K71:K75" si="11">IF(I71&lt;0,I71,0)</f>
        <v>0</v>
      </c>
    </row>
    <row r="72" spans="1:11">
      <c r="A72" s="272">
        <v>66</v>
      </c>
      <c r="B72" s="271" t="s">
        <v>227</v>
      </c>
      <c r="C72" s="411">
        <f>'10.1.12 MFP Funded'!AF71</f>
        <v>0</v>
      </c>
      <c r="D72" s="411">
        <f>'[11]ALL-Reformatted'!Z71</f>
        <v>0</v>
      </c>
      <c r="E72" s="530">
        <f t="shared" ref="E72:E75" si="12">D72-C72</f>
        <v>0</v>
      </c>
      <c r="F72" s="543">
        <f t="shared" si="7"/>
        <v>0</v>
      </c>
      <c r="G72" s="543">
        <f t="shared" si="8"/>
        <v>0</v>
      </c>
      <c r="H72" s="267">
        <f>'Oct midyear NOCCA '!H72*0.5</f>
        <v>1886.0629888457481</v>
      </c>
      <c r="I72" s="431">
        <f t="shared" si="9"/>
        <v>0</v>
      </c>
      <c r="J72" s="431">
        <f t="shared" si="10"/>
        <v>0</v>
      </c>
      <c r="K72" s="431">
        <f t="shared" si="11"/>
        <v>0</v>
      </c>
    </row>
    <row r="73" spans="1:11">
      <c r="A73" s="264">
        <v>67</v>
      </c>
      <c r="B73" s="263" t="s">
        <v>226</v>
      </c>
      <c r="C73" s="409">
        <f>'10.1.12 MFP Funded'!AF72</f>
        <v>0</v>
      </c>
      <c r="D73" s="409">
        <f>'[11]ALL-Reformatted'!Z72</f>
        <v>0</v>
      </c>
      <c r="E73" s="529">
        <f t="shared" si="12"/>
        <v>0</v>
      </c>
      <c r="F73" s="542">
        <f t="shared" si="7"/>
        <v>0</v>
      </c>
      <c r="G73" s="542">
        <f t="shared" si="8"/>
        <v>0</v>
      </c>
      <c r="H73" s="259">
        <f>'Oct midyear NOCCA '!H73*0.5</f>
        <v>1891.104589992088</v>
      </c>
      <c r="I73" s="430">
        <f t="shared" si="9"/>
        <v>0</v>
      </c>
      <c r="J73" s="430">
        <f t="shared" si="10"/>
        <v>0</v>
      </c>
      <c r="K73" s="430">
        <f t="shared" si="11"/>
        <v>0</v>
      </c>
    </row>
    <row r="74" spans="1:11">
      <c r="A74" s="264">
        <v>68</v>
      </c>
      <c r="B74" s="263" t="s">
        <v>225</v>
      </c>
      <c r="C74" s="409">
        <f>'10.1.12 MFP Funded'!AF73</f>
        <v>0</v>
      </c>
      <c r="D74" s="409">
        <f>'[11]ALL-Reformatted'!Z73</f>
        <v>0</v>
      </c>
      <c r="E74" s="529">
        <f t="shared" si="12"/>
        <v>0</v>
      </c>
      <c r="F74" s="542">
        <f t="shared" si="7"/>
        <v>0</v>
      </c>
      <c r="G74" s="542">
        <f t="shared" si="8"/>
        <v>0</v>
      </c>
      <c r="H74" s="259">
        <f>'Oct midyear NOCCA '!H74*0.5</f>
        <v>1994.2053334347386</v>
      </c>
      <c r="I74" s="430">
        <f t="shared" si="9"/>
        <v>0</v>
      </c>
      <c r="J74" s="430">
        <f t="shared" si="10"/>
        <v>0</v>
      </c>
      <c r="K74" s="430">
        <f t="shared" si="11"/>
        <v>0</v>
      </c>
    </row>
    <row r="75" spans="1:11">
      <c r="A75" s="256">
        <v>69</v>
      </c>
      <c r="B75" s="255" t="s">
        <v>224</v>
      </c>
      <c r="C75" s="407">
        <f>'10.1.12 MFP Funded'!AF74</f>
        <v>0</v>
      </c>
      <c r="D75" s="407">
        <f>'[11]ALL-Reformatted'!Z74</f>
        <v>0</v>
      </c>
      <c r="E75" s="527">
        <f t="shared" si="12"/>
        <v>0</v>
      </c>
      <c r="F75" s="541">
        <f t="shared" si="7"/>
        <v>0</v>
      </c>
      <c r="G75" s="541">
        <f t="shared" si="8"/>
        <v>0</v>
      </c>
      <c r="H75" s="251">
        <f>'Oct midyear NOCCA '!H75*0.5</f>
        <v>2021.1778995676566</v>
      </c>
      <c r="I75" s="429">
        <f t="shared" si="9"/>
        <v>0</v>
      </c>
      <c r="J75" s="429">
        <f t="shared" si="10"/>
        <v>0</v>
      </c>
      <c r="K75" s="429">
        <f t="shared" si="11"/>
        <v>0</v>
      </c>
    </row>
    <row r="76" spans="1:11" s="391" customFormat="1" ht="13.5" thickBot="1">
      <c r="A76" s="248"/>
      <c r="B76" s="247" t="s">
        <v>223</v>
      </c>
      <c r="C76" s="307">
        <f>SUM(C7:C75)</f>
        <v>119</v>
      </c>
      <c r="D76" s="307">
        <f>SUM(D7:D75)</f>
        <v>114</v>
      </c>
      <c r="E76" s="424">
        <f>SUM(E7:E75)</f>
        <v>-5</v>
      </c>
      <c r="F76" s="540">
        <f>SUM(F7:F75)</f>
        <v>0</v>
      </c>
      <c r="G76" s="540">
        <f>SUM(G7:G75)</f>
        <v>-5</v>
      </c>
      <c r="H76" s="244"/>
      <c r="I76" s="423">
        <f>SUM(I7:I75)</f>
        <v>-6143.6951569297744</v>
      </c>
      <c r="J76" s="423">
        <f>SUM(J7:J75)</f>
        <v>0</v>
      </c>
      <c r="K76" s="423">
        <f>SUM(K7:K75)</f>
        <v>-6143.6951569297744</v>
      </c>
    </row>
    <row r="77" spans="1:11" s="391" customFormat="1" ht="13.5" thickTop="1">
      <c r="A77" s="393"/>
      <c r="B77" s="393"/>
      <c r="C77" s="392"/>
      <c r="D77" s="392"/>
      <c r="E77" s="392"/>
      <c r="F77" s="392"/>
      <c r="G77" s="392"/>
      <c r="I77" s="539"/>
      <c r="J77" s="539"/>
      <c r="K77" s="524"/>
    </row>
    <row r="78" spans="1:11" ht="22.5" customHeight="1">
      <c r="A78" s="390"/>
      <c r="C78" s="389"/>
      <c r="D78" s="389"/>
      <c r="E78" s="734">
        <f>E76</f>
        <v>-5</v>
      </c>
      <c r="F78" s="735"/>
      <c r="G78" s="735"/>
      <c r="H78" s="736">
        <f>'Oct midyear NOCCA '!H78*0.5</f>
        <v>2520.8005731699386</v>
      </c>
      <c r="I78" s="738">
        <f>H78*E78</f>
        <v>-12604.002865849692</v>
      </c>
      <c r="J78" s="538"/>
    </row>
    <row r="79" spans="1:11" ht="12.75" hidden="1" customHeight="1"/>
    <row r="80" spans="1:11" hidden="1"/>
    <row r="81" spans="3:10" s="370" customFormat="1" hidden="1">
      <c r="C81" s="371"/>
      <c r="D81" s="371"/>
      <c r="E81" s="371"/>
      <c r="F81" s="371"/>
      <c r="G81" s="371"/>
      <c r="H81" s="371"/>
      <c r="I81" s="371"/>
      <c r="J81" s="371"/>
    </row>
    <row r="82" spans="3:10" s="370" customFormat="1" hidden="1">
      <c r="C82" s="371"/>
      <c r="D82" s="371"/>
      <c r="E82" s="371"/>
      <c r="F82" s="371"/>
      <c r="G82" s="371"/>
      <c r="H82" s="371"/>
      <c r="I82" s="371"/>
      <c r="J82" s="371"/>
    </row>
    <row r="83" spans="3:10" s="370" customFormat="1" hidden="1">
      <c r="C83" s="371"/>
      <c r="D83" s="371"/>
      <c r="E83" s="371"/>
      <c r="F83" s="371"/>
      <c r="G83" s="371"/>
      <c r="H83" s="388" t="s">
        <v>372</v>
      </c>
      <c r="I83" s="388"/>
      <c r="J83" s="388"/>
    </row>
    <row r="84" spans="3:10" s="370" customFormat="1" ht="10.5" hidden="1" customHeight="1">
      <c r="C84" s="371"/>
      <c r="D84" s="371"/>
      <c r="E84" s="371"/>
      <c r="F84" s="371"/>
      <c r="G84" s="371"/>
      <c r="H84" s="371"/>
      <c r="I84" s="371"/>
      <c r="J84" s="371"/>
    </row>
    <row r="85" spans="3:10" s="370" customFormat="1" hidden="1">
      <c r="C85" s="371"/>
      <c r="D85" s="371"/>
      <c r="E85" s="371"/>
      <c r="F85" s="371"/>
      <c r="G85" s="371"/>
      <c r="H85" s="371"/>
      <c r="I85" s="371"/>
      <c r="J85" s="371"/>
    </row>
    <row r="86" spans="3:10" s="370" customFormat="1" hidden="1">
      <c r="C86" s="386">
        <v>85661</v>
      </c>
      <c r="D86" s="386"/>
      <c r="E86" s="382" t="s">
        <v>323</v>
      </c>
      <c r="F86" s="382"/>
      <c r="G86" s="382"/>
      <c r="H86" s="371"/>
      <c r="I86" s="371"/>
      <c r="J86" s="371"/>
    </row>
    <row r="87" spans="3:10" s="370" customFormat="1" hidden="1">
      <c r="C87" s="386">
        <v>650290</v>
      </c>
      <c r="D87" s="386"/>
      <c r="E87" s="382" t="s">
        <v>322</v>
      </c>
      <c r="F87" s="382"/>
      <c r="G87" s="382"/>
      <c r="H87" s="371"/>
      <c r="I87" s="371"/>
      <c r="J87" s="371"/>
    </row>
    <row r="88" spans="3:10" s="370" customFormat="1" hidden="1">
      <c r="C88" s="387">
        <f>C86/C87</f>
        <v>0.13172738316750987</v>
      </c>
      <c r="D88" s="387"/>
      <c r="E88" s="382" t="s">
        <v>321</v>
      </c>
      <c r="F88" s="382"/>
      <c r="G88" s="382"/>
      <c r="H88" s="371"/>
      <c r="I88" s="371"/>
      <c r="J88" s="371"/>
    </row>
    <row r="89" spans="3:10" s="370" customFormat="1" hidden="1">
      <c r="C89" s="386"/>
      <c r="D89" s="386"/>
      <c r="E89" s="382"/>
      <c r="F89" s="382"/>
      <c r="G89" s="382"/>
      <c r="H89" s="371"/>
      <c r="I89" s="371"/>
      <c r="J89" s="371"/>
    </row>
    <row r="90" spans="3:10" s="370" customFormat="1" hidden="1">
      <c r="C90" s="386">
        <v>128510</v>
      </c>
      <c r="D90" s="386"/>
      <c r="E90" s="382" t="s">
        <v>320</v>
      </c>
      <c r="F90" s="382"/>
      <c r="G90" s="382"/>
      <c r="H90" s="371"/>
      <c r="I90" s="371"/>
      <c r="J90" s="371"/>
    </row>
    <row r="91" spans="3:10" s="370" customFormat="1" hidden="1">
      <c r="C91" s="386">
        <v>911320</v>
      </c>
      <c r="D91" s="386"/>
      <c r="E91" s="382" t="s">
        <v>319</v>
      </c>
      <c r="F91" s="382"/>
      <c r="G91" s="382"/>
      <c r="H91" s="371"/>
      <c r="I91" s="371"/>
      <c r="J91" s="371"/>
    </row>
    <row r="92" spans="3:10" s="370" customFormat="1" hidden="1">
      <c r="C92" s="387">
        <f>C90/C91</f>
        <v>0.14101523065443533</v>
      </c>
      <c r="D92" s="387"/>
      <c r="E92" s="382" t="s">
        <v>318</v>
      </c>
      <c r="F92" s="382"/>
      <c r="G92" s="382"/>
      <c r="H92" s="371"/>
      <c r="I92" s="371"/>
      <c r="J92" s="371"/>
    </row>
    <row r="93" spans="3:10" s="370" customFormat="1" hidden="1">
      <c r="C93" s="386"/>
      <c r="D93" s="386"/>
      <c r="E93" s="382"/>
      <c r="F93" s="382"/>
      <c r="G93" s="382"/>
      <c r="H93" s="371"/>
      <c r="I93" s="371"/>
      <c r="J93" s="371"/>
    </row>
    <row r="94" spans="3:10" s="370" customFormat="1" hidden="1">
      <c r="C94" s="385">
        <v>2663489616</v>
      </c>
      <c r="D94" s="385"/>
      <c r="E94" s="372" t="s">
        <v>317</v>
      </c>
      <c r="F94" s="372"/>
      <c r="G94" s="372"/>
      <c r="H94" s="371"/>
      <c r="I94" s="371"/>
      <c r="J94" s="371"/>
    </row>
    <row r="95" spans="3:10" s="370" customFormat="1" hidden="1">
      <c r="C95" s="384">
        <f>C92</f>
        <v>0.14101523065443533</v>
      </c>
      <c r="D95" s="383"/>
      <c r="E95" s="372"/>
      <c r="F95" s="372"/>
      <c r="G95" s="372"/>
      <c r="H95" s="371"/>
      <c r="I95" s="371"/>
      <c r="J95" s="371"/>
    </row>
    <row r="96" spans="3:10" s="370" customFormat="1" hidden="1">
      <c r="C96" s="376">
        <f>C94*C95</f>
        <v>375592602.54593337</v>
      </c>
      <c r="D96" s="376"/>
      <c r="E96" s="382" t="s">
        <v>316</v>
      </c>
      <c r="F96" s="382"/>
      <c r="G96" s="382"/>
      <c r="H96" s="371"/>
      <c r="I96" s="371"/>
      <c r="J96" s="371"/>
    </row>
    <row r="97" spans="3:7" s="370" customFormat="1" hidden="1">
      <c r="C97" s="381">
        <f>50%/C92</f>
        <v>3.5457162866702978</v>
      </c>
      <c r="D97" s="380"/>
      <c r="E97" s="372" t="s">
        <v>315</v>
      </c>
      <c r="F97" s="372"/>
      <c r="G97" s="372"/>
    </row>
    <row r="98" spans="3:7" s="370" customFormat="1" hidden="1">
      <c r="C98" s="376">
        <f>C96*C97</f>
        <v>1331744808</v>
      </c>
      <c r="D98" s="376"/>
      <c r="E98" s="379" t="s">
        <v>314</v>
      </c>
      <c r="F98" s="379"/>
      <c r="G98" s="379"/>
    </row>
    <row r="99" spans="3:7" s="370" customFormat="1" hidden="1">
      <c r="C99" s="378">
        <f>C87</f>
        <v>650290</v>
      </c>
      <c r="D99" s="377"/>
      <c r="E99" s="372" t="s">
        <v>313</v>
      </c>
      <c r="F99" s="372"/>
      <c r="G99" s="372"/>
    </row>
    <row r="100" spans="3:7" s="370" customFormat="1" hidden="1">
      <c r="C100" s="376">
        <f>C98/C99</f>
        <v>2047.9244767719017</v>
      </c>
      <c r="D100" s="376"/>
      <c r="E100" s="372" t="s">
        <v>312</v>
      </c>
      <c r="F100" s="372"/>
      <c r="G100" s="372"/>
    </row>
    <row r="101" spans="3:7" s="370" customFormat="1" hidden="1">
      <c r="C101" s="375">
        <f>(C96/C99)*-1</f>
        <v>-577.57708490970697</v>
      </c>
      <c r="D101" s="374"/>
      <c r="E101" s="372" t="s">
        <v>311</v>
      </c>
      <c r="F101" s="372"/>
      <c r="G101" s="372"/>
    </row>
    <row r="102" spans="3:7" s="370" customFormat="1" hidden="1">
      <c r="C102" s="373">
        <f>SUM(C100:C101)</f>
        <v>1470.3473918621949</v>
      </c>
      <c r="D102" s="373"/>
      <c r="E102" s="372" t="s">
        <v>310</v>
      </c>
      <c r="F102" s="372"/>
      <c r="G102" s="372"/>
    </row>
    <row r="103" spans="3:7" s="370" customFormat="1" hidden="1">
      <c r="C103" s="373"/>
      <c r="D103" s="373"/>
      <c r="E103" s="372"/>
      <c r="F103" s="372"/>
      <c r="G103" s="372"/>
    </row>
    <row r="104" spans="3:7" s="370" customFormat="1" hidden="1">
      <c r="C104" s="373"/>
      <c r="D104" s="373"/>
      <c r="E104" s="372"/>
      <c r="F104" s="372"/>
      <c r="G104" s="372"/>
    </row>
    <row r="105" spans="3:7" s="370" customFormat="1" hidden="1">
      <c r="C105" s="371"/>
      <c r="D105" s="371"/>
      <c r="E105" s="372"/>
      <c r="F105" s="372"/>
      <c r="G105" s="372"/>
    </row>
    <row r="106" spans="3:7" s="370" customFormat="1" hidden="1">
      <c r="C106" s="371"/>
      <c r="D106" s="371"/>
      <c r="E106" s="371"/>
      <c r="F106" s="371"/>
      <c r="G106" s="371"/>
    </row>
  </sheetData>
  <mergeCells count="10">
    <mergeCell ref="H2:H4"/>
    <mergeCell ref="I2:I4"/>
    <mergeCell ref="J2:J4"/>
    <mergeCell ref="K2:K4"/>
    <mergeCell ref="D2:D4"/>
    <mergeCell ref="A2:B4"/>
    <mergeCell ref="C2:C4"/>
    <mergeCell ref="E2:E4"/>
    <mergeCell ref="F2:F4"/>
    <mergeCell ref="G2:G4"/>
  </mergeCells>
  <printOptions horizontalCentered="1"/>
  <pageMargins left="0.27" right="0.25" top="0.87" bottom="0.2" header="0.25" footer="0.2"/>
  <pageSetup paperSize="5" scale="66" firstPageNumber="40" fitToWidth="3" orientation="portrait" useFirstPageNumber="1" r:id="rId1"/>
  <headerFooter alignWithMargins="0">
    <oddHeader xml:space="preserve">&amp;L&amp;"Arial,Bold"&amp;16FY2012-13 MFP Budget Letter: February 1 Mid-year Adjustment for Students&amp;R&amp;"Arial,Bold"&amp;12&amp;KFF0000
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view="pageBreakPreview" zoomScale="90" zoomScaleNormal="100" zoomScaleSheetLayoutView="90" workbookViewId="0">
      <pane xSplit="2" ySplit="6" topLeftCell="C7" activePane="bottomRight" state="frozen"/>
      <selection activeCell="D79" sqref="D79"/>
      <selection pane="topRight" activeCell="D79" sqref="D79"/>
      <selection pane="bottomLeft" activeCell="D79" sqref="D79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2.85546875" customWidth="1"/>
    <col min="4" max="4" width="12.7109375" customWidth="1"/>
    <col min="5" max="5" width="15" customWidth="1"/>
    <col min="6" max="7" width="11.7109375" customWidth="1"/>
    <col min="8" max="8" width="13.42578125" bestFit="1" customWidth="1"/>
    <col min="9" max="9" width="10.42578125" bestFit="1" customWidth="1"/>
    <col min="10" max="10" width="15.5703125" bestFit="1" customWidth="1"/>
    <col min="11" max="11" width="14.28515625" customWidth="1"/>
    <col min="12" max="12" width="10.85546875" bestFit="1" customWidth="1"/>
    <col min="13" max="13" width="11.85546875" bestFit="1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801" t="s">
        <v>297</v>
      </c>
      <c r="B2" s="802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803"/>
      <c r="B3" s="804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2.25" customHeight="1">
      <c r="A4" s="805"/>
      <c r="B4" s="806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2" customHeight="1">
      <c r="A6" s="302"/>
      <c r="B6" s="301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Funded'!V4</f>
        <v>0</v>
      </c>
      <c r="D7" s="299">
        <f>'10.1.12 MFP Funded'!S6</f>
        <v>0</v>
      </c>
      <c r="E7" s="284">
        <f t="shared" ref="E7:E38" si="1">D7-C7</f>
        <v>0</v>
      </c>
      <c r="F7" s="284">
        <f t="shared" ref="F7:F38" si="2">IF(E7&gt;0,E7,0)</f>
        <v>0</v>
      </c>
      <c r="G7" s="284">
        <f t="shared" ref="G7:G38" si="3">IF(E7&lt;0,E7,0)</f>
        <v>0</v>
      </c>
      <c r="H7" s="283">
        <f>'[3]Table 3 Levels 1&amp;2'!AL8</f>
        <v>4637.919706737428</v>
      </c>
      <c r="I7" s="282">
        <f>'[1]Table 4 Level 3'!P6</f>
        <v>777.48</v>
      </c>
      <c r="J7" s="282">
        <f t="shared" ref="J7:J38" si="4">H7+I7</f>
        <v>5415.3997067374276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298">
        <f>'[1]Table 8 2.1.12 MFP Funded'!V5</f>
        <v>0</v>
      </c>
      <c r="D8" s="297">
        <f>'10.1.12 MFP Funded'!S7</f>
        <v>0</v>
      </c>
      <c r="E8" s="296">
        <f t="shared" si="1"/>
        <v>0</v>
      </c>
      <c r="F8" s="296">
        <f t="shared" si="2"/>
        <v>0</v>
      </c>
      <c r="G8" s="296">
        <f t="shared" si="3"/>
        <v>0</v>
      </c>
      <c r="H8" s="295">
        <f>'[3]Table 3 Levels 1&amp;2'!AL9</f>
        <v>6149.545926426621</v>
      </c>
      <c r="I8" s="294">
        <f>'[1]Table 4 Level 3'!P7</f>
        <v>842.32</v>
      </c>
      <c r="J8" s="294">
        <f t="shared" si="4"/>
        <v>6991.8659264266207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>
      <c r="A9" s="264">
        <v>3</v>
      </c>
      <c r="B9" s="263" t="s">
        <v>290</v>
      </c>
      <c r="C9" s="298">
        <f>'[1]Table 8 2.1.12 MFP Funded'!V6</f>
        <v>0</v>
      </c>
      <c r="D9" s="297">
        <f>'10.1.12 MFP Funded'!S8</f>
        <v>0</v>
      </c>
      <c r="E9" s="296">
        <f t="shared" si="1"/>
        <v>0</v>
      </c>
      <c r="F9" s="296">
        <f t="shared" si="2"/>
        <v>0</v>
      </c>
      <c r="G9" s="296">
        <f t="shared" si="3"/>
        <v>0</v>
      </c>
      <c r="H9" s="295">
        <f>'[3]Table 3 Levels 1&amp;2'!AL10</f>
        <v>4340.9401078757892</v>
      </c>
      <c r="I9" s="294">
        <f>'[1]Table 4 Level 3'!P8</f>
        <v>596.84</v>
      </c>
      <c r="J9" s="294">
        <f t="shared" si="4"/>
        <v>4937.7801078757893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>
      <c r="A10" s="264">
        <v>4</v>
      </c>
      <c r="B10" s="263" t="s">
        <v>289</v>
      </c>
      <c r="C10" s="298">
        <f>'[1]Table 8 2.1.12 MFP Funded'!V7</f>
        <v>0</v>
      </c>
      <c r="D10" s="297">
        <f>'10.1.12 MFP Funded'!S9</f>
        <v>0</v>
      </c>
      <c r="E10" s="296">
        <f t="shared" si="1"/>
        <v>0</v>
      </c>
      <c r="F10" s="296">
        <f t="shared" si="2"/>
        <v>0</v>
      </c>
      <c r="G10" s="296">
        <f t="shared" si="3"/>
        <v>0</v>
      </c>
      <c r="H10" s="295">
        <f>'[3]Table 3 Levels 1&amp;2'!AL11</f>
        <v>6077.3708498182023</v>
      </c>
      <c r="I10" s="294">
        <f>'[1]Table 4 Level 3'!P9</f>
        <v>585.76</v>
      </c>
      <c r="J10" s="294">
        <f t="shared" si="4"/>
        <v>6663.1308498182025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292">
        <f>'[1]Table 8 2.1.12 MFP Funded'!V8</f>
        <v>0</v>
      </c>
      <c r="D11" s="291">
        <f>'10.1.12 MFP Funded'!S10</f>
        <v>0</v>
      </c>
      <c r="E11" s="290">
        <f t="shared" si="1"/>
        <v>0</v>
      </c>
      <c r="F11" s="290">
        <f t="shared" si="2"/>
        <v>0</v>
      </c>
      <c r="G11" s="290">
        <f t="shared" si="3"/>
        <v>0</v>
      </c>
      <c r="H11" s="289">
        <f>'[3]Table 3 Levels 1&amp;2'!AL12</f>
        <v>4878.1095033692254</v>
      </c>
      <c r="I11" s="288">
        <f>'[1]Table 4 Level 3'!P10</f>
        <v>555.91</v>
      </c>
      <c r="J11" s="288">
        <f t="shared" si="4"/>
        <v>5434.0195033692253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>
      <c r="A12" s="272">
        <v>6</v>
      </c>
      <c r="B12" s="271" t="s">
        <v>287</v>
      </c>
      <c r="C12" s="286">
        <f>'[1]Table 8 2.1.12 MFP Funded'!V9</f>
        <v>0</v>
      </c>
      <c r="D12" s="285">
        <f>'10.1.12 MFP Funded'!S11</f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3">
        <f>'[3]Table 3 Levels 1&amp;2'!AL13</f>
        <v>5550.1901239384006</v>
      </c>
      <c r="I12" s="282">
        <f>'[1]Table 4 Level 3'!P11</f>
        <v>545.4799999999999</v>
      </c>
      <c r="J12" s="282">
        <f t="shared" si="4"/>
        <v>6095.6701239384001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298">
        <f>'[1]Table 8 2.1.12 MFP Funded'!V10</f>
        <v>0</v>
      </c>
      <c r="D13" s="297">
        <f>'10.1.12 MFP Funded'!S12</f>
        <v>0</v>
      </c>
      <c r="E13" s="296">
        <f t="shared" si="1"/>
        <v>0</v>
      </c>
      <c r="F13" s="296">
        <f t="shared" si="2"/>
        <v>0</v>
      </c>
      <c r="G13" s="296">
        <f t="shared" si="3"/>
        <v>0</v>
      </c>
      <c r="H13" s="295">
        <f>'[3]Table 3 Levels 1&amp;2'!AL14</f>
        <v>1550.5347159603245</v>
      </c>
      <c r="I13" s="294">
        <f>'[1]Table 4 Level 3'!P12</f>
        <v>756.91999999999985</v>
      </c>
      <c r="J13" s="294">
        <f t="shared" si="4"/>
        <v>2307.4547159603244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298">
        <f>'[1]Table 8 2.1.12 MFP Funded'!V11</f>
        <v>0</v>
      </c>
      <c r="D14" s="297">
        <f>'10.1.12 MFP Funded'!S13</f>
        <v>0</v>
      </c>
      <c r="E14" s="296">
        <f t="shared" si="1"/>
        <v>0</v>
      </c>
      <c r="F14" s="296">
        <f t="shared" si="2"/>
        <v>0</v>
      </c>
      <c r="G14" s="296">
        <f t="shared" si="3"/>
        <v>0</v>
      </c>
      <c r="H14" s="295">
        <f>'[3]Table 3 Levels 1&amp;2'!AL15</f>
        <v>4054.7459475361657</v>
      </c>
      <c r="I14" s="294">
        <f>'[1]Table 4 Level 3'!P13</f>
        <v>725.76</v>
      </c>
      <c r="J14" s="294">
        <f t="shared" si="4"/>
        <v>4780.5059475361659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298">
        <f>'[1]Table 8 2.1.12 MFP Funded'!V12</f>
        <v>0</v>
      </c>
      <c r="D15" s="297">
        <f>'10.1.12 MFP Funded'!S14</f>
        <v>0</v>
      </c>
      <c r="E15" s="296">
        <f t="shared" si="1"/>
        <v>0</v>
      </c>
      <c r="F15" s="296">
        <f t="shared" si="2"/>
        <v>0</v>
      </c>
      <c r="G15" s="296">
        <f t="shared" si="3"/>
        <v>0</v>
      </c>
      <c r="H15" s="295">
        <f>'[3]Table 3 Levels 1&amp;2'!AL16</f>
        <v>4287.1210280148016</v>
      </c>
      <c r="I15" s="294">
        <f>'[1]Table 4 Level 3'!P14</f>
        <v>744.76</v>
      </c>
      <c r="J15" s="294">
        <f t="shared" si="4"/>
        <v>5031.8810280148018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292">
        <f>'[1]Table 8 2.1.12 MFP Funded'!V13</f>
        <v>0</v>
      </c>
      <c r="D16" s="291">
        <f>'10.1.12 MFP Funded'!S15</f>
        <v>0</v>
      </c>
      <c r="E16" s="290">
        <f t="shared" si="1"/>
        <v>0</v>
      </c>
      <c r="F16" s="290">
        <f t="shared" si="2"/>
        <v>0</v>
      </c>
      <c r="G16" s="290">
        <f t="shared" si="3"/>
        <v>0</v>
      </c>
      <c r="H16" s="289">
        <f>'[3]Table 3 Levels 1&amp;2'!AL17</f>
        <v>4320.1782742925079</v>
      </c>
      <c r="I16" s="288">
        <f>'[1]Table 4 Level 3'!P15</f>
        <v>608.04000000000008</v>
      </c>
      <c r="J16" s="288">
        <f t="shared" si="4"/>
        <v>4928.2182742925079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286">
        <f>'[1]Table 8 2.1.12 MFP Funded'!V14</f>
        <v>0</v>
      </c>
      <c r="D17" s="285">
        <f>'10.1.12 MFP Funded'!S16</f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3">
        <f>'[3]Table 3 Levels 1&amp;2'!AL18</f>
        <v>6754.8947842641273</v>
      </c>
      <c r="I17" s="282">
        <f>'[1]Table 4 Level 3'!P16</f>
        <v>706.55</v>
      </c>
      <c r="J17" s="282">
        <f t="shared" si="4"/>
        <v>7461.4447842641275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298">
        <f>'[1]Table 8 2.1.12 MFP Funded'!V15</f>
        <v>0</v>
      </c>
      <c r="D18" s="297">
        <f>'10.1.12 MFP Funded'!S17</f>
        <v>0</v>
      </c>
      <c r="E18" s="296">
        <f t="shared" si="1"/>
        <v>0</v>
      </c>
      <c r="F18" s="296">
        <f t="shared" si="2"/>
        <v>0</v>
      </c>
      <c r="G18" s="296">
        <f t="shared" si="3"/>
        <v>0</v>
      </c>
      <c r="H18" s="295">
        <f>'[3]Table 3 Levels 1&amp;2'!AL19</f>
        <v>1807.9873469387755</v>
      </c>
      <c r="I18" s="294">
        <f>'[1]Table 4 Level 3'!P17</f>
        <v>1063.31</v>
      </c>
      <c r="J18" s="294">
        <f t="shared" si="4"/>
        <v>2871.2973469387753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298">
        <f>'[1]Table 8 2.1.12 MFP Funded'!V16</f>
        <v>0</v>
      </c>
      <c r="D19" s="297">
        <f>'10.1.12 MFP Funded'!S18</f>
        <v>0</v>
      </c>
      <c r="E19" s="296">
        <f t="shared" si="1"/>
        <v>0</v>
      </c>
      <c r="F19" s="296">
        <f t="shared" si="2"/>
        <v>0</v>
      </c>
      <c r="G19" s="296">
        <f t="shared" si="3"/>
        <v>0</v>
      </c>
      <c r="H19" s="295">
        <f>'[3]Table 3 Levels 1&amp;2'!AL20</f>
        <v>6143.511131744569</v>
      </c>
      <c r="I19" s="294">
        <f>'[1]Table 4 Level 3'!P18</f>
        <v>749.43000000000006</v>
      </c>
      <c r="J19" s="294">
        <f t="shared" si="4"/>
        <v>6892.9411317445692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>
      <c r="A20" s="264">
        <v>14</v>
      </c>
      <c r="B20" s="263" t="s">
        <v>279</v>
      </c>
      <c r="C20" s="298">
        <f>'[1]Table 8 2.1.12 MFP Funded'!V17</f>
        <v>0</v>
      </c>
      <c r="D20" s="297">
        <f>'10.1.12 MFP Funded'!S19</f>
        <v>0</v>
      </c>
      <c r="E20" s="296">
        <f t="shared" si="1"/>
        <v>0</v>
      </c>
      <c r="F20" s="296">
        <f t="shared" si="2"/>
        <v>0</v>
      </c>
      <c r="G20" s="296">
        <f t="shared" si="3"/>
        <v>0</v>
      </c>
      <c r="H20" s="295">
        <f>'[3]Table 3 Levels 1&amp;2'!AL21</f>
        <v>5304.5609177528095</v>
      </c>
      <c r="I20" s="294">
        <f>'[1]Table 4 Level 3'!P19</f>
        <v>809.9799999999999</v>
      </c>
      <c r="J20" s="294">
        <f t="shared" si="4"/>
        <v>6114.540917752809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292">
        <f>'[1]Table 8 2.1.12 MFP Funded'!V18</f>
        <v>0</v>
      </c>
      <c r="D21" s="291">
        <f>'10.1.12 MFP Funded'!S20</f>
        <v>0</v>
      </c>
      <c r="E21" s="290">
        <f t="shared" si="1"/>
        <v>0</v>
      </c>
      <c r="F21" s="290">
        <f t="shared" si="2"/>
        <v>0</v>
      </c>
      <c r="G21" s="290">
        <f t="shared" si="3"/>
        <v>0</v>
      </c>
      <c r="H21" s="289">
        <f>'[3]Table 3 Levels 1&amp;2'!AL22</f>
        <v>5440.6588926253107</v>
      </c>
      <c r="I21" s="288">
        <f>'[1]Table 4 Level 3'!P20</f>
        <v>553.79999999999995</v>
      </c>
      <c r="J21" s="288">
        <f t="shared" si="4"/>
        <v>5994.4588926253109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286">
        <f>'[1]Table 8 2.1.12 MFP Funded'!V19</f>
        <v>0</v>
      </c>
      <c r="D22" s="285">
        <f>'10.1.12 MFP Funded'!S21</f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3">
        <f>'[3]Table 3 Levels 1&amp;2'!AL23</f>
        <v>1508.2103091706706</v>
      </c>
      <c r="I22" s="282">
        <f>'[1]Table 4 Level 3'!P21</f>
        <v>686.73</v>
      </c>
      <c r="J22" s="282">
        <f t="shared" si="4"/>
        <v>2194.9403091706708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298">
        <f>'[1]Table 8 2.1.12 MFP Funded'!V20</f>
        <v>0</v>
      </c>
      <c r="D23" s="297">
        <f>'10.1.12 MFP Funded'!S22</f>
        <v>0</v>
      </c>
      <c r="E23" s="296">
        <f t="shared" si="1"/>
        <v>0</v>
      </c>
      <c r="F23" s="296">
        <f t="shared" si="2"/>
        <v>0</v>
      </c>
      <c r="G23" s="296">
        <f t="shared" si="3"/>
        <v>0</v>
      </c>
      <c r="H23" s="295">
        <f>'[3]Table 3 Levels 1&amp;2'!AL24</f>
        <v>3395.7244841073689</v>
      </c>
      <c r="I23" s="294">
        <f>'[1]Table 5B2_RSD_LA'!F7</f>
        <v>801.47762416806802</v>
      </c>
      <c r="J23" s="294">
        <f t="shared" si="4"/>
        <v>4197.2021082754372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298">
        <f>'[1]Table 8 2.1.12 MFP Funded'!V21</f>
        <v>0</v>
      </c>
      <c r="D24" s="297">
        <f>'10.1.12 MFP Funded'!S23</f>
        <v>0</v>
      </c>
      <c r="E24" s="296">
        <f t="shared" si="1"/>
        <v>0</v>
      </c>
      <c r="F24" s="296">
        <f t="shared" si="2"/>
        <v>0</v>
      </c>
      <c r="G24" s="296">
        <f t="shared" si="3"/>
        <v>0</v>
      </c>
      <c r="H24" s="295">
        <f>'[3]Table 3 Levels 1&amp;2'!AL25</f>
        <v>5811.9176591224677</v>
      </c>
      <c r="I24" s="294">
        <f>'[1]Table 4 Level 3'!P23</f>
        <v>845.94999999999993</v>
      </c>
      <c r="J24" s="294">
        <f t="shared" si="4"/>
        <v>6657.8676591224676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298">
        <f>'[1]Table 8 2.1.12 MFP Funded'!V22</f>
        <v>0</v>
      </c>
      <c r="D25" s="297">
        <f>'10.1.12 MFP Funded'!S24</f>
        <v>0</v>
      </c>
      <c r="E25" s="296">
        <f t="shared" si="1"/>
        <v>0</v>
      </c>
      <c r="F25" s="296">
        <f t="shared" si="2"/>
        <v>0</v>
      </c>
      <c r="G25" s="296">
        <f t="shared" si="3"/>
        <v>0</v>
      </c>
      <c r="H25" s="295">
        <f>'[3]Table 3 Levels 1&amp;2'!AL26</f>
        <v>5201.7687653250778</v>
      </c>
      <c r="I25" s="294">
        <f>'[1]Table 4 Level 3'!P24</f>
        <v>905.43</v>
      </c>
      <c r="J25" s="294">
        <f t="shared" si="4"/>
        <v>6107.1987653250781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292">
        <f>'[1]Table 8 2.1.12 MFP Funded'!V23</f>
        <v>0</v>
      </c>
      <c r="D26" s="291">
        <f>'10.1.12 MFP Funded'!S25</f>
        <v>0</v>
      </c>
      <c r="E26" s="290">
        <f t="shared" si="1"/>
        <v>0</v>
      </c>
      <c r="F26" s="290">
        <f t="shared" si="2"/>
        <v>0</v>
      </c>
      <c r="G26" s="290">
        <f t="shared" si="3"/>
        <v>0</v>
      </c>
      <c r="H26" s="289">
        <f>'[3]Table 3 Levels 1&amp;2'!AL27</f>
        <v>5446.6066076220959</v>
      </c>
      <c r="I26" s="288">
        <f>'[1]Table 4 Level 3'!P25</f>
        <v>586.16999999999996</v>
      </c>
      <c r="J26" s="288">
        <f t="shared" si="4"/>
        <v>6032.776607622096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286">
        <f>'[1]Table 8 2.1.12 MFP Funded'!V24</f>
        <v>0</v>
      </c>
      <c r="D27" s="285">
        <f>'10.1.12 MFP Funded'!S26</f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3">
        <f>'[3]Table 3 Levels 1&amp;2'!AL28</f>
        <v>5761.9798531850847</v>
      </c>
      <c r="I27" s="282">
        <f>'[1]Table 4 Level 3'!P26</f>
        <v>610.35</v>
      </c>
      <c r="J27" s="282">
        <f t="shared" si="4"/>
        <v>6372.3298531850851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298">
        <f>'[1]Table 8 2.1.12 MFP Funded'!V25</f>
        <v>0</v>
      </c>
      <c r="D28" s="297">
        <f>'10.1.12 MFP Funded'!S27</f>
        <v>0</v>
      </c>
      <c r="E28" s="296">
        <f t="shared" si="1"/>
        <v>0</v>
      </c>
      <c r="F28" s="296">
        <f t="shared" si="2"/>
        <v>0</v>
      </c>
      <c r="G28" s="296">
        <f t="shared" si="3"/>
        <v>0</v>
      </c>
      <c r="H28" s="295">
        <f>'[3]Table 3 Levels 1&amp;2'!AL29</f>
        <v>6212.5932514983215</v>
      </c>
      <c r="I28" s="294">
        <f>'[1]Table 4 Level 3'!P27</f>
        <v>496.36</v>
      </c>
      <c r="J28" s="294">
        <f t="shared" si="4"/>
        <v>6708.9532514983212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298">
        <f>'[1]Table 8 2.1.12 MFP Funded'!V26</f>
        <v>0</v>
      </c>
      <c r="D29" s="297">
        <f>'10.1.12 MFP Funded'!S28</f>
        <v>0</v>
      </c>
      <c r="E29" s="296">
        <f t="shared" si="1"/>
        <v>0</v>
      </c>
      <c r="F29" s="296">
        <f t="shared" si="2"/>
        <v>0</v>
      </c>
      <c r="G29" s="296">
        <f t="shared" si="3"/>
        <v>0</v>
      </c>
      <c r="H29" s="295">
        <f>'[3]Table 3 Levels 1&amp;2'!AL30</f>
        <v>4824.5074836036147</v>
      </c>
      <c r="I29" s="294">
        <f>'[1]Table 4 Level 3'!P28</f>
        <v>688.58</v>
      </c>
      <c r="J29" s="294">
        <f t="shared" si="4"/>
        <v>5513.0874836036146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298">
        <f>'[1]Table 8 2.1.12 MFP Funded'!V27</f>
        <v>0</v>
      </c>
      <c r="D30" s="297">
        <f>'10.1.12 MFP Funded'!S29</f>
        <v>0</v>
      </c>
      <c r="E30" s="296">
        <f t="shared" si="1"/>
        <v>0</v>
      </c>
      <c r="F30" s="296">
        <f t="shared" si="2"/>
        <v>0</v>
      </c>
      <c r="G30" s="296">
        <f t="shared" si="3"/>
        <v>0</v>
      </c>
      <c r="H30" s="295">
        <f>'[3]Table 3 Levels 1&amp;2'!AL31</f>
        <v>2654.5104003578617</v>
      </c>
      <c r="I30" s="294">
        <f>'[1]Table 4 Level 3'!P29</f>
        <v>854.24999999999989</v>
      </c>
      <c r="J30" s="294">
        <f t="shared" si="4"/>
        <v>3508.7604003578617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292">
        <f>'[1]Table 8 2.1.12 MFP Funded'!V28</f>
        <v>0</v>
      </c>
      <c r="D31" s="291">
        <f>'10.1.12 MFP Funded'!S30</f>
        <v>0</v>
      </c>
      <c r="E31" s="290">
        <f t="shared" si="1"/>
        <v>0</v>
      </c>
      <c r="F31" s="290">
        <f t="shared" si="2"/>
        <v>0</v>
      </c>
      <c r="G31" s="290">
        <f t="shared" si="3"/>
        <v>0</v>
      </c>
      <c r="H31" s="289">
        <f>'[3]Table 3 Levels 1&amp;2'!AL32</f>
        <v>3876.6607101712493</v>
      </c>
      <c r="I31" s="288">
        <f>'[1]Table 4 Level 3'!P30</f>
        <v>653.73</v>
      </c>
      <c r="J31" s="288">
        <f t="shared" si="4"/>
        <v>4530.3907101712493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286">
        <f>'[1]Table 8 2.1.12 MFP Funded'!V29</f>
        <v>28</v>
      </c>
      <c r="D32" s="285">
        <f>'10.1.12 MFP Funded'!S31</f>
        <v>46</v>
      </c>
      <c r="E32" s="284">
        <f t="shared" si="1"/>
        <v>18</v>
      </c>
      <c r="F32" s="284">
        <f t="shared" si="2"/>
        <v>18</v>
      </c>
      <c r="G32" s="284">
        <f t="shared" si="3"/>
        <v>0</v>
      </c>
      <c r="H32" s="283">
        <f>'[3]Table 3 Levels 1&amp;2'!AL33</f>
        <v>3130.9087022137969</v>
      </c>
      <c r="I32" s="282">
        <f>'[1]Table 4 Level 3'!P31</f>
        <v>836.83</v>
      </c>
      <c r="J32" s="282">
        <f t="shared" si="4"/>
        <v>3967.7387022137968</v>
      </c>
      <c r="K32" s="281">
        <f t="shared" si="5"/>
        <v>71419.29663984834</v>
      </c>
      <c r="L32" s="281">
        <f t="shared" si="6"/>
        <v>71419.29663984834</v>
      </c>
      <c r="M32" s="281">
        <f t="shared" si="7"/>
        <v>0</v>
      </c>
    </row>
    <row r="33" spans="1:13">
      <c r="A33" s="264">
        <v>27</v>
      </c>
      <c r="B33" s="263" t="s">
        <v>266</v>
      </c>
      <c r="C33" s="262">
        <f>'[1]Table 8 2.1.12 MFP Funded'!V30</f>
        <v>0</v>
      </c>
      <c r="D33" s="261">
        <f>'10.1.12 MFP Funded'!S32</f>
        <v>0</v>
      </c>
      <c r="E33" s="260">
        <f t="shared" si="1"/>
        <v>0</v>
      </c>
      <c r="F33" s="260">
        <f t="shared" si="2"/>
        <v>0</v>
      </c>
      <c r="G33" s="260">
        <f t="shared" si="3"/>
        <v>0</v>
      </c>
      <c r="H33" s="259">
        <f>'[3]Table 3 Levels 1&amp;2'!AL34</f>
        <v>5673.3097932359224</v>
      </c>
      <c r="I33" s="258">
        <f>'[1]Table 4 Level 3'!P32</f>
        <v>693.06</v>
      </c>
      <c r="J33" s="258">
        <f t="shared" si="4"/>
        <v>6366.3697932359228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262">
        <f>'[1]Table 8 2.1.12 MFP Funded'!V31</f>
        <v>0</v>
      </c>
      <c r="D34" s="261">
        <f>'10.1.12 MFP Funded'!S33</f>
        <v>0</v>
      </c>
      <c r="E34" s="260">
        <f t="shared" si="1"/>
        <v>0</v>
      </c>
      <c r="F34" s="260">
        <f t="shared" si="2"/>
        <v>0</v>
      </c>
      <c r="G34" s="260">
        <f t="shared" si="3"/>
        <v>0</v>
      </c>
      <c r="H34" s="259">
        <f>'[3]Table 3 Levels 1&amp;2'!AL35</f>
        <v>3225.6961587092846</v>
      </c>
      <c r="I34" s="258">
        <f>'[1]Table 4 Level 3'!P33</f>
        <v>694.4</v>
      </c>
      <c r="J34" s="258">
        <f t="shared" si="4"/>
        <v>3920.0961587092847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262">
        <f>'[1]Table 8 2.1.12 MFP Funded'!V32</f>
        <v>0</v>
      </c>
      <c r="D35" s="261">
        <f>'10.1.12 MFP Funded'!S34</f>
        <v>0</v>
      </c>
      <c r="E35" s="260">
        <f t="shared" si="1"/>
        <v>0</v>
      </c>
      <c r="F35" s="260">
        <f t="shared" si="2"/>
        <v>0</v>
      </c>
      <c r="G35" s="260">
        <f t="shared" si="3"/>
        <v>0</v>
      </c>
      <c r="H35" s="259">
        <f>'[3]Table 3 Levels 1&amp;2'!AL36</f>
        <v>3955.7852148385191</v>
      </c>
      <c r="I35" s="258">
        <f>'[1]Table 4 Level 3'!P34</f>
        <v>754.94999999999993</v>
      </c>
      <c r="J35" s="258">
        <f t="shared" si="4"/>
        <v>4710.7352148385189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278">
        <f>'[1]Table 8 2.1.12 MFP Funded'!V33</f>
        <v>0</v>
      </c>
      <c r="D36" s="277">
        <f>'10.1.12 MFP Funded'!S35</f>
        <v>0</v>
      </c>
      <c r="E36" s="276">
        <f t="shared" si="1"/>
        <v>0</v>
      </c>
      <c r="F36" s="276">
        <f t="shared" si="2"/>
        <v>0</v>
      </c>
      <c r="G36" s="276">
        <f t="shared" si="3"/>
        <v>0</v>
      </c>
      <c r="H36" s="275">
        <f>'[3]Table 3 Levels 1&amp;2'!AL37</f>
        <v>5609.6361466464068</v>
      </c>
      <c r="I36" s="274">
        <f>'[1]Table 4 Level 3'!P35</f>
        <v>727.17</v>
      </c>
      <c r="J36" s="274">
        <f t="shared" si="4"/>
        <v>6336.8061466464069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270">
        <f>'[1]Table 8 2.1.12 MFP Funded'!V34</f>
        <v>0</v>
      </c>
      <c r="D37" s="269">
        <f>'10.1.12 MFP Funded'!S36</f>
        <v>0</v>
      </c>
      <c r="E37" s="268">
        <f t="shared" si="1"/>
        <v>0</v>
      </c>
      <c r="F37" s="268">
        <f t="shared" si="2"/>
        <v>0</v>
      </c>
      <c r="G37" s="268">
        <f t="shared" si="3"/>
        <v>0</v>
      </c>
      <c r="H37" s="267">
        <f>'[3]Table 3 Levels 1&amp;2'!AL38</f>
        <v>4174.0937400224284</v>
      </c>
      <c r="I37" s="266">
        <f>'[1]Table 4 Level 3'!P36</f>
        <v>620.83000000000004</v>
      </c>
      <c r="J37" s="266">
        <f t="shared" si="4"/>
        <v>4794.9237400224283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262">
        <f>'[1]Table 8 2.1.12 MFP Funded'!V35</f>
        <v>0</v>
      </c>
      <c r="D38" s="261">
        <f>'10.1.12 MFP Funded'!S37</f>
        <v>0</v>
      </c>
      <c r="E38" s="260">
        <f t="shared" si="1"/>
        <v>0</v>
      </c>
      <c r="F38" s="260">
        <f t="shared" si="2"/>
        <v>0</v>
      </c>
      <c r="G38" s="260">
        <f t="shared" si="3"/>
        <v>0</v>
      </c>
      <c r="H38" s="259">
        <f>'[3]Table 3 Levels 1&amp;2'!AL39</f>
        <v>5486.1585166144778</v>
      </c>
      <c r="I38" s="258">
        <f>'[1]Table 4 Level 3'!P37</f>
        <v>559.77</v>
      </c>
      <c r="J38" s="258">
        <f t="shared" si="4"/>
        <v>6045.9285166144782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262">
        <f>'[1]Table 8 2.1.12 MFP Funded'!V36</f>
        <v>0</v>
      </c>
      <c r="D39" s="261">
        <f>'10.1.12 MFP Funded'!S38</f>
        <v>0</v>
      </c>
      <c r="E39" s="260">
        <f t="shared" ref="E39:E70" si="8">D39-C39</f>
        <v>0</v>
      </c>
      <c r="F39" s="260">
        <f t="shared" ref="F39:F70" si="9">IF(E39&gt;0,E39,0)</f>
        <v>0</v>
      </c>
      <c r="G39" s="260">
        <f t="shared" ref="G39:G70" si="10">IF(E39&lt;0,E39,0)</f>
        <v>0</v>
      </c>
      <c r="H39" s="259">
        <f>'[3]Table 3 Levels 1&amp;2'!AL40</f>
        <v>5393.8471941993575</v>
      </c>
      <c r="I39" s="258">
        <f>'[1]Table 4 Level 3'!P38</f>
        <v>655.31000000000006</v>
      </c>
      <c r="J39" s="258">
        <f t="shared" ref="J39:J70" si="11">H39+I39</f>
        <v>6049.1571941993579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0" si="14">IF(K39&lt;0,K39,0)</f>
        <v>0</v>
      </c>
    </row>
    <row r="40" spans="1:13">
      <c r="A40" s="264">
        <v>34</v>
      </c>
      <c r="B40" s="263" t="s">
        <v>259</v>
      </c>
      <c r="C40" s="262">
        <f>'[1]Table 8 2.1.12 MFP Funded'!V37</f>
        <v>0</v>
      </c>
      <c r="D40" s="261">
        <f>'10.1.12 MFP Funded'!S39</f>
        <v>0</v>
      </c>
      <c r="E40" s="260">
        <f t="shared" si="8"/>
        <v>0</v>
      </c>
      <c r="F40" s="260">
        <f t="shared" si="9"/>
        <v>0</v>
      </c>
      <c r="G40" s="260">
        <f t="shared" si="10"/>
        <v>0</v>
      </c>
      <c r="H40" s="259">
        <f>'[3]Table 3 Levels 1&amp;2'!AL41</f>
        <v>5864.3549473361072</v>
      </c>
      <c r="I40" s="258">
        <f>'[1]Table 4 Level 3'!P39</f>
        <v>644.11000000000013</v>
      </c>
      <c r="J40" s="258">
        <f t="shared" si="11"/>
        <v>6508.4649473361078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278">
        <f>'[1]Table 8 2.1.12 MFP Funded'!V38</f>
        <v>0</v>
      </c>
      <c r="D41" s="277">
        <f>'10.1.12 MFP Funded'!S40</f>
        <v>0</v>
      </c>
      <c r="E41" s="276">
        <f t="shared" si="8"/>
        <v>0</v>
      </c>
      <c r="F41" s="276">
        <f t="shared" si="9"/>
        <v>0</v>
      </c>
      <c r="G41" s="276">
        <f t="shared" si="10"/>
        <v>0</v>
      </c>
      <c r="H41" s="275">
        <f>'[3]Table 3 Levels 1&amp;2'!AL42</f>
        <v>4848.8680115701454</v>
      </c>
      <c r="I41" s="274">
        <f>'[1]Table 4 Level 3'!P40</f>
        <v>537.96</v>
      </c>
      <c r="J41" s="274">
        <f t="shared" si="11"/>
        <v>5386.8280115701455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270">
        <f>'[1]Table 8 2.1.12 MFP Funded'!V39</f>
        <v>275</v>
      </c>
      <c r="D42" s="269">
        <f>'10.1.12 MFP Funded'!S41</f>
        <v>362</v>
      </c>
      <c r="E42" s="268">
        <f t="shared" si="8"/>
        <v>87</v>
      </c>
      <c r="F42" s="268">
        <f t="shared" si="9"/>
        <v>87</v>
      </c>
      <c r="G42" s="268">
        <f t="shared" si="10"/>
        <v>0</v>
      </c>
      <c r="H42" s="267">
        <f>'[3]Table 3 Levels 1&amp;2'!AL43</f>
        <v>3442.7546828904692</v>
      </c>
      <c r="I42" s="266">
        <f>'[1]Table 5B1_RSD_Orleans'!F78</f>
        <v>746.0335616438357</v>
      </c>
      <c r="J42" s="266">
        <f t="shared" si="11"/>
        <v>4188.7882445343048</v>
      </c>
      <c r="K42" s="265">
        <f t="shared" si="12"/>
        <v>364424.5772744845</v>
      </c>
      <c r="L42" s="265">
        <f t="shared" si="13"/>
        <v>364424.5772744845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262">
        <f>'[1]Table 8 2.1.12 MFP Funded'!V40</f>
        <v>0</v>
      </c>
      <c r="D43" s="261">
        <f>'10.1.12 MFP Funded'!S42</f>
        <v>0</v>
      </c>
      <c r="E43" s="260">
        <f t="shared" si="8"/>
        <v>0</v>
      </c>
      <c r="F43" s="260">
        <f t="shared" si="9"/>
        <v>0</v>
      </c>
      <c r="G43" s="260">
        <f t="shared" si="10"/>
        <v>0</v>
      </c>
      <c r="H43" s="259">
        <f>'[3]Table 3 Levels 1&amp;2'!AL44</f>
        <v>5492.0643232073926</v>
      </c>
      <c r="I43" s="258">
        <f>'[1]Table 4 Level 3'!P42</f>
        <v>653.61</v>
      </c>
      <c r="J43" s="258">
        <f t="shared" si="11"/>
        <v>6145.6743232073923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262">
        <f>'[1]Table 8 2.1.12 MFP Funded'!V41</f>
        <v>0</v>
      </c>
      <c r="D44" s="261">
        <f>'10.1.12 MFP Funded'!S43</f>
        <v>0</v>
      </c>
      <c r="E44" s="260">
        <f t="shared" si="8"/>
        <v>0</v>
      </c>
      <c r="F44" s="260">
        <f t="shared" si="9"/>
        <v>0</v>
      </c>
      <c r="G44" s="260">
        <f t="shared" si="10"/>
        <v>0</v>
      </c>
      <c r="H44" s="259">
        <f>'[3]Table 3 Levels 1&amp;2'!AL45</f>
        <v>2296.9220537376964</v>
      </c>
      <c r="I44" s="258">
        <f>'[1]Table 4 Level 3'!P43</f>
        <v>829.92000000000007</v>
      </c>
      <c r="J44" s="258">
        <f t="shared" si="11"/>
        <v>3126.8420537376965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262">
        <f>'[1]Table 8 2.1.12 MFP Funded'!V42</f>
        <v>0</v>
      </c>
      <c r="D45" s="261">
        <f>'10.1.12 MFP Funded'!S44</f>
        <v>0</v>
      </c>
      <c r="E45" s="260">
        <f t="shared" si="8"/>
        <v>0</v>
      </c>
      <c r="F45" s="260">
        <f t="shared" si="9"/>
        <v>0</v>
      </c>
      <c r="G45" s="260">
        <f t="shared" si="10"/>
        <v>0</v>
      </c>
      <c r="H45" s="259">
        <f>'[3]Table 3 Levels 1&amp;2'!AL46</f>
        <v>3692.59215316156</v>
      </c>
      <c r="I45" s="258">
        <f>'[1]Table 5B2_RSD_LA'!F21</f>
        <v>779.65573042776441</v>
      </c>
      <c r="J45" s="258">
        <f t="shared" si="11"/>
        <v>4472.2478835893244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278">
        <f>'[1]Table 8 2.1.12 MFP Funded'!V43</f>
        <v>0</v>
      </c>
      <c r="D46" s="277">
        <f>'10.1.12 MFP Funded'!S45</f>
        <v>0</v>
      </c>
      <c r="E46" s="276">
        <f t="shared" si="8"/>
        <v>0</v>
      </c>
      <c r="F46" s="276">
        <f t="shared" si="9"/>
        <v>0</v>
      </c>
      <c r="G46" s="276">
        <f t="shared" si="10"/>
        <v>0</v>
      </c>
      <c r="H46" s="275">
        <f>'[3]Table 3 Levels 1&amp;2'!AL47</f>
        <v>4897.3087815908475</v>
      </c>
      <c r="I46" s="274">
        <f>'[1]Table 4 Level 3'!P45</f>
        <v>700.2700000000001</v>
      </c>
      <c r="J46" s="274">
        <f t="shared" si="11"/>
        <v>5597.5787815908479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270">
        <f>'[1]Table 8 2.1.12 MFP Funded'!V44</f>
        <v>0</v>
      </c>
      <c r="D47" s="269">
        <f>'10.1.12 MFP Funded'!S46</f>
        <v>0</v>
      </c>
      <c r="E47" s="268">
        <f t="shared" si="8"/>
        <v>0</v>
      </c>
      <c r="F47" s="268">
        <f t="shared" si="9"/>
        <v>0</v>
      </c>
      <c r="G47" s="268">
        <f t="shared" si="10"/>
        <v>0</v>
      </c>
      <c r="H47" s="267">
        <f>'[3]Table 3 Levels 1&amp;2'!AL48</f>
        <v>1613.0487891737891</v>
      </c>
      <c r="I47" s="266">
        <f>'[1]Table 4 Level 3'!P46</f>
        <v>886.22</v>
      </c>
      <c r="J47" s="266">
        <f t="shared" si="11"/>
        <v>2499.2687891737892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262">
        <f>'[1]Table 8 2.1.12 MFP Funded'!V45</f>
        <v>0</v>
      </c>
      <c r="D48" s="261">
        <f>'10.1.12 MFP Funded'!S47</f>
        <v>0</v>
      </c>
      <c r="E48" s="260">
        <f t="shared" si="8"/>
        <v>0</v>
      </c>
      <c r="F48" s="260">
        <f t="shared" si="9"/>
        <v>0</v>
      </c>
      <c r="G48" s="260">
        <f t="shared" si="10"/>
        <v>0</v>
      </c>
      <c r="H48" s="259">
        <f>'[3]Table 3 Levels 1&amp;2'!AL49</f>
        <v>5259.3837602759822</v>
      </c>
      <c r="I48" s="258">
        <f>'[1]Table 4 Level 3'!P47</f>
        <v>534.28</v>
      </c>
      <c r="J48" s="258">
        <f t="shared" si="11"/>
        <v>5793.663760275982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262">
        <f>'[1]Table 8 2.1.12 MFP Funded'!V46</f>
        <v>0</v>
      </c>
      <c r="D49" s="261">
        <f>'10.1.12 MFP Funded'!S48</f>
        <v>0</v>
      </c>
      <c r="E49" s="260">
        <f t="shared" si="8"/>
        <v>0</v>
      </c>
      <c r="F49" s="260">
        <f t="shared" si="9"/>
        <v>0</v>
      </c>
      <c r="G49" s="260">
        <f t="shared" si="10"/>
        <v>0</v>
      </c>
      <c r="H49" s="259">
        <f>'[3]Table 3 Levels 1&amp;2'!AL50</f>
        <v>5602.7225412254893</v>
      </c>
      <c r="I49" s="258">
        <f>'[1]Table 4 Level 3'!P48</f>
        <v>574.6099999999999</v>
      </c>
      <c r="J49" s="258">
        <f t="shared" si="11"/>
        <v>6177.332541225489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262">
        <f>'[1]Table 8 2.1.12 MFP Funded'!V47</f>
        <v>1</v>
      </c>
      <c r="D50" s="261">
        <f>'10.1.12 MFP Funded'!S49</f>
        <v>3</v>
      </c>
      <c r="E50" s="260">
        <f t="shared" si="8"/>
        <v>2</v>
      </c>
      <c r="F50" s="260">
        <f t="shared" si="9"/>
        <v>2</v>
      </c>
      <c r="G50" s="260">
        <f t="shared" si="10"/>
        <v>0</v>
      </c>
      <c r="H50" s="259">
        <f>'[3]Table 3 Levels 1&amp;2'!AL51</f>
        <v>4123.0310925034155</v>
      </c>
      <c r="I50" s="258">
        <f>'[1]Table 4 Level 3'!P49</f>
        <v>663.16000000000008</v>
      </c>
      <c r="J50" s="258">
        <f t="shared" si="11"/>
        <v>4786.1910925034153</v>
      </c>
      <c r="K50" s="257">
        <f t="shared" si="12"/>
        <v>9572.3821850068307</v>
      </c>
      <c r="L50" s="257">
        <f t="shared" si="13"/>
        <v>9572.3821850068307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278">
        <f>'[1]Table 8 2.1.12 MFP Funded'!V48</f>
        <v>2</v>
      </c>
      <c r="D51" s="277">
        <f>'10.1.12 MFP Funded'!S50</f>
        <v>2</v>
      </c>
      <c r="E51" s="276">
        <f t="shared" si="8"/>
        <v>0</v>
      </c>
      <c r="F51" s="276">
        <f t="shared" si="9"/>
        <v>0</v>
      </c>
      <c r="G51" s="276">
        <f t="shared" si="10"/>
        <v>0</v>
      </c>
      <c r="H51" s="275">
        <f>'[3]Table 3 Levels 1&amp;2'!AL52</f>
        <v>2428.6757675555082</v>
      </c>
      <c r="I51" s="274">
        <f>'[1]Table 4 Level 3'!P50</f>
        <v>753.96000000000015</v>
      </c>
      <c r="J51" s="274">
        <f t="shared" si="11"/>
        <v>3182.6357675555082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270">
        <f>'[1]Table 8 2.1.12 MFP Funded'!V49</f>
        <v>0</v>
      </c>
      <c r="D52" s="269">
        <f>'10.1.12 MFP Funded'!S51</f>
        <v>0</v>
      </c>
      <c r="E52" s="268">
        <f t="shared" si="8"/>
        <v>0</v>
      </c>
      <c r="F52" s="268">
        <f t="shared" si="9"/>
        <v>0</v>
      </c>
      <c r="G52" s="268">
        <f t="shared" si="10"/>
        <v>0</v>
      </c>
      <c r="H52" s="267">
        <f>'[3]Table 3 Levels 1&amp;2'!AL53</f>
        <v>5783.612845780598</v>
      </c>
      <c r="I52" s="266">
        <f>'[1]Table 4 Level 3'!P51</f>
        <v>728.06</v>
      </c>
      <c r="J52" s="266">
        <f t="shared" si="11"/>
        <v>6511.6728457805984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262">
        <f>'[1]Table 8 2.1.12 MFP Funded'!V50</f>
        <v>0</v>
      </c>
      <c r="D53" s="261">
        <f>'10.1.12 MFP Funded'!S52</f>
        <v>0</v>
      </c>
      <c r="E53" s="260">
        <f t="shared" si="8"/>
        <v>0</v>
      </c>
      <c r="F53" s="260">
        <f t="shared" si="9"/>
        <v>0</v>
      </c>
      <c r="G53" s="260">
        <f t="shared" si="10"/>
        <v>0</v>
      </c>
      <c r="H53" s="259">
        <f>'[3]Table 3 Levels 1&amp;2'!AL54</f>
        <v>3209.8138023141523</v>
      </c>
      <c r="I53" s="258">
        <f>'[1]Table 4 Level 3'!P52</f>
        <v>910.76</v>
      </c>
      <c r="J53" s="258">
        <f t="shared" si="11"/>
        <v>4120.5738023141521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262">
        <f>'[1]Table 8 2.1.12 MFP Funded'!V51</f>
        <v>2</v>
      </c>
      <c r="D54" s="261">
        <f>'10.1.12 MFP Funded'!S53</f>
        <v>2</v>
      </c>
      <c r="E54" s="260">
        <f t="shared" si="8"/>
        <v>0</v>
      </c>
      <c r="F54" s="260">
        <f t="shared" si="9"/>
        <v>0</v>
      </c>
      <c r="G54" s="260">
        <f t="shared" si="10"/>
        <v>0</v>
      </c>
      <c r="H54" s="259">
        <f>'[3]Table 3 Levels 1&amp;2'!AL55</f>
        <v>4278.1956772731837</v>
      </c>
      <c r="I54" s="258">
        <f>'[1]Table 4 Level 3'!P53</f>
        <v>871.07</v>
      </c>
      <c r="J54" s="258">
        <f t="shared" si="11"/>
        <v>5149.2656772731834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262">
        <f>'[1]Table 8 2.1.12 MFP Funded'!V52</f>
        <v>0</v>
      </c>
      <c r="D55" s="261">
        <f>'10.1.12 MFP Funded'!S54</f>
        <v>0</v>
      </c>
      <c r="E55" s="260">
        <f t="shared" si="8"/>
        <v>0</v>
      </c>
      <c r="F55" s="260">
        <f t="shared" si="9"/>
        <v>0</v>
      </c>
      <c r="G55" s="260">
        <f t="shared" si="10"/>
        <v>0</v>
      </c>
      <c r="H55" s="259">
        <f>'[3]Table 3 Levels 1&amp;2'!AL56</f>
        <v>4819.172186397177</v>
      </c>
      <c r="I55" s="258">
        <f>'[1]Table 4 Level 3'!P54</f>
        <v>574.43999999999994</v>
      </c>
      <c r="J55" s="258">
        <f t="shared" si="11"/>
        <v>5393.6121863971766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278">
        <f>'[1]Table 8 2.1.12 MFP Funded'!V53</f>
        <v>0</v>
      </c>
      <c r="D56" s="277">
        <f>'10.1.12 MFP Funded'!S55</f>
        <v>0</v>
      </c>
      <c r="E56" s="276">
        <f t="shared" si="8"/>
        <v>0</v>
      </c>
      <c r="F56" s="276">
        <f t="shared" si="9"/>
        <v>0</v>
      </c>
      <c r="G56" s="276">
        <f t="shared" si="10"/>
        <v>0</v>
      </c>
      <c r="H56" s="275">
        <f>'[3]Table 3 Levels 1&amp;2'!AL57</f>
        <v>5078.3381494368732</v>
      </c>
      <c r="I56" s="274">
        <f>'[1]Table 4 Level 3'!P55</f>
        <v>634.46</v>
      </c>
      <c r="J56" s="274">
        <f t="shared" si="11"/>
        <v>5712.7981494368732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270">
        <f>'[1]Table 8 2.1.12 MFP Funded'!V54</f>
        <v>0</v>
      </c>
      <c r="D57" s="269">
        <f>'10.1.12 MFP Funded'!S56</f>
        <v>0</v>
      </c>
      <c r="E57" s="268">
        <f t="shared" si="8"/>
        <v>0</v>
      </c>
      <c r="F57" s="268">
        <f t="shared" si="9"/>
        <v>0</v>
      </c>
      <c r="G57" s="268">
        <f t="shared" si="10"/>
        <v>0</v>
      </c>
      <c r="H57" s="267">
        <f>'[3]Table 3 Levels 1&amp;2'!AL58</f>
        <v>4327.8748353683095</v>
      </c>
      <c r="I57" s="266">
        <f>'[1]Table 4 Level 3'!P56</f>
        <v>706.66</v>
      </c>
      <c r="J57" s="266">
        <f t="shared" si="11"/>
        <v>5034.5348353683094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262">
        <f>'[1]Table 8 2.1.12 MFP Funded'!V55</f>
        <v>1</v>
      </c>
      <c r="D58" s="261">
        <f>'10.1.12 MFP Funded'!S57</f>
        <v>3</v>
      </c>
      <c r="E58" s="260">
        <f t="shared" si="8"/>
        <v>2</v>
      </c>
      <c r="F58" s="260">
        <f t="shared" si="9"/>
        <v>2</v>
      </c>
      <c r="G58" s="260">
        <f t="shared" si="10"/>
        <v>0</v>
      </c>
      <c r="H58" s="259">
        <f>'[3]Table 3 Levels 1&amp;2'!AL59</f>
        <v>4936.6461759855838</v>
      </c>
      <c r="I58" s="258">
        <f>'[1]Table 4 Level 3'!P57</f>
        <v>658.37</v>
      </c>
      <c r="J58" s="258">
        <f t="shared" si="11"/>
        <v>5595.0161759855837</v>
      </c>
      <c r="K58" s="257">
        <f t="shared" si="12"/>
        <v>11190.032351971167</v>
      </c>
      <c r="L58" s="257">
        <f t="shared" si="13"/>
        <v>11190.032351971167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262">
        <f>'[1]Table 8 2.1.12 MFP Funded'!V56</f>
        <v>0</v>
      </c>
      <c r="D59" s="261">
        <f>'10.1.12 MFP Funded'!S58</f>
        <v>0</v>
      </c>
      <c r="E59" s="260">
        <f t="shared" si="8"/>
        <v>0</v>
      </c>
      <c r="F59" s="260">
        <f t="shared" si="9"/>
        <v>0</v>
      </c>
      <c r="G59" s="260">
        <f t="shared" si="10"/>
        <v>0</v>
      </c>
      <c r="H59" s="259">
        <f>'[3]Table 3 Levels 1&amp;2'!AL60</f>
        <v>4800.3207499962118</v>
      </c>
      <c r="I59" s="258">
        <f>'[1]Table 4 Level 3'!P58</f>
        <v>689.74</v>
      </c>
      <c r="J59" s="258">
        <f t="shared" si="11"/>
        <v>5490.0607499962116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262">
        <f>'[1]Table 8 2.1.12 MFP Funded'!V57</f>
        <v>0</v>
      </c>
      <c r="D60" s="261">
        <f>'10.1.12 MFP Funded'!S59</f>
        <v>0</v>
      </c>
      <c r="E60" s="260">
        <f t="shared" si="8"/>
        <v>0</v>
      </c>
      <c r="F60" s="260">
        <f t="shared" si="9"/>
        <v>0</v>
      </c>
      <c r="G60" s="260">
        <f t="shared" si="10"/>
        <v>0</v>
      </c>
      <c r="H60" s="259">
        <f>'[3]Table 3 Levels 1&amp;2'!AL61</f>
        <v>6010.7753360515026</v>
      </c>
      <c r="I60" s="258">
        <f>'[1]Table 4 Level 3'!P59</f>
        <v>951.45</v>
      </c>
      <c r="J60" s="258">
        <f t="shared" si="11"/>
        <v>6962.2253360515024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278">
        <f>'[1]Table 8 2.1.12 MFP Funded'!V58</f>
        <v>0</v>
      </c>
      <c r="D61" s="277">
        <f>'10.1.12 MFP Funded'!S60</f>
        <v>0</v>
      </c>
      <c r="E61" s="276">
        <f t="shared" si="8"/>
        <v>0</v>
      </c>
      <c r="F61" s="276">
        <f t="shared" si="9"/>
        <v>0</v>
      </c>
      <c r="G61" s="276">
        <f t="shared" si="10"/>
        <v>0</v>
      </c>
      <c r="H61" s="275">
        <f>'[3]Table 3 Levels 1&amp;2'!AL62</f>
        <v>4103.7453851303217</v>
      </c>
      <c r="I61" s="274">
        <f>'[1]Table 4 Level 3'!P60</f>
        <v>795.14</v>
      </c>
      <c r="J61" s="274">
        <f t="shared" si="11"/>
        <v>4898.885385130322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270">
        <f>'[1]Table 8 2.1.12 MFP Funded'!V59</f>
        <v>0</v>
      </c>
      <c r="D62" s="269">
        <f>'10.1.12 MFP Funded'!S61</f>
        <v>0</v>
      </c>
      <c r="E62" s="268">
        <f t="shared" si="8"/>
        <v>0</v>
      </c>
      <c r="F62" s="268">
        <f t="shared" si="9"/>
        <v>0</v>
      </c>
      <c r="G62" s="268">
        <f t="shared" si="10"/>
        <v>0</v>
      </c>
      <c r="H62" s="267">
        <f>'[3]Table 3 Levels 1&amp;2'!AL63</f>
        <v>5076.2407002640311</v>
      </c>
      <c r="I62" s="266">
        <f>'[1]Table 4 Level 3'!P61</f>
        <v>614.66000000000008</v>
      </c>
      <c r="J62" s="266">
        <f t="shared" si="11"/>
        <v>5690.900700264031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262">
        <f>'[1]Table 8 2.1.12 MFP Funded'!V60</f>
        <v>0</v>
      </c>
      <c r="D63" s="261">
        <f>'10.1.12 MFP Funded'!S62</f>
        <v>0</v>
      </c>
      <c r="E63" s="260">
        <f t="shared" si="8"/>
        <v>0</v>
      </c>
      <c r="F63" s="260">
        <f t="shared" si="9"/>
        <v>0</v>
      </c>
      <c r="G63" s="260">
        <f t="shared" si="10"/>
        <v>0</v>
      </c>
      <c r="H63" s="259">
        <f>'[3]Table 3 Levels 1&amp;2'!AL64</f>
        <v>4409.0708210621269</v>
      </c>
      <c r="I63" s="258">
        <f>'[1]Table 4 Level 3'!P62</f>
        <v>764.51</v>
      </c>
      <c r="J63" s="258">
        <f t="shared" si="11"/>
        <v>5173.5808210621271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262">
        <f>'[1]Table 8 2.1.12 MFP Funded'!V61</f>
        <v>0</v>
      </c>
      <c r="D64" s="261">
        <f>'10.1.12 MFP Funded'!S63</f>
        <v>0</v>
      </c>
      <c r="E64" s="260">
        <f t="shared" si="8"/>
        <v>0</v>
      </c>
      <c r="F64" s="260">
        <f t="shared" si="9"/>
        <v>0</v>
      </c>
      <c r="G64" s="260">
        <f t="shared" si="10"/>
        <v>0</v>
      </c>
      <c r="H64" s="259">
        <f>'[3]Table 3 Levels 1&amp;2'!AL65</f>
        <v>5341.4512666086594</v>
      </c>
      <c r="I64" s="258">
        <f>'[1]Table 4 Level 3'!P63</f>
        <v>697.04</v>
      </c>
      <c r="J64" s="258">
        <f t="shared" si="11"/>
        <v>6038.4912666086593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262">
        <f>'[1]Table 8 2.1.12 MFP Funded'!V62</f>
        <v>0</v>
      </c>
      <c r="D65" s="261">
        <f>'10.1.12 MFP Funded'!S64</f>
        <v>0</v>
      </c>
      <c r="E65" s="260">
        <f t="shared" si="8"/>
        <v>0</v>
      </c>
      <c r="F65" s="260">
        <f t="shared" si="9"/>
        <v>0</v>
      </c>
      <c r="G65" s="260">
        <f t="shared" si="10"/>
        <v>0</v>
      </c>
      <c r="H65" s="259">
        <f>'[3]Table 3 Levels 1&amp;2'!AL66</f>
        <v>6342.1695127641487</v>
      </c>
      <c r="I65" s="258">
        <f>'[1]Table 4 Level 3'!P64</f>
        <v>689.52</v>
      </c>
      <c r="J65" s="258">
        <f t="shared" si="11"/>
        <v>7031.6895127641492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278">
        <f>'[1]Table 8 2.1.12 MFP Funded'!V63</f>
        <v>0</v>
      </c>
      <c r="D66" s="277">
        <f>'10.1.12 MFP Funded'!S65</f>
        <v>0</v>
      </c>
      <c r="E66" s="276">
        <f t="shared" si="8"/>
        <v>0</v>
      </c>
      <c r="F66" s="276">
        <f t="shared" si="9"/>
        <v>0</v>
      </c>
      <c r="G66" s="276">
        <f t="shared" si="10"/>
        <v>0</v>
      </c>
      <c r="H66" s="275">
        <f>'[3]Table 3 Levels 1&amp;2'!AL67</f>
        <v>4836.7830262372299</v>
      </c>
      <c r="I66" s="274">
        <f>'[1]Table 4 Level 3'!P65</f>
        <v>594.04</v>
      </c>
      <c r="J66" s="274">
        <f t="shared" si="11"/>
        <v>5430.8230262372299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270">
        <f>'[1]Table 8 2.1.12 MFP Funded'!V64</f>
        <v>0</v>
      </c>
      <c r="D67" s="269">
        <f>'10.1.12 MFP Funded'!S66</f>
        <v>0</v>
      </c>
      <c r="E67" s="268">
        <f t="shared" si="8"/>
        <v>0</v>
      </c>
      <c r="F67" s="268">
        <f t="shared" si="9"/>
        <v>0</v>
      </c>
      <c r="G67" s="268">
        <f t="shared" si="10"/>
        <v>0</v>
      </c>
      <c r="H67" s="267">
        <f>'[3]Table 3 Levels 1&amp;2'!AL68</f>
        <v>3068.5254213785697</v>
      </c>
      <c r="I67" s="266">
        <f>'[1]Table 4 Level 3'!P66</f>
        <v>833.70999999999992</v>
      </c>
      <c r="J67" s="266">
        <f t="shared" si="11"/>
        <v>3902.2354213785698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262">
        <f>'[1]Table 8 2.1.12 MFP Funded'!V65</f>
        <v>0</v>
      </c>
      <c r="D68" s="261">
        <f>'10.1.12 MFP Funded'!S67</f>
        <v>0</v>
      </c>
      <c r="E68" s="260">
        <f t="shared" si="8"/>
        <v>0</v>
      </c>
      <c r="F68" s="260">
        <f t="shared" si="9"/>
        <v>0</v>
      </c>
      <c r="G68" s="260">
        <f t="shared" si="10"/>
        <v>0</v>
      </c>
      <c r="H68" s="259">
        <f>'[3]Table 3 Levels 1&amp;2'!AL69</f>
        <v>5577.0282124990472</v>
      </c>
      <c r="I68" s="258">
        <f>'[1]Table 4 Level 3'!P67</f>
        <v>516.08000000000004</v>
      </c>
      <c r="J68" s="258">
        <f t="shared" si="11"/>
        <v>6093.1082124990471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262">
        <f>'[1]Table 8 2.1.12 MFP Funded'!V66</f>
        <v>0</v>
      </c>
      <c r="D69" s="261">
        <f>'10.1.12 MFP Funded'!S68</f>
        <v>0</v>
      </c>
      <c r="E69" s="260">
        <f t="shared" si="8"/>
        <v>0</v>
      </c>
      <c r="F69" s="260">
        <f t="shared" si="9"/>
        <v>0</v>
      </c>
      <c r="G69" s="260">
        <f t="shared" si="10"/>
        <v>0</v>
      </c>
      <c r="H69" s="259">
        <f>'[3]Table 3 Levels 1&amp;2'!AL70</f>
        <v>4427.207711317601</v>
      </c>
      <c r="I69" s="258">
        <f>'[1]Table 4 Level 3'!P68</f>
        <v>756.79</v>
      </c>
      <c r="J69" s="258">
        <f t="shared" si="11"/>
        <v>5183.997711317601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262">
        <f>'[1]Table 8 2.1.12 MFP Funded'!V67</f>
        <v>0</v>
      </c>
      <c r="D70" s="261">
        <f>'10.1.12 MFP Funded'!S69</f>
        <v>0</v>
      </c>
      <c r="E70" s="260">
        <f t="shared" si="8"/>
        <v>0</v>
      </c>
      <c r="F70" s="260">
        <f t="shared" si="9"/>
        <v>0</v>
      </c>
      <c r="G70" s="260">
        <f t="shared" si="10"/>
        <v>0</v>
      </c>
      <c r="H70" s="259">
        <f>'[3]Table 3 Levels 1&amp;2'!AL71</f>
        <v>5888.4725850181812</v>
      </c>
      <c r="I70" s="258">
        <f>'[1]Table 4 Level 3'!P69</f>
        <v>592.66</v>
      </c>
      <c r="J70" s="258">
        <f t="shared" si="11"/>
        <v>6481.1325850181811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278">
        <f>'[1]Table 8 2.1.12 MFP Funded'!V68</f>
        <v>0</v>
      </c>
      <c r="D71" s="277">
        <f>'10.1.12 MFP Funded'!S70</f>
        <v>0</v>
      </c>
      <c r="E71" s="276">
        <f t="shared" ref="E71:E76" si="15">D71-C71</f>
        <v>0</v>
      </c>
      <c r="F71" s="276">
        <f t="shared" ref="F71:F76" si="16">IF(E71&gt;0,E71,0)</f>
        <v>0</v>
      </c>
      <c r="G71" s="276">
        <f t="shared" ref="G71:G76" si="17">IF(E71&lt;0,E71,0)</f>
        <v>0</v>
      </c>
      <c r="H71" s="275">
        <f>'[3]Table 3 Levels 1&amp;2'!AL72</f>
        <v>4583.9609010774066</v>
      </c>
      <c r="I71" s="274">
        <f>'[1]Table 4 Level 3'!P70</f>
        <v>829.12</v>
      </c>
      <c r="J71" s="274">
        <f t="shared" ref="J71:J76" si="18">H71+I71</f>
        <v>5413.0809010774065</v>
      </c>
      <c r="K71" s="273">
        <f t="shared" ref="K71:K76" si="19">E71*J71</f>
        <v>0</v>
      </c>
      <c r="L71" s="273">
        <f t="shared" ref="L71:L76" si="20">IF(K71&gt;0,K71,0)</f>
        <v>0</v>
      </c>
      <c r="M71" s="273">
        <f t="shared" ref="M71:M76" si="21">IF(K71&lt;0,K71,0)</f>
        <v>0</v>
      </c>
    </row>
    <row r="72" spans="1:13">
      <c r="A72" s="272">
        <v>66</v>
      </c>
      <c r="B72" s="271" t="s">
        <v>227</v>
      </c>
      <c r="C72" s="270">
        <f>'[1]Table 8 2.1.12 MFP Funded'!V69</f>
        <v>0</v>
      </c>
      <c r="D72" s="269">
        <f>'10.1.12 MFP Funded'!S71</f>
        <v>0</v>
      </c>
      <c r="E72" s="268">
        <f t="shared" si="15"/>
        <v>0</v>
      </c>
      <c r="F72" s="268">
        <f t="shared" si="16"/>
        <v>0</v>
      </c>
      <c r="G72" s="268">
        <f t="shared" si="17"/>
        <v>0</v>
      </c>
      <c r="H72" s="267">
        <f>'[3]Table 3 Levels 1&amp;2'!AL73</f>
        <v>6262.4784859426345</v>
      </c>
      <c r="I72" s="266">
        <f>'[1]Table 4 Level 3'!P71</f>
        <v>730.06</v>
      </c>
      <c r="J72" s="266">
        <f t="shared" si="18"/>
        <v>6992.538485942634</v>
      </c>
      <c r="K72" s="265">
        <f t="shared" si="19"/>
        <v>0</v>
      </c>
      <c r="L72" s="265">
        <f t="shared" si="20"/>
        <v>0</v>
      </c>
      <c r="M72" s="265">
        <f t="shared" si="21"/>
        <v>0</v>
      </c>
    </row>
    <row r="73" spans="1:13">
      <c r="A73" s="264">
        <v>67</v>
      </c>
      <c r="B73" s="263" t="s">
        <v>226</v>
      </c>
      <c r="C73" s="262">
        <f>'[1]Table 8 2.1.12 MFP Funded'!V70</f>
        <v>0</v>
      </c>
      <c r="D73" s="261">
        <f>'10.1.12 MFP Funded'!S72</f>
        <v>0</v>
      </c>
      <c r="E73" s="260">
        <f t="shared" si="15"/>
        <v>0</v>
      </c>
      <c r="F73" s="260">
        <f t="shared" si="16"/>
        <v>0</v>
      </c>
      <c r="G73" s="260">
        <f t="shared" si="17"/>
        <v>0</v>
      </c>
      <c r="H73" s="259">
        <f>'[3]Table 3 Levels 1&amp;2'!AL74</f>
        <v>5059.3528695821524</v>
      </c>
      <c r="I73" s="258">
        <f>'[1]Table 4 Level 3'!P72</f>
        <v>715.61</v>
      </c>
      <c r="J73" s="258">
        <f t="shared" si="18"/>
        <v>5774.9628695821521</v>
      </c>
      <c r="K73" s="257">
        <f t="shared" si="19"/>
        <v>0</v>
      </c>
      <c r="L73" s="257">
        <f t="shared" si="20"/>
        <v>0</v>
      </c>
      <c r="M73" s="257">
        <f t="shared" si="21"/>
        <v>0</v>
      </c>
    </row>
    <row r="74" spans="1:13">
      <c r="A74" s="264">
        <v>68</v>
      </c>
      <c r="B74" s="263" t="s">
        <v>225</v>
      </c>
      <c r="C74" s="262">
        <f>'[1]Table 8 2.1.12 MFP Funded'!V71</f>
        <v>0</v>
      </c>
      <c r="D74" s="261">
        <f>'10.1.12 MFP Funded'!S73</f>
        <v>0</v>
      </c>
      <c r="E74" s="260">
        <f t="shared" si="15"/>
        <v>0</v>
      </c>
      <c r="F74" s="260">
        <f t="shared" si="16"/>
        <v>0</v>
      </c>
      <c r="G74" s="260">
        <f t="shared" si="17"/>
        <v>0</v>
      </c>
      <c r="H74" s="259">
        <f>'[3]Table 3 Levels 1&amp;2'!AL75</f>
        <v>5863.2815891318614</v>
      </c>
      <c r="I74" s="258">
        <f>'[1]Table 4 Level 3'!P73</f>
        <v>798.7</v>
      </c>
      <c r="J74" s="258">
        <f t="shared" si="18"/>
        <v>6661.9815891318613</v>
      </c>
      <c r="K74" s="257">
        <f t="shared" si="19"/>
        <v>0</v>
      </c>
      <c r="L74" s="257">
        <f t="shared" si="20"/>
        <v>0</v>
      </c>
      <c r="M74" s="257">
        <f t="shared" si="21"/>
        <v>0</v>
      </c>
    </row>
    <row r="75" spans="1:13">
      <c r="A75" s="256">
        <v>69</v>
      </c>
      <c r="B75" s="255" t="s">
        <v>224</v>
      </c>
      <c r="C75" s="254">
        <f>'[1]Table 8 2.1.12 MFP Funded'!V72</f>
        <v>0</v>
      </c>
      <c r="D75" s="253">
        <f>'10.1.12 MFP Funded'!S74</f>
        <v>0</v>
      </c>
      <c r="E75" s="252">
        <f t="shared" si="15"/>
        <v>0</v>
      </c>
      <c r="F75" s="252">
        <f t="shared" si="16"/>
        <v>0</v>
      </c>
      <c r="G75" s="252">
        <f t="shared" si="17"/>
        <v>0</v>
      </c>
      <c r="H75" s="251">
        <f>'[3]Table 3 Levels 1&amp;2'!AL76</f>
        <v>5520.7940729790862</v>
      </c>
      <c r="I75" s="250">
        <f>'[1]Table 4 Level 3'!P74</f>
        <v>705.67</v>
      </c>
      <c r="J75" s="250">
        <f t="shared" si="18"/>
        <v>6226.4640729790863</v>
      </c>
      <c r="K75" s="249">
        <f t="shared" si="19"/>
        <v>0</v>
      </c>
      <c r="L75" s="249">
        <f t="shared" si="20"/>
        <v>0</v>
      </c>
      <c r="M75" s="249">
        <f t="shared" si="21"/>
        <v>0</v>
      </c>
    </row>
    <row r="76" spans="1:13">
      <c r="A76" s="312"/>
      <c r="B76" s="311" t="s">
        <v>295</v>
      </c>
      <c r="C76" s="310"/>
      <c r="D76" s="309"/>
      <c r="E76" s="324">
        <f t="shared" si="15"/>
        <v>0</v>
      </c>
      <c r="F76" s="324">
        <f t="shared" si="16"/>
        <v>0</v>
      </c>
      <c r="G76" s="324">
        <f t="shared" si="17"/>
        <v>0</v>
      </c>
      <c r="H76" s="323"/>
      <c r="I76" s="322">
        <f>'[1]Table 5B1_RSD_Orleans'!E112</f>
        <v>0</v>
      </c>
      <c r="J76" s="322">
        <f t="shared" si="18"/>
        <v>0</v>
      </c>
      <c r="K76" s="321">
        <f t="shared" si="19"/>
        <v>0</v>
      </c>
      <c r="L76" s="321">
        <f t="shared" si="20"/>
        <v>0</v>
      </c>
      <c r="M76" s="321">
        <f t="shared" si="21"/>
        <v>0</v>
      </c>
    </row>
    <row r="77" spans="1:13" ht="13.5" thickBot="1">
      <c r="A77" s="248"/>
      <c r="B77" s="247" t="s">
        <v>223</v>
      </c>
      <c r="C77" s="246">
        <f>SUM(C7:C76)</f>
        <v>309</v>
      </c>
      <c r="D77" s="307">
        <f>SUM(D7:D76)</f>
        <v>418</v>
      </c>
      <c r="E77" s="307">
        <f>SUM(E7:E76)</f>
        <v>109</v>
      </c>
      <c r="F77" s="307">
        <f>SUM(F7:F76)</f>
        <v>109</v>
      </c>
      <c r="G77" s="307">
        <f>SUM(G7:G76)</f>
        <v>0</v>
      </c>
      <c r="H77" s="244">
        <f>'[3]Table 3 Levels 1&amp;2'!AL77</f>
        <v>4336.5032257801222</v>
      </c>
      <c r="I77" s="243"/>
      <c r="J77" s="243"/>
      <c r="K77" s="243">
        <f>SUM(K7:K76)</f>
        <v>456606.28845131083</v>
      </c>
      <c r="L77" s="243">
        <f>SUM(L7:L76)</f>
        <v>456606.28845131083</v>
      </c>
      <c r="M77" s="243">
        <f>SUM(M7:M76)</f>
        <v>0</v>
      </c>
    </row>
    <row r="78" spans="1:13" ht="13.5" thickTop="1"/>
  </sheetData>
  <mergeCells count="12">
    <mergeCell ref="J2:J4"/>
    <mergeCell ref="K2:K4"/>
    <mergeCell ref="A2:B4"/>
    <mergeCell ref="L2:L4"/>
    <mergeCell ref="M2:M4"/>
    <mergeCell ref="C2:C4"/>
    <mergeCell ref="D2:D4"/>
    <mergeCell ref="E2:E4"/>
    <mergeCell ref="F2:F4"/>
    <mergeCell ref="G2:G4"/>
    <mergeCell ref="H2:H4"/>
    <mergeCell ref="I2:I4"/>
  </mergeCells>
  <printOptions horizontalCentered="1"/>
  <pageMargins left="0.33" right="0.35" top="0.75" bottom="0.75" header="0.3" footer="0.3"/>
  <pageSetup paperSize="5" scale="54" firstPageNumber="54" orientation="portrait" useFirstPageNumber="1" r:id="rId1"/>
  <headerFooter>
    <oddHeader>&amp;L&amp;"Arial,Bold"&amp;20Revised FY2012-13 MFP Budget Letter: October 1 Mid-year Adjustment for Students</oddHeader>
    <oddFooter>&amp;R&amp;P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44"/>
  <sheetViews>
    <sheetView zoomScale="90" zoomScaleNormal="90" workbookViewId="0">
      <selection activeCell="J33" sqref="J33"/>
    </sheetView>
  </sheetViews>
  <sheetFormatPr defaultRowHeight="15"/>
  <cols>
    <col min="1" max="1" width="9.140625" style="582"/>
    <col min="2" max="2" width="9.42578125" style="582" bestFit="1" customWidth="1"/>
    <col min="3" max="3" width="53.140625" style="582" customWidth="1"/>
    <col min="4" max="4" width="16.7109375" style="583" bestFit="1" customWidth="1"/>
    <col min="5" max="16384" width="9.140625" style="582"/>
  </cols>
  <sheetData>
    <row r="2" spans="1:4">
      <c r="A2" s="855" t="s">
        <v>554</v>
      </c>
      <c r="B2" s="855"/>
      <c r="C2" s="855"/>
      <c r="D2" s="855"/>
    </row>
    <row r="4" spans="1:4" ht="12.75" customHeight="1">
      <c r="A4" s="594" t="s">
        <v>222</v>
      </c>
      <c r="B4" s="594" t="s">
        <v>553</v>
      </c>
      <c r="C4" s="594" t="s">
        <v>552</v>
      </c>
      <c r="D4" s="594" t="s">
        <v>551</v>
      </c>
    </row>
    <row r="5" spans="1:4" ht="12.75" customHeight="1">
      <c r="A5" s="588">
        <v>300</v>
      </c>
      <c r="B5" s="587">
        <v>300001</v>
      </c>
      <c r="C5" s="593" t="s">
        <v>550</v>
      </c>
      <c r="D5" s="593">
        <v>401</v>
      </c>
    </row>
    <row r="6" spans="1:4" ht="12.75" customHeight="1">
      <c r="A6" s="588">
        <v>300</v>
      </c>
      <c r="B6" s="587">
        <v>300002</v>
      </c>
      <c r="C6" s="593" t="s">
        <v>549</v>
      </c>
      <c r="D6" s="593">
        <v>463</v>
      </c>
    </row>
    <row r="7" spans="1:4" ht="12.75" customHeight="1">
      <c r="A7" s="588">
        <v>300</v>
      </c>
      <c r="B7" s="587">
        <v>300003</v>
      </c>
      <c r="C7" s="593" t="s">
        <v>548</v>
      </c>
      <c r="D7" s="593">
        <v>657</v>
      </c>
    </row>
    <row r="8" spans="1:4" ht="12.75" customHeight="1">
      <c r="A8" s="588">
        <v>300</v>
      </c>
      <c r="B8" s="587">
        <v>300004</v>
      </c>
      <c r="C8" s="593" t="s">
        <v>547</v>
      </c>
      <c r="D8" s="593">
        <v>436</v>
      </c>
    </row>
    <row r="9" spans="1:4" ht="12.75" customHeight="1">
      <c r="A9" s="588">
        <v>360</v>
      </c>
      <c r="B9" s="587">
        <v>360001</v>
      </c>
      <c r="C9" s="586" t="s">
        <v>546</v>
      </c>
      <c r="D9" s="586">
        <v>150</v>
      </c>
    </row>
    <row r="10" spans="1:4" ht="12.75" customHeight="1">
      <c r="A10" s="588">
        <v>361</v>
      </c>
      <c r="B10" s="587">
        <v>361001</v>
      </c>
      <c r="C10" s="586" t="s">
        <v>545</v>
      </c>
      <c r="D10" s="586">
        <v>159</v>
      </c>
    </row>
    <row r="11" spans="1:4" ht="12.75" customHeight="1">
      <c r="A11" s="588">
        <v>362</v>
      </c>
      <c r="B11" s="587">
        <v>362001</v>
      </c>
      <c r="C11" s="586" t="s">
        <v>544</v>
      </c>
      <c r="D11" s="586">
        <v>389</v>
      </c>
    </row>
    <row r="12" spans="1:4" ht="12.75" customHeight="1">
      <c r="A12" s="588">
        <v>363</v>
      </c>
      <c r="B12" s="587">
        <v>363001</v>
      </c>
      <c r="C12" s="586" t="s">
        <v>543</v>
      </c>
      <c r="D12" s="586">
        <v>520</v>
      </c>
    </row>
    <row r="13" spans="1:4" ht="12.75" customHeight="1">
      <c r="A13" s="588">
        <v>364</v>
      </c>
      <c r="B13" s="587">
        <v>364001</v>
      </c>
      <c r="C13" s="586" t="s">
        <v>542</v>
      </c>
      <c r="D13" s="586">
        <v>512</v>
      </c>
    </row>
    <row r="14" spans="1:4" ht="12.75" customHeight="1">
      <c r="A14" s="588">
        <v>366</v>
      </c>
      <c r="B14" s="587">
        <v>366001</v>
      </c>
      <c r="C14" s="586" t="s">
        <v>541</v>
      </c>
      <c r="D14" s="586">
        <v>131</v>
      </c>
    </row>
    <row r="15" spans="1:4" ht="12.75" customHeight="1">
      <c r="A15" s="588">
        <v>367</v>
      </c>
      <c r="B15" s="587">
        <v>367001</v>
      </c>
      <c r="C15" s="586" t="s">
        <v>540</v>
      </c>
      <c r="D15" s="586">
        <v>373</v>
      </c>
    </row>
    <row r="16" spans="1:4" ht="12.75" customHeight="1">
      <c r="A16" s="588">
        <v>368</v>
      </c>
      <c r="B16" s="587">
        <v>368001</v>
      </c>
      <c r="C16" s="586" t="s">
        <v>539</v>
      </c>
      <c r="D16" s="586">
        <v>256</v>
      </c>
    </row>
    <row r="17" spans="1:5" ht="12.75" customHeight="1">
      <c r="A17" s="588">
        <v>369</v>
      </c>
      <c r="B17" s="587">
        <v>369001</v>
      </c>
      <c r="C17" s="586" t="s">
        <v>538</v>
      </c>
      <c r="D17" s="586">
        <v>618</v>
      </c>
    </row>
    <row r="18" spans="1:5" ht="12.75" customHeight="1">
      <c r="A18" s="588">
        <v>369</v>
      </c>
      <c r="B18" s="587">
        <v>369002</v>
      </c>
      <c r="C18" s="586" t="s">
        <v>537</v>
      </c>
      <c r="D18" s="586">
        <v>656</v>
      </c>
    </row>
    <row r="19" spans="1:5" ht="12.75" customHeight="1">
      <c r="A19" s="588">
        <v>369</v>
      </c>
      <c r="B19" s="587">
        <v>369003</v>
      </c>
      <c r="C19" s="586" t="s">
        <v>536</v>
      </c>
      <c r="D19" s="586">
        <v>630</v>
      </c>
    </row>
    <row r="20" spans="1:5" ht="12.75" customHeight="1">
      <c r="A20" s="588">
        <v>369</v>
      </c>
      <c r="B20" s="587">
        <v>369004</v>
      </c>
      <c r="C20" s="586" t="s">
        <v>535</v>
      </c>
      <c r="D20" s="586">
        <v>191</v>
      </c>
    </row>
    <row r="21" spans="1:5" ht="12.75" customHeight="1">
      <c r="A21" s="588">
        <v>369</v>
      </c>
      <c r="B21" s="587">
        <v>369005</v>
      </c>
      <c r="C21" s="586" t="s">
        <v>534</v>
      </c>
      <c r="D21" s="586">
        <v>178</v>
      </c>
    </row>
    <row r="22" spans="1:5" ht="12.75" customHeight="1">
      <c r="A22" s="592">
        <v>369</v>
      </c>
      <c r="B22" s="591">
        <v>369700</v>
      </c>
      <c r="C22" s="590" t="s">
        <v>533</v>
      </c>
      <c r="D22" s="590">
        <v>5</v>
      </c>
      <c r="E22" s="589" t="s">
        <v>582</v>
      </c>
    </row>
    <row r="23" spans="1:5" ht="12.75" customHeight="1">
      <c r="A23" s="588">
        <v>373</v>
      </c>
      <c r="B23" s="587">
        <v>373001</v>
      </c>
      <c r="C23" s="586" t="s">
        <v>532</v>
      </c>
      <c r="D23" s="586">
        <v>387</v>
      </c>
      <c r="E23" s="589"/>
    </row>
    <row r="24" spans="1:5" ht="12.75" customHeight="1">
      <c r="A24" s="588">
        <v>374</v>
      </c>
      <c r="B24" s="587">
        <v>374001</v>
      </c>
      <c r="C24" s="586" t="s">
        <v>531</v>
      </c>
      <c r="D24" s="586">
        <v>410</v>
      </c>
    </row>
    <row r="25" spans="1:5" ht="12.75" customHeight="1">
      <c r="A25" s="588">
        <v>375</v>
      </c>
      <c r="B25" s="587">
        <v>375001</v>
      </c>
      <c r="C25" s="586" t="s">
        <v>530</v>
      </c>
      <c r="D25" s="586">
        <v>340</v>
      </c>
    </row>
    <row r="26" spans="1:5" ht="12.75" customHeight="1">
      <c r="A26" s="588">
        <v>376</v>
      </c>
      <c r="B26" s="587">
        <v>376001</v>
      </c>
      <c r="C26" s="586" t="s">
        <v>529</v>
      </c>
      <c r="D26" s="586">
        <v>323</v>
      </c>
    </row>
    <row r="27" spans="1:5" ht="12.75" customHeight="1">
      <c r="A27" s="588">
        <v>379</v>
      </c>
      <c r="B27" s="587">
        <v>379001</v>
      </c>
      <c r="C27" s="586" t="s">
        <v>528</v>
      </c>
      <c r="D27" s="586">
        <v>242</v>
      </c>
    </row>
    <row r="28" spans="1:5" ht="12.75" customHeight="1">
      <c r="A28" s="588">
        <v>380</v>
      </c>
      <c r="B28" s="587">
        <v>380001</v>
      </c>
      <c r="C28" s="586" t="s">
        <v>527</v>
      </c>
      <c r="D28" s="586">
        <v>385</v>
      </c>
    </row>
    <row r="29" spans="1:5" ht="12.75" customHeight="1">
      <c r="A29" s="588">
        <v>381</v>
      </c>
      <c r="B29" s="587">
        <v>381001</v>
      </c>
      <c r="C29" s="586" t="s">
        <v>526</v>
      </c>
      <c r="D29" s="586">
        <v>385</v>
      </c>
    </row>
    <row r="30" spans="1:5" ht="12.75" customHeight="1">
      <c r="A30" s="588">
        <v>382</v>
      </c>
      <c r="B30" s="587">
        <v>382001</v>
      </c>
      <c r="C30" s="586" t="s">
        <v>525</v>
      </c>
      <c r="D30" s="586">
        <v>367</v>
      </c>
    </row>
    <row r="31" spans="1:5" ht="12.75" customHeight="1">
      <c r="A31" s="588">
        <v>382</v>
      </c>
      <c r="B31" s="587">
        <v>382002</v>
      </c>
      <c r="C31" s="586" t="s">
        <v>524</v>
      </c>
      <c r="D31" s="586">
        <v>103</v>
      </c>
    </row>
    <row r="32" spans="1:5" ht="12.75" customHeight="1">
      <c r="A32" s="588">
        <v>382</v>
      </c>
      <c r="B32" s="587">
        <v>382003</v>
      </c>
      <c r="C32" s="586" t="s">
        <v>523</v>
      </c>
      <c r="D32" s="586">
        <v>110</v>
      </c>
    </row>
    <row r="33" spans="1:4" ht="12.75" customHeight="1">
      <c r="A33" s="588">
        <v>384</v>
      </c>
      <c r="B33" s="587">
        <v>384001</v>
      </c>
      <c r="C33" s="586" t="s">
        <v>522</v>
      </c>
      <c r="D33" s="586">
        <v>387</v>
      </c>
    </row>
    <row r="34" spans="1:4" ht="12.75" customHeight="1">
      <c r="A34" s="588">
        <v>385</v>
      </c>
      <c r="B34" s="587">
        <v>385001</v>
      </c>
      <c r="C34" s="586" t="s">
        <v>521</v>
      </c>
      <c r="D34" s="586">
        <v>358</v>
      </c>
    </row>
    <row r="35" spans="1:4" ht="12.75" customHeight="1">
      <c r="A35" s="588">
        <v>385</v>
      </c>
      <c r="B35" s="587">
        <v>385002</v>
      </c>
      <c r="C35" s="586" t="s">
        <v>520</v>
      </c>
      <c r="D35" s="586">
        <v>502</v>
      </c>
    </row>
    <row r="36" spans="1:4" ht="12.75" customHeight="1">
      <c r="A36" s="588">
        <v>388</v>
      </c>
      <c r="B36" s="587">
        <v>388001</v>
      </c>
      <c r="C36" s="586" t="s">
        <v>519</v>
      </c>
      <c r="D36" s="586">
        <v>596</v>
      </c>
    </row>
    <row r="37" spans="1:4" ht="12.75" customHeight="1">
      <c r="A37" s="588">
        <v>390</v>
      </c>
      <c r="B37" s="587">
        <v>390001</v>
      </c>
      <c r="C37" s="586" t="s">
        <v>518</v>
      </c>
      <c r="D37" s="586">
        <v>605</v>
      </c>
    </row>
    <row r="38" spans="1:4" ht="12.75" customHeight="1">
      <c r="A38" s="588">
        <v>391</v>
      </c>
      <c r="B38" s="587">
        <v>391001</v>
      </c>
      <c r="C38" s="586" t="s">
        <v>517</v>
      </c>
      <c r="D38" s="586">
        <v>684</v>
      </c>
    </row>
    <row r="39" spans="1:4" ht="12.75" customHeight="1">
      <c r="A39" s="588">
        <v>391</v>
      </c>
      <c r="B39" s="587">
        <v>391002</v>
      </c>
      <c r="C39" s="586" t="s">
        <v>516</v>
      </c>
      <c r="D39" s="586">
        <v>330</v>
      </c>
    </row>
    <row r="40" spans="1:4" ht="12.75" customHeight="1">
      <c r="A40" s="588">
        <v>392</v>
      </c>
      <c r="B40" s="587">
        <v>392001</v>
      </c>
      <c r="C40" s="586" t="s">
        <v>515</v>
      </c>
      <c r="D40" s="586">
        <v>422</v>
      </c>
    </row>
    <row r="41" spans="1:4" ht="12.75" customHeight="1">
      <c r="A41" s="588">
        <v>393</v>
      </c>
      <c r="B41" s="587">
        <v>393001</v>
      </c>
      <c r="C41" s="586" t="s">
        <v>514</v>
      </c>
      <c r="D41" s="586">
        <v>900</v>
      </c>
    </row>
    <row r="42" spans="1:4" ht="12.75" customHeight="1">
      <c r="A42" s="588">
        <v>393</v>
      </c>
      <c r="B42" s="587">
        <v>393002</v>
      </c>
      <c r="C42" s="586" t="s">
        <v>513</v>
      </c>
      <c r="D42" s="586">
        <v>460</v>
      </c>
    </row>
    <row r="43" spans="1:4" ht="12.75" customHeight="1">
      <c r="A43" s="588">
        <v>393</v>
      </c>
      <c r="B43" s="587">
        <v>393003</v>
      </c>
      <c r="C43" s="586" t="s">
        <v>512</v>
      </c>
      <c r="D43" s="586">
        <v>405</v>
      </c>
    </row>
    <row r="44" spans="1:4" ht="12.75" customHeight="1">
      <c r="A44" s="588">
        <v>395</v>
      </c>
      <c r="B44" s="587">
        <v>395001</v>
      </c>
      <c r="C44" s="586" t="s">
        <v>511</v>
      </c>
      <c r="D44" s="586">
        <v>675</v>
      </c>
    </row>
    <row r="45" spans="1:4" ht="12.75" customHeight="1">
      <c r="A45" s="588">
        <v>395</v>
      </c>
      <c r="B45" s="587">
        <v>395002</v>
      </c>
      <c r="C45" s="586" t="s">
        <v>510</v>
      </c>
      <c r="D45" s="586">
        <v>585</v>
      </c>
    </row>
    <row r="46" spans="1:4" ht="12.75" customHeight="1">
      <c r="A46" s="588">
        <v>395</v>
      </c>
      <c r="B46" s="587">
        <v>395003</v>
      </c>
      <c r="C46" s="586" t="s">
        <v>509</v>
      </c>
      <c r="D46" s="586">
        <v>636</v>
      </c>
    </row>
    <row r="47" spans="1:4" ht="12.75" customHeight="1">
      <c r="A47" s="588">
        <v>395</v>
      </c>
      <c r="B47" s="587">
        <v>395004</v>
      </c>
      <c r="C47" s="586" t="s">
        <v>508</v>
      </c>
      <c r="D47" s="586">
        <v>399</v>
      </c>
    </row>
    <row r="48" spans="1:4" ht="12.75" customHeight="1">
      <c r="A48" s="588">
        <v>395</v>
      </c>
      <c r="B48" s="587">
        <v>395005</v>
      </c>
      <c r="C48" s="586" t="s">
        <v>507</v>
      </c>
      <c r="D48" s="586">
        <v>903</v>
      </c>
    </row>
    <row r="49" spans="1:4" ht="12.75" customHeight="1">
      <c r="A49" s="588">
        <v>395</v>
      </c>
      <c r="B49" s="587">
        <v>395007</v>
      </c>
      <c r="C49" s="586" t="s">
        <v>506</v>
      </c>
      <c r="D49" s="586">
        <v>238</v>
      </c>
    </row>
    <row r="50" spans="1:4" ht="12.75" customHeight="1">
      <c r="A50" s="588">
        <v>397</v>
      </c>
      <c r="B50" s="587">
        <v>397001</v>
      </c>
      <c r="C50" s="586" t="s">
        <v>505</v>
      </c>
      <c r="D50" s="586">
        <v>484</v>
      </c>
    </row>
    <row r="51" spans="1:4" ht="12.75" customHeight="1">
      <c r="A51" s="588">
        <v>398</v>
      </c>
      <c r="B51" s="587">
        <v>398001</v>
      </c>
      <c r="C51" s="586" t="s">
        <v>504</v>
      </c>
      <c r="D51" s="586">
        <v>617</v>
      </c>
    </row>
    <row r="52" spans="1:4" ht="12.75" customHeight="1">
      <c r="A52" s="588">
        <v>398</v>
      </c>
      <c r="B52" s="587">
        <v>398002</v>
      </c>
      <c r="C52" s="586" t="s">
        <v>503</v>
      </c>
      <c r="D52" s="586">
        <v>766</v>
      </c>
    </row>
    <row r="53" spans="1:4" ht="12.75" customHeight="1">
      <c r="A53" s="588">
        <v>398</v>
      </c>
      <c r="B53" s="587">
        <v>398003</v>
      </c>
      <c r="C53" s="586" t="s">
        <v>502</v>
      </c>
      <c r="D53" s="586">
        <v>407</v>
      </c>
    </row>
    <row r="54" spans="1:4" ht="12.75" customHeight="1">
      <c r="A54" s="588">
        <v>398</v>
      </c>
      <c r="B54" s="587">
        <v>398004</v>
      </c>
      <c r="C54" s="586" t="s">
        <v>501</v>
      </c>
      <c r="D54" s="586">
        <v>513</v>
      </c>
    </row>
    <row r="55" spans="1:4" ht="12.75" customHeight="1">
      <c r="A55" s="588">
        <v>398</v>
      </c>
      <c r="B55" s="587">
        <v>398005</v>
      </c>
      <c r="C55" s="586" t="s">
        <v>500</v>
      </c>
      <c r="D55" s="586">
        <v>380</v>
      </c>
    </row>
    <row r="56" spans="1:4" ht="12.75" customHeight="1">
      <c r="A56" s="588">
        <v>398</v>
      </c>
      <c r="B56" s="587">
        <v>398006</v>
      </c>
      <c r="C56" s="586" t="s">
        <v>499</v>
      </c>
      <c r="D56" s="586">
        <v>528</v>
      </c>
    </row>
    <row r="57" spans="1:4" ht="12.75" customHeight="1">
      <c r="A57" s="588">
        <v>399</v>
      </c>
      <c r="B57" s="587">
        <v>399001</v>
      </c>
      <c r="C57" s="586" t="s">
        <v>498</v>
      </c>
      <c r="D57" s="586">
        <v>515</v>
      </c>
    </row>
    <row r="58" spans="1:4" ht="12.75" customHeight="1">
      <c r="A58" s="588">
        <v>399</v>
      </c>
      <c r="B58" s="587">
        <v>399002</v>
      </c>
      <c r="C58" s="586" t="s">
        <v>497</v>
      </c>
      <c r="D58" s="586">
        <v>490</v>
      </c>
    </row>
    <row r="59" spans="1:4">
      <c r="A59" s="588">
        <v>399</v>
      </c>
      <c r="B59" s="587">
        <v>399003</v>
      </c>
      <c r="C59" s="586" t="s">
        <v>496</v>
      </c>
      <c r="D59" s="586">
        <v>435</v>
      </c>
    </row>
    <row r="60" spans="1:4" ht="12.75" customHeight="1">
      <c r="A60" s="588">
        <v>399</v>
      </c>
      <c r="B60" s="587">
        <v>399004</v>
      </c>
      <c r="C60" s="586" t="s">
        <v>495</v>
      </c>
      <c r="D60" s="586">
        <v>476</v>
      </c>
    </row>
    <row r="61" spans="1:4" ht="12.75" customHeight="1" thickBot="1">
      <c r="A61" s="588">
        <v>399</v>
      </c>
      <c r="B61" s="587">
        <v>399005</v>
      </c>
      <c r="C61" s="586" t="s">
        <v>494</v>
      </c>
      <c r="D61" s="586">
        <v>647</v>
      </c>
    </row>
    <row r="62" spans="1:4" ht="12.75" customHeight="1" thickTop="1" thickBot="1">
      <c r="C62" s="585" t="s">
        <v>460</v>
      </c>
      <c r="D62" s="584">
        <f>SUM(D5:D61)</f>
        <v>25120</v>
      </c>
    </row>
    <row r="63" spans="1:4" ht="12.75" customHeight="1" thickTop="1"/>
    <row r="64" spans="1:4" ht="12.75" customHeight="1"/>
    <row r="65" s="582" customFormat="1" ht="12.75" customHeight="1"/>
    <row r="66" s="582" customFormat="1" ht="12.75" customHeight="1"/>
    <row r="67" s="582" customFormat="1" ht="12.75" customHeight="1"/>
    <row r="68" s="582" customFormat="1" ht="12.75" customHeight="1"/>
    <row r="69" s="582" customFormat="1" ht="12.75" customHeight="1"/>
    <row r="70" s="582" customFormat="1" ht="12.75" customHeight="1"/>
    <row r="71" s="582" customFormat="1" ht="12.75" customHeight="1"/>
    <row r="72" s="582" customFormat="1" ht="12.75" customHeight="1"/>
    <row r="73" s="582" customFormat="1" ht="12.75" customHeight="1"/>
    <row r="74" s="582" customFormat="1" ht="12.75" customHeight="1"/>
    <row r="75" s="582" customFormat="1" ht="12.75" customHeight="1"/>
    <row r="76" s="582" customFormat="1" ht="12.75" customHeight="1"/>
    <row r="77" s="582" customFormat="1" ht="12.75" customHeight="1"/>
    <row r="78" s="582" customFormat="1" ht="12.75" customHeight="1"/>
    <row r="79" s="582" customFormat="1" ht="12.75" customHeight="1"/>
    <row r="80" s="582" customFormat="1" ht="12.75" customHeight="1"/>
    <row r="81" s="582" customFormat="1" ht="12.75" customHeight="1"/>
    <row r="82" s="582" customFormat="1" ht="12.75" customHeight="1"/>
    <row r="83" s="582" customFormat="1" ht="12.75" customHeight="1"/>
    <row r="84" s="582" customFormat="1" ht="12.75" customHeight="1"/>
    <row r="85" s="582" customFormat="1" ht="12.75" customHeight="1"/>
    <row r="86" s="582" customFormat="1" ht="12.75" customHeight="1"/>
    <row r="87" s="582" customFormat="1" ht="12.75" customHeight="1"/>
    <row r="88" s="582" customFormat="1" ht="12.75" customHeight="1"/>
    <row r="89" s="582" customFormat="1" ht="12.75" customHeight="1"/>
    <row r="90" s="582" customFormat="1" ht="12.75" customHeight="1"/>
    <row r="91" s="582" customFormat="1" ht="12.75" customHeight="1"/>
    <row r="92" s="582" customFormat="1" ht="12.75" customHeight="1"/>
    <row r="93" s="582" customFormat="1" ht="12.75" customHeight="1"/>
    <row r="94" s="582" customFormat="1" ht="12.75" customHeight="1"/>
    <row r="95" s="582" customFormat="1" ht="12.75" customHeight="1"/>
    <row r="96" s="582" customFormat="1" ht="12.75" customHeight="1"/>
    <row r="97" s="582" customFormat="1" ht="12.75" customHeight="1"/>
    <row r="98" s="582" customFormat="1" ht="12.75" customHeight="1"/>
    <row r="99" s="582" customFormat="1" ht="12.75" customHeight="1"/>
    <row r="100" s="582" customFormat="1" ht="12.75" customHeight="1"/>
    <row r="101" s="582" customFormat="1" ht="12.75" customHeight="1"/>
    <row r="102" s="582" customFormat="1" ht="12.75" customHeight="1"/>
    <row r="103" s="582" customFormat="1" ht="12.75" customHeight="1"/>
    <row r="104" s="582" customFormat="1" ht="12.75" customHeight="1"/>
    <row r="105" s="582" customFormat="1" ht="12.75" customHeight="1"/>
    <row r="106" s="582" customFormat="1" ht="12.75" customHeight="1"/>
    <row r="107" s="582" customFormat="1" ht="12.75" customHeight="1"/>
    <row r="108" s="582" customFormat="1" ht="12.75" customHeight="1"/>
    <row r="109" s="582" customFormat="1" ht="12.75" customHeight="1"/>
    <row r="110" s="582" customFormat="1" ht="12.75" customHeight="1"/>
    <row r="111" s="582" customFormat="1" ht="12.75" customHeight="1"/>
    <row r="112" s="582" customFormat="1" ht="12.75" customHeight="1"/>
    <row r="113" s="582" customFormat="1" ht="12.75" customHeight="1"/>
    <row r="114" s="582" customFormat="1" ht="12.75" customHeight="1"/>
    <row r="115" s="582" customFormat="1" ht="12.75" customHeight="1"/>
    <row r="116" s="582" customFormat="1" ht="12.75" customHeight="1"/>
    <row r="117" s="582" customFormat="1" ht="12.75" customHeight="1"/>
    <row r="118" s="582" customFormat="1" ht="12.75" customHeight="1"/>
    <row r="119" s="582" customFormat="1" ht="12.75" customHeight="1"/>
    <row r="120" s="582" customFormat="1" ht="12.75" customHeight="1"/>
    <row r="121" s="582" customFormat="1" ht="12.75" customHeight="1"/>
    <row r="122" s="582" customFormat="1" ht="12.75" customHeight="1"/>
    <row r="123" s="582" customFormat="1" ht="12.75" customHeight="1"/>
    <row r="124" s="582" customFormat="1" ht="12.75" customHeight="1"/>
    <row r="125" s="582" customFormat="1" ht="12.75" customHeight="1"/>
    <row r="126" s="582" customFormat="1" ht="12.75" customHeight="1"/>
    <row r="127" s="582" customFormat="1" ht="12.75" customHeight="1"/>
    <row r="128" s="582" customFormat="1" ht="12.75" customHeight="1"/>
    <row r="129" s="582" customFormat="1" ht="12.75" customHeight="1"/>
    <row r="130" s="582" customFormat="1" ht="12.75" customHeight="1"/>
    <row r="131" s="582" customFormat="1" ht="12.75" customHeight="1"/>
    <row r="132" s="582" customFormat="1" ht="12.75" customHeight="1"/>
    <row r="133" s="582" customFormat="1" ht="12.75" customHeight="1"/>
    <row r="134" s="582" customFormat="1" ht="12.75" customHeight="1"/>
    <row r="135" s="582" customFormat="1" ht="12.75" customHeight="1"/>
    <row r="136" s="582" customFormat="1" ht="12.75" customHeight="1"/>
    <row r="137" s="582" customFormat="1" ht="12.75" customHeight="1"/>
    <row r="138" s="582" customFormat="1" ht="12.75" customHeight="1"/>
    <row r="139" s="582" customFormat="1" ht="12.75" customHeight="1"/>
    <row r="140" s="582" customFormat="1" ht="12.75" customHeight="1"/>
    <row r="141" s="582" customFormat="1" ht="12.75" customHeight="1"/>
    <row r="142" s="582" customFormat="1" ht="12.75" customHeight="1"/>
    <row r="143" s="582" customFormat="1" ht="12.75" customHeight="1"/>
    <row r="144" s="582" customFormat="1" ht="12.75" customHeight="1"/>
  </sheetData>
  <mergeCells count="1">
    <mergeCell ref="A2:D2"/>
  </mergeCells>
  <pageMargins left="0.26" right="0.33" top="0.75" bottom="0.75" header="0.3" footer="0.3"/>
  <pageSetup paperSize="5" scale="85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9"/>
  <sheetViews>
    <sheetView zoomScale="90" zoomScaleNormal="90" workbookViewId="0">
      <selection activeCell="A2" sqref="A2:C3"/>
    </sheetView>
  </sheetViews>
  <sheetFormatPr defaultRowHeight="15"/>
  <cols>
    <col min="1" max="1" width="9.42578125" style="582" bestFit="1" customWidth="1"/>
    <col min="2" max="2" width="41" style="582" customWidth="1"/>
    <col min="3" max="3" width="16.42578125" style="582" bestFit="1" customWidth="1"/>
    <col min="4" max="16384" width="9.140625" style="582"/>
  </cols>
  <sheetData>
    <row r="2" spans="1:18" ht="66" customHeight="1">
      <c r="A2" s="856" t="s">
        <v>581</v>
      </c>
      <c r="B2" s="857"/>
      <c r="C2" s="857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</row>
    <row r="4" spans="1:18">
      <c r="A4" s="594" t="s">
        <v>553</v>
      </c>
      <c r="B4" s="594" t="s">
        <v>552</v>
      </c>
      <c r="C4" s="602" t="s">
        <v>580</v>
      </c>
    </row>
    <row r="5" spans="1:18">
      <c r="A5" s="599">
        <v>396003</v>
      </c>
      <c r="B5" s="599" t="s">
        <v>579</v>
      </c>
      <c r="C5" s="601">
        <v>366</v>
      </c>
    </row>
    <row r="6" spans="1:18">
      <c r="A6" s="599">
        <v>396004</v>
      </c>
      <c r="B6" s="599" t="s">
        <v>578</v>
      </c>
      <c r="C6" s="601">
        <v>119</v>
      </c>
    </row>
    <row r="7" spans="1:18">
      <c r="A7" s="599">
        <v>396009</v>
      </c>
      <c r="B7" s="599" t="s">
        <v>577</v>
      </c>
      <c r="C7" s="601">
        <v>311</v>
      </c>
    </row>
    <row r="8" spans="1:18">
      <c r="A8" s="599">
        <v>396010</v>
      </c>
      <c r="B8" s="599" t="s">
        <v>576</v>
      </c>
      <c r="C8" s="601">
        <v>80</v>
      </c>
    </row>
    <row r="9" spans="1:18">
      <c r="A9" s="599">
        <v>396012</v>
      </c>
      <c r="B9" s="599" t="s">
        <v>575</v>
      </c>
      <c r="C9" s="601">
        <v>243</v>
      </c>
    </row>
    <row r="10" spans="1:18">
      <c r="A10" s="599">
        <v>396017</v>
      </c>
      <c r="B10" s="599" t="s">
        <v>574</v>
      </c>
      <c r="C10" s="601">
        <v>259</v>
      </c>
    </row>
    <row r="11" spans="1:18">
      <c r="A11" s="599">
        <v>396019</v>
      </c>
      <c r="B11" s="599" t="s">
        <v>573</v>
      </c>
      <c r="C11" s="601">
        <v>206</v>
      </c>
    </row>
    <row r="12" spans="1:18">
      <c r="A12" s="599">
        <v>396026</v>
      </c>
      <c r="B12" s="599" t="s">
        <v>572</v>
      </c>
      <c r="C12" s="601">
        <v>169</v>
      </c>
    </row>
    <row r="13" spans="1:18">
      <c r="A13" s="599">
        <v>396029</v>
      </c>
      <c r="B13" s="599" t="s">
        <v>571</v>
      </c>
      <c r="C13" s="601">
        <v>85</v>
      </c>
    </row>
    <row r="14" spans="1:18">
      <c r="A14" s="599">
        <v>396031</v>
      </c>
      <c r="B14" s="599" t="s">
        <v>570</v>
      </c>
      <c r="C14" s="601">
        <v>466</v>
      </c>
    </row>
    <row r="15" spans="1:18">
      <c r="A15" s="599">
        <v>396034</v>
      </c>
      <c r="B15" s="599" t="s">
        <v>569</v>
      </c>
      <c r="C15" s="601">
        <v>527</v>
      </c>
    </row>
    <row r="16" spans="1:18">
      <c r="A16" s="599">
        <v>396037</v>
      </c>
      <c r="B16" s="599" t="s">
        <v>568</v>
      </c>
      <c r="C16" s="601">
        <v>564</v>
      </c>
    </row>
    <row r="17" spans="1:5">
      <c r="A17" s="599">
        <v>396200</v>
      </c>
      <c r="B17" s="599" t="s">
        <v>567</v>
      </c>
      <c r="C17" s="601">
        <v>310</v>
      </c>
    </row>
    <row r="18" spans="1:5">
      <c r="A18" s="599">
        <v>396201</v>
      </c>
      <c r="B18" s="599" t="s">
        <v>566</v>
      </c>
      <c r="C18" s="601">
        <v>154</v>
      </c>
    </row>
    <row r="19" spans="1:5">
      <c r="A19" s="599">
        <v>396202</v>
      </c>
      <c r="B19" s="599" t="s">
        <v>565</v>
      </c>
      <c r="C19" s="601">
        <v>268</v>
      </c>
    </row>
    <row r="20" spans="1:5">
      <c r="A20" s="599">
        <v>396203</v>
      </c>
      <c r="B20" s="599" t="s">
        <v>564</v>
      </c>
      <c r="C20" s="601">
        <v>294</v>
      </c>
    </row>
    <row r="21" spans="1:5">
      <c r="A21" s="599">
        <v>396204</v>
      </c>
      <c r="B21" s="599" t="s">
        <v>563</v>
      </c>
      <c r="C21" s="601">
        <v>385</v>
      </c>
    </row>
    <row r="22" spans="1:5">
      <c r="A22" s="599">
        <v>396205</v>
      </c>
      <c r="B22" s="599" t="s">
        <v>562</v>
      </c>
      <c r="C22" s="601">
        <v>209</v>
      </c>
    </row>
    <row r="23" spans="1:5">
      <c r="A23" s="600">
        <v>396206</v>
      </c>
      <c r="B23" s="599" t="s">
        <v>561</v>
      </c>
      <c r="C23" s="598">
        <v>245</v>
      </c>
      <c r="D23" s="597"/>
      <c r="E23" s="597"/>
    </row>
    <row r="24" spans="1:5">
      <c r="A24" s="600">
        <v>396207</v>
      </c>
      <c r="B24" s="599" t="s">
        <v>560</v>
      </c>
      <c r="C24" s="598">
        <v>240</v>
      </c>
      <c r="D24" s="597"/>
      <c r="E24" s="597"/>
    </row>
    <row r="25" spans="1:5">
      <c r="A25" s="600">
        <v>396208</v>
      </c>
      <c r="B25" s="599" t="s">
        <v>559</v>
      </c>
      <c r="C25" s="598">
        <v>292</v>
      </c>
      <c r="D25" s="597"/>
      <c r="E25" s="597"/>
    </row>
    <row r="26" spans="1:5">
      <c r="A26" s="600">
        <v>396209</v>
      </c>
      <c r="B26" s="599" t="s">
        <v>558</v>
      </c>
      <c r="C26" s="598">
        <v>343</v>
      </c>
      <c r="D26" s="597"/>
      <c r="E26" s="597"/>
    </row>
    <row r="27" spans="1:5">
      <c r="A27" s="600">
        <v>396210</v>
      </c>
      <c r="B27" s="599" t="s">
        <v>557</v>
      </c>
      <c r="C27" s="598">
        <v>166</v>
      </c>
      <c r="D27" s="597"/>
      <c r="E27" s="597"/>
    </row>
    <row r="28" spans="1:5">
      <c r="A28" s="600">
        <v>396700</v>
      </c>
      <c r="B28" s="599" t="s">
        <v>556</v>
      </c>
      <c r="C28" s="598">
        <v>110</v>
      </c>
      <c r="D28" s="597"/>
      <c r="E28" s="597"/>
    </row>
    <row r="29" spans="1:5">
      <c r="B29" s="596" t="s">
        <v>555</v>
      </c>
      <c r="C29" s="595">
        <f>SUM(C5:C28)</f>
        <v>6411</v>
      </c>
    </row>
  </sheetData>
  <mergeCells count="1">
    <mergeCell ref="A2:C2"/>
  </mergeCells>
  <pageMargins left="0.7" right="0.7" top="0.75" bottom="0.75" header="0.3" footer="0.3"/>
  <pageSetup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80"/>
  <sheetViews>
    <sheetView zoomScaleNormal="100" workbookViewId="0">
      <pane xSplit="2" ySplit="5" topLeftCell="Y72" activePane="bottomRight" state="frozen"/>
      <selection pane="topRight" activeCell="C1" sqref="C1"/>
      <selection pane="bottomLeft" activeCell="A6" sqref="A6"/>
      <selection pane="bottomRight" activeCell="AM5" sqref="AM5"/>
    </sheetView>
  </sheetViews>
  <sheetFormatPr defaultRowHeight="15"/>
  <cols>
    <col min="1" max="1" width="7.42578125" style="697" customWidth="1"/>
    <col min="2" max="2" width="25.140625" style="697" customWidth="1"/>
    <col min="3" max="3" width="12" style="697" customWidth="1"/>
    <col min="4" max="4" width="8.28515625" style="697" customWidth="1"/>
    <col min="5" max="5" width="8.85546875" style="697" customWidth="1"/>
    <col min="6" max="6" width="7.28515625" style="697" customWidth="1"/>
    <col min="7" max="7" width="8.85546875" style="697" customWidth="1"/>
    <col min="8" max="9" width="8.7109375" style="697" customWidth="1"/>
    <col min="10" max="10" width="9" style="697" customWidth="1"/>
    <col min="11" max="12" width="8.42578125" style="697" customWidth="1"/>
    <col min="13" max="13" width="9.140625" style="697" customWidth="1"/>
    <col min="14" max="14" width="9.28515625" style="697" customWidth="1"/>
    <col min="15" max="20" width="9" style="697" customWidth="1"/>
    <col min="21" max="24" width="9.5703125" style="697" customWidth="1"/>
    <col min="25" max="26" width="9.28515625" style="697" customWidth="1"/>
    <col min="27" max="27" width="6" style="697" bestFit="1" customWidth="1"/>
    <col min="28" max="28" width="9.28515625" style="697" customWidth="1"/>
    <col min="29" max="29" width="11.28515625" style="697" customWidth="1"/>
    <col min="30" max="31" width="9.28515625" style="697" customWidth="1"/>
    <col min="32" max="32" width="11.7109375" style="697" customWidth="1"/>
    <col min="33" max="36" width="9.28515625" style="697" hidden="1" customWidth="1"/>
    <col min="37" max="37" width="8" style="697" hidden="1" customWidth="1"/>
    <col min="38" max="52" width="11.85546875" style="697" customWidth="1"/>
    <col min="53" max="53" width="43.5703125" style="697" bestFit="1" customWidth="1"/>
    <col min="54" max="54" width="37.5703125" style="697" bestFit="1" customWidth="1"/>
    <col min="55" max="55" width="40.42578125" style="697" bestFit="1" customWidth="1"/>
    <col min="56" max="56" width="41" style="697" bestFit="1" customWidth="1"/>
    <col min="57" max="16384" width="9.140625" style="697"/>
  </cols>
  <sheetData>
    <row r="2" spans="1:37">
      <c r="A2" s="863" t="s">
        <v>602</v>
      </c>
      <c r="B2" s="863"/>
      <c r="C2" s="863"/>
      <c r="D2" s="863"/>
      <c r="E2" s="863"/>
      <c r="F2" s="863"/>
      <c r="G2" s="863"/>
      <c r="H2" s="863"/>
    </row>
    <row r="4" spans="1:37" ht="60">
      <c r="A4" s="864" t="s">
        <v>603</v>
      </c>
      <c r="B4" s="864"/>
      <c r="C4" s="698" t="s">
        <v>491</v>
      </c>
      <c r="D4" s="860" t="s">
        <v>490</v>
      </c>
      <c r="E4" s="861"/>
      <c r="F4" s="862"/>
      <c r="G4" s="860" t="s">
        <v>489</v>
      </c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65"/>
      <c r="X4" s="866"/>
      <c r="Y4" s="699" t="s">
        <v>486</v>
      </c>
      <c r="Z4" s="700"/>
      <c r="AA4" s="701"/>
      <c r="AB4" s="702" t="s">
        <v>488</v>
      </c>
      <c r="AC4" s="867" t="s">
        <v>604</v>
      </c>
      <c r="AD4" s="869" t="s">
        <v>487</v>
      </c>
      <c r="AE4" s="869"/>
      <c r="AF4" s="858" t="s">
        <v>605</v>
      </c>
      <c r="AG4" s="700"/>
      <c r="AH4" s="860" t="s">
        <v>485</v>
      </c>
      <c r="AI4" s="861"/>
      <c r="AJ4" s="862"/>
    </row>
    <row r="5" spans="1:37" ht="119.25" customHeight="1">
      <c r="A5" s="577" t="s">
        <v>222</v>
      </c>
      <c r="B5" s="577" t="s">
        <v>484</v>
      </c>
      <c r="C5" s="703" t="s">
        <v>606</v>
      </c>
      <c r="D5" s="704" t="s">
        <v>482</v>
      </c>
      <c r="E5" s="704" t="s">
        <v>481</v>
      </c>
      <c r="F5" s="704" t="s">
        <v>480</v>
      </c>
      <c r="G5" s="705" t="s">
        <v>479</v>
      </c>
      <c r="H5" s="705" t="s">
        <v>478</v>
      </c>
      <c r="I5" s="705" t="s">
        <v>477</v>
      </c>
      <c r="J5" s="705" t="s">
        <v>476</v>
      </c>
      <c r="K5" s="705" t="s">
        <v>475</v>
      </c>
      <c r="L5" s="705" t="s">
        <v>474</v>
      </c>
      <c r="M5" s="705" t="s">
        <v>473</v>
      </c>
      <c r="N5" s="705" t="s">
        <v>472</v>
      </c>
      <c r="O5" s="706" t="s">
        <v>471</v>
      </c>
      <c r="P5" s="706" t="s">
        <v>470</v>
      </c>
      <c r="Q5" s="706" t="s">
        <v>469</v>
      </c>
      <c r="R5" s="706" t="s">
        <v>468</v>
      </c>
      <c r="S5" s="706" t="s">
        <v>467</v>
      </c>
      <c r="T5" s="706" t="s">
        <v>466</v>
      </c>
      <c r="U5" s="706" t="s">
        <v>465</v>
      </c>
      <c r="V5" s="706" t="s">
        <v>464</v>
      </c>
      <c r="W5" s="706" t="s">
        <v>463</v>
      </c>
      <c r="X5" s="706" t="s">
        <v>462</v>
      </c>
      <c r="Y5" s="707" t="s">
        <v>457</v>
      </c>
      <c r="Z5" s="707" t="s">
        <v>455</v>
      </c>
      <c r="AA5" s="708" t="s">
        <v>3</v>
      </c>
      <c r="AB5" s="709" t="s">
        <v>461</v>
      </c>
      <c r="AC5" s="868"/>
      <c r="AD5" s="710" t="s">
        <v>459</v>
      </c>
      <c r="AE5" s="711" t="s">
        <v>458</v>
      </c>
      <c r="AF5" s="859"/>
      <c r="AG5" s="710" t="s">
        <v>456</v>
      </c>
      <c r="AH5" s="712" t="s">
        <v>454</v>
      </c>
      <c r="AI5" s="712" t="s">
        <v>453</v>
      </c>
      <c r="AJ5" s="712" t="s">
        <v>452</v>
      </c>
      <c r="AK5" s="713" t="s">
        <v>607</v>
      </c>
    </row>
    <row r="6" spans="1:37" ht="12.75" customHeight="1">
      <c r="A6" s="714" t="s">
        <v>608</v>
      </c>
      <c r="B6" s="714" t="s">
        <v>451</v>
      </c>
      <c r="C6" s="715">
        <v>9557</v>
      </c>
      <c r="D6" s="716"/>
      <c r="E6" s="716"/>
      <c r="F6" s="716"/>
      <c r="G6" s="717"/>
      <c r="H6" s="717"/>
      <c r="I6" s="717"/>
      <c r="J6" s="717"/>
      <c r="K6" s="717"/>
      <c r="L6" s="717"/>
      <c r="M6" s="717"/>
      <c r="N6" s="717"/>
      <c r="O6" s="717"/>
      <c r="P6" s="717"/>
      <c r="Q6" s="717"/>
      <c r="R6" s="718">
        <v>14</v>
      </c>
      <c r="S6" s="717"/>
      <c r="T6" s="718">
        <v>18</v>
      </c>
      <c r="U6" s="717"/>
      <c r="V6" s="717"/>
      <c r="W6" s="717"/>
      <c r="X6" s="717"/>
      <c r="Y6" s="718">
        <v>5</v>
      </c>
      <c r="Z6" s="717"/>
      <c r="AA6" s="719">
        <v>2</v>
      </c>
      <c r="AB6" s="719">
        <v>5</v>
      </c>
      <c r="AC6" s="720">
        <f>SUM(C6:AB6)</f>
        <v>9601</v>
      </c>
      <c r="AD6" s="717"/>
      <c r="AE6" s="717"/>
      <c r="AF6" s="721">
        <f>SUM(AC6:AE6)</f>
        <v>9601</v>
      </c>
      <c r="AG6" s="717"/>
      <c r="AH6" s="717"/>
      <c r="AI6" s="717"/>
      <c r="AJ6" s="717"/>
      <c r="AK6" s="722">
        <f>SUM(AF6:AJ6)</f>
        <v>9601</v>
      </c>
    </row>
    <row r="7" spans="1:37" ht="12.75" customHeight="1">
      <c r="A7" s="714" t="s">
        <v>609</v>
      </c>
      <c r="B7" s="714" t="s">
        <v>450</v>
      </c>
      <c r="C7" s="715">
        <v>4077</v>
      </c>
      <c r="D7" s="716"/>
      <c r="E7" s="716"/>
      <c r="F7" s="716"/>
      <c r="G7" s="717"/>
      <c r="H7" s="717"/>
      <c r="I7" s="717"/>
      <c r="J7" s="717"/>
      <c r="K7" s="717"/>
      <c r="L7" s="717"/>
      <c r="M7" s="717"/>
      <c r="N7" s="717"/>
      <c r="O7" s="717"/>
      <c r="P7" s="717"/>
      <c r="Q7" s="717"/>
      <c r="R7" s="718">
        <v>4</v>
      </c>
      <c r="S7" s="717"/>
      <c r="T7" s="718">
        <v>2</v>
      </c>
      <c r="U7" s="717"/>
      <c r="V7" s="717"/>
      <c r="W7" s="717"/>
      <c r="X7" s="717"/>
      <c r="Y7" s="717"/>
      <c r="Z7" s="717"/>
      <c r="AA7" s="719">
        <v>0</v>
      </c>
      <c r="AB7" s="719">
        <v>0</v>
      </c>
      <c r="AC7" s="720">
        <f t="shared" ref="AC7:AC70" si="0">SUM(C7:AB7)</f>
        <v>4083</v>
      </c>
      <c r="AD7" s="717"/>
      <c r="AE7" s="717"/>
      <c r="AF7" s="723">
        <f t="shared" ref="AF7:AF70" si="1">SUM(AC7:AE7)</f>
        <v>4083</v>
      </c>
      <c r="AG7" s="717"/>
      <c r="AH7" s="717"/>
      <c r="AI7" s="717"/>
      <c r="AJ7" s="717"/>
      <c r="AK7" s="722">
        <f t="shared" ref="AK7:AK70" si="2">SUM(AF7:AJ7)</f>
        <v>4083</v>
      </c>
    </row>
    <row r="8" spans="1:37" ht="12.75" customHeight="1">
      <c r="A8" s="714" t="s">
        <v>610</v>
      </c>
      <c r="B8" s="714" t="s">
        <v>449</v>
      </c>
      <c r="C8" s="715">
        <v>20588</v>
      </c>
      <c r="D8" s="716"/>
      <c r="E8" s="716"/>
      <c r="F8" s="716"/>
      <c r="G8" s="717"/>
      <c r="H8" s="717"/>
      <c r="I8" s="717"/>
      <c r="J8" s="717"/>
      <c r="K8" s="717"/>
      <c r="L8" s="717"/>
      <c r="M8" s="717"/>
      <c r="N8" s="718">
        <v>1</v>
      </c>
      <c r="O8" s="717"/>
      <c r="P8" s="717"/>
      <c r="Q8" s="717"/>
      <c r="R8" s="718">
        <v>40</v>
      </c>
      <c r="S8" s="717"/>
      <c r="T8" s="718">
        <v>27</v>
      </c>
      <c r="U8" s="717"/>
      <c r="V8" s="717"/>
      <c r="W8" s="717"/>
      <c r="X8" s="717"/>
      <c r="Y8" s="718">
        <v>18</v>
      </c>
      <c r="Z8" s="718">
        <v>1</v>
      </c>
      <c r="AA8" s="719">
        <v>7</v>
      </c>
      <c r="AB8" s="719">
        <v>8</v>
      </c>
      <c r="AC8" s="720">
        <f t="shared" si="0"/>
        <v>20690</v>
      </c>
      <c r="AD8" s="717"/>
      <c r="AE8" s="717"/>
      <c r="AF8" s="723">
        <f t="shared" si="1"/>
        <v>20690</v>
      </c>
      <c r="AG8" s="717"/>
      <c r="AH8" s="717"/>
      <c r="AI8" s="717"/>
      <c r="AJ8" s="717"/>
      <c r="AK8" s="722">
        <f t="shared" si="2"/>
        <v>20690</v>
      </c>
    </row>
    <row r="9" spans="1:37" ht="12.75" customHeight="1">
      <c r="A9" s="714" t="s">
        <v>611</v>
      </c>
      <c r="B9" s="714" t="s">
        <v>448</v>
      </c>
      <c r="C9" s="715">
        <v>3555</v>
      </c>
      <c r="D9" s="716"/>
      <c r="E9" s="716"/>
      <c r="F9" s="716"/>
      <c r="G9" s="717"/>
      <c r="H9" s="717"/>
      <c r="I9" s="717"/>
      <c r="J9" s="717"/>
      <c r="K9" s="717"/>
      <c r="L9" s="717"/>
      <c r="M9" s="717"/>
      <c r="N9" s="718">
        <v>2</v>
      </c>
      <c r="O9" s="717"/>
      <c r="P9" s="717"/>
      <c r="Q9" s="717"/>
      <c r="R9" s="718">
        <v>3</v>
      </c>
      <c r="S9" s="717"/>
      <c r="T9" s="718">
        <v>3</v>
      </c>
      <c r="U9" s="717"/>
      <c r="V9" s="717"/>
      <c r="W9" s="717"/>
      <c r="X9" s="717"/>
      <c r="Y9" s="717"/>
      <c r="Z9" s="717"/>
      <c r="AA9" s="719">
        <v>1</v>
      </c>
      <c r="AB9" s="719">
        <v>0</v>
      </c>
      <c r="AC9" s="720">
        <f t="shared" si="0"/>
        <v>3564</v>
      </c>
      <c r="AD9" s="717"/>
      <c r="AE9" s="717"/>
      <c r="AF9" s="723">
        <f t="shared" si="1"/>
        <v>3564</v>
      </c>
      <c r="AG9" s="717"/>
      <c r="AH9" s="717"/>
      <c r="AI9" s="717"/>
      <c r="AJ9" s="717"/>
      <c r="AK9" s="722">
        <f t="shared" si="2"/>
        <v>3564</v>
      </c>
    </row>
    <row r="10" spans="1:37" ht="12.75" customHeight="1">
      <c r="A10" s="714" t="s">
        <v>612</v>
      </c>
      <c r="B10" s="714" t="s">
        <v>447</v>
      </c>
      <c r="C10" s="715">
        <v>5723</v>
      </c>
      <c r="D10" s="716"/>
      <c r="E10" s="716"/>
      <c r="F10" s="716"/>
      <c r="G10" s="717"/>
      <c r="H10" s="717"/>
      <c r="I10" s="717"/>
      <c r="J10" s="718">
        <v>687</v>
      </c>
      <c r="K10" s="717"/>
      <c r="L10" s="717"/>
      <c r="M10" s="717"/>
      <c r="N10" s="717"/>
      <c r="O10" s="717"/>
      <c r="P10" s="717"/>
      <c r="Q10" s="717"/>
      <c r="R10" s="718">
        <v>20</v>
      </c>
      <c r="S10" s="717"/>
      <c r="T10" s="718">
        <v>14</v>
      </c>
      <c r="U10" s="717"/>
      <c r="V10" s="717"/>
      <c r="W10" s="717"/>
      <c r="X10" s="717"/>
      <c r="Y10" s="718">
        <v>1</v>
      </c>
      <c r="Z10" s="717"/>
      <c r="AA10" s="719">
        <v>3</v>
      </c>
      <c r="AB10" s="719">
        <v>3</v>
      </c>
      <c r="AC10" s="720">
        <f t="shared" si="0"/>
        <v>6451</v>
      </c>
      <c r="AD10" s="717"/>
      <c r="AE10" s="717"/>
      <c r="AF10" s="723">
        <f t="shared" si="1"/>
        <v>6451</v>
      </c>
      <c r="AG10" s="717"/>
      <c r="AH10" s="717"/>
      <c r="AI10" s="718">
        <v>1</v>
      </c>
      <c r="AJ10" s="718">
        <v>1</v>
      </c>
      <c r="AK10" s="722">
        <f t="shared" si="2"/>
        <v>6453</v>
      </c>
    </row>
    <row r="11" spans="1:37" ht="12.75" customHeight="1">
      <c r="A11" s="714" t="s">
        <v>613</v>
      </c>
      <c r="B11" s="714" t="s">
        <v>446</v>
      </c>
      <c r="C11" s="715">
        <v>6018</v>
      </c>
      <c r="D11" s="716"/>
      <c r="E11" s="716"/>
      <c r="F11" s="716"/>
      <c r="G11" s="717"/>
      <c r="H11" s="717"/>
      <c r="I11" s="717"/>
      <c r="J11" s="717"/>
      <c r="K11" s="717"/>
      <c r="L11" s="717"/>
      <c r="M11" s="717"/>
      <c r="N11" s="717"/>
      <c r="O11" s="717"/>
      <c r="P11" s="717"/>
      <c r="Q11" s="717"/>
      <c r="R11" s="718">
        <v>17</v>
      </c>
      <c r="S11" s="717"/>
      <c r="T11" s="718">
        <v>22</v>
      </c>
      <c r="U11" s="717"/>
      <c r="V11" s="717"/>
      <c r="W11" s="717"/>
      <c r="X11" s="717"/>
      <c r="Y11" s="718">
        <v>6</v>
      </c>
      <c r="Z11" s="717"/>
      <c r="AA11" s="719">
        <v>0</v>
      </c>
      <c r="AB11" s="719">
        <v>1</v>
      </c>
      <c r="AC11" s="720">
        <f t="shared" si="0"/>
        <v>6064</v>
      </c>
      <c r="AD11" s="717"/>
      <c r="AE11" s="717"/>
      <c r="AF11" s="723">
        <f t="shared" si="1"/>
        <v>6064</v>
      </c>
      <c r="AG11" s="717"/>
      <c r="AH11" s="717"/>
      <c r="AI11" s="717"/>
      <c r="AJ11" s="717"/>
      <c r="AK11" s="722">
        <f t="shared" si="2"/>
        <v>6064</v>
      </c>
    </row>
    <row r="12" spans="1:37" ht="12.75" customHeight="1">
      <c r="A12" s="714" t="s">
        <v>614</v>
      </c>
      <c r="B12" s="714" t="s">
        <v>445</v>
      </c>
      <c r="C12" s="715">
        <v>2198</v>
      </c>
      <c r="D12" s="716"/>
      <c r="E12" s="716"/>
      <c r="F12" s="716"/>
      <c r="G12" s="717"/>
      <c r="H12" s="717"/>
      <c r="I12" s="717"/>
      <c r="J12" s="717"/>
      <c r="K12" s="717"/>
      <c r="L12" s="717"/>
      <c r="M12" s="717"/>
      <c r="N12" s="717"/>
      <c r="O12" s="717"/>
      <c r="P12" s="717"/>
      <c r="Q12" s="717"/>
      <c r="R12" s="718">
        <v>4</v>
      </c>
      <c r="S12" s="717"/>
      <c r="T12" s="718">
        <v>8</v>
      </c>
      <c r="U12" s="717"/>
      <c r="V12" s="717"/>
      <c r="W12" s="717"/>
      <c r="X12" s="717"/>
      <c r="Y12" s="717"/>
      <c r="Z12" s="717"/>
      <c r="AA12" s="719">
        <v>0</v>
      </c>
      <c r="AB12" s="719">
        <v>1</v>
      </c>
      <c r="AC12" s="720">
        <f t="shared" si="0"/>
        <v>2211</v>
      </c>
      <c r="AD12" s="717"/>
      <c r="AE12" s="717"/>
      <c r="AF12" s="723">
        <f t="shared" si="1"/>
        <v>2211</v>
      </c>
      <c r="AG12" s="717"/>
      <c r="AH12" s="717"/>
      <c r="AI12" s="717"/>
      <c r="AJ12" s="717"/>
      <c r="AK12" s="722">
        <f t="shared" si="2"/>
        <v>2211</v>
      </c>
    </row>
    <row r="13" spans="1:37" ht="12.75" customHeight="1">
      <c r="A13" s="714" t="s">
        <v>615</v>
      </c>
      <c r="B13" s="714" t="s">
        <v>444</v>
      </c>
      <c r="C13" s="715">
        <v>21112</v>
      </c>
      <c r="D13" s="716"/>
      <c r="E13" s="716"/>
      <c r="F13" s="716"/>
      <c r="G13" s="717"/>
      <c r="H13" s="717"/>
      <c r="I13" s="717"/>
      <c r="J13" s="717"/>
      <c r="K13" s="717"/>
      <c r="L13" s="717"/>
      <c r="M13" s="717"/>
      <c r="N13" s="717"/>
      <c r="O13" s="717"/>
      <c r="P13" s="717"/>
      <c r="Q13" s="717"/>
      <c r="R13" s="718">
        <v>35</v>
      </c>
      <c r="S13" s="717"/>
      <c r="T13" s="718">
        <v>45</v>
      </c>
      <c r="U13" s="717"/>
      <c r="V13" s="717"/>
      <c r="W13" s="717"/>
      <c r="X13" s="717"/>
      <c r="Y13" s="718">
        <v>12</v>
      </c>
      <c r="Z13" s="717"/>
      <c r="AA13" s="719">
        <v>1</v>
      </c>
      <c r="AB13" s="719">
        <v>8</v>
      </c>
      <c r="AC13" s="720">
        <f t="shared" si="0"/>
        <v>21213</v>
      </c>
      <c r="AD13" s="717"/>
      <c r="AE13" s="717"/>
      <c r="AF13" s="723">
        <f t="shared" si="1"/>
        <v>21213</v>
      </c>
      <c r="AG13" s="717"/>
      <c r="AH13" s="717"/>
      <c r="AI13" s="717"/>
      <c r="AJ13" s="718">
        <v>3</v>
      </c>
      <c r="AK13" s="722">
        <f t="shared" si="2"/>
        <v>21216</v>
      </c>
    </row>
    <row r="14" spans="1:37" ht="12.75" customHeight="1">
      <c r="A14" s="714" t="s">
        <v>616</v>
      </c>
      <c r="B14" s="714" t="s">
        <v>443</v>
      </c>
      <c r="C14" s="715">
        <v>40150</v>
      </c>
      <c r="D14" s="715">
        <v>508</v>
      </c>
      <c r="E14" s="716"/>
      <c r="F14" s="715">
        <v>147</v>
      </c>
      <c r="G14" s="717"/>
      <c r="H14" s="717"/>
      <c r="I14" s="717"/>
      <c r="J14" s="717"/>
      <c r="K14" s="717"/>
      <c r="L14" s="717"/>
      <c r="M14" s="717"/>
      <c r="N14" s="717"/>
      <c r="O14" s="717"/>
      <c r="P14" s="717"/>
      <c r="Q14" s="717"/>
      <c r="R14" s="718">
        <v>87</v>
      </c>
      <c r="S14" s="717"/>
      <c r="T14" s="718">
        <v>65</v>
      </c>
      <c r="U14" s="717"/>
      <c r="V14" s="717"/>
      <c r="W14" s="717"/>
      <c r="X14" s="717"/>
      <c r="Y14" s="718">
        <v>4</v>
      </c>
      <c r="Z14" s="717"/>
      <c r="AA14" s="719">
        <v>7</v>
      </c>
      <c r="AB14" s="719">
        <v>31</v>
      </c>
      <c r="AC14" s="720">
        <f t="shared" si="0"/>
        <v>40999</v>
      </c>
      <c r="AD14" s="717"/>
      <c r="AE14" s="717"/>
      <c r="AF14" s="723">
        <f t="shared" si="1"/>
        <v>40999</v>
      </c>
      <c r="AG14" s="717"/>
      <c r="AH14" s="718">
        <v>1</v>
      </c>
      <c r="AI14" s="717"/>
      <c r="AJ14" s="718">
        <v>14</v>
      </c>
      <c r="AK14" s="722">
        <f t="shared" si="2"/>
        <v>41014</v>
      </c>
    </row>
    <row r="15" spans="1:37" ht="12.75" customHeight="1">
      <c r="A15" s="714" t="s">
        <v>617</v>
      </c>
      <c r="B15" s="714" t="s">
        <v>442</v>
      </c>
      <c r="C15" s="715">
        <v>30680</v>
      </c>
      <c r="D15" s="716"/>
      <c r="E15" s="716"/>
      <c r="F15" s="716"/>
      <c r="G15" s="717"/>
      <c r="H15" s="717"/>
      <c r="I15" s="717"/>
      <c r="J15" s="717"/>
      <c r="K15" s="717"/>
      <c r="L15" s="717"/>
      <c r="M15" s="717"/>
      <c r="N15" s="717"/>
      <c r="O15" s="718">
        <v>523</v>
      </c>
      <c r="P15" s="717"/>
      <c r="Q15" s="717"/>
      <c r="R15" s="718">
        <v>57</v>
      </c>
      <c r="S15" s="717"/>
      <c r="T15" s="718">
        <v>53</v>
      </c>
      <c r="U15" s="718">
        <v>755</v>
      </c>
      <c r="V15" s="717"/>
      <c r="W15" s="717"/>
      <c r="X15" s="717"/>
      <c r="Y15" s="718">
        <v>12</v>
      </c>
      <c r="Z15" s="717"/>
      <c r="AA15" s="719">
        <v>11</v>
      </c>
      <c r="AB15" s="719">
        <v>3</v>
      </c>
      <c r="AC15" s="720">
        <f t="shared" si="0"/>
        <v>32094</v>
      </c>
      <c r="AD15" s="717"/>
      <c r="AE15" s="717"/>
      <c r="AF15" s="723">
        <f t="shared" si="1"/>
        <v>32094</v>
      </c>
      <c r="AG15" s="717"/>
      <c r="AH15" s="718">
        <v>2</v>
      </c>
      <c r="AI15" s="718">
        <v>3</v>
      </c>
      <c r="AJ15" s="718">
        <v>1</v>
      </c>
      <c r="AK15" s="722">
        <f t="shared" si="2"/>
        <v>32100</v>
      </c>
    </row>
    <row r="16" spans="1:37" ht="12.75" customHeight="1">
      <c r="A16" s="714" t="s">
        <v>618</v>
      </c>
      <c r="B16" s="714" t="s">
        <v>441</v>
      </c>
      <c r="C16" s="715">
        <v>1555</v>
      </c>
      <c r="D16" s="716"/>
      <c r="E16" s="716"/>
      <c r="F16" s="716"/>
      <c r="G16" s="717"/>
      <c r="H16" s="717"/>
      <c r="I16" s="717"/>
      <c r="J16" s="717"/>
      <c r="K16" s="717"/>
      <c r="L16" s="717"/>
      <c r="M16" s="717"/>
      <c r="N16" s="717"/>
      <c r="O16" s="717"/>
      <c r="P16" s="717"/>
      <c r="Q16" s="717"/>
      <c r="R16" s="718">
        <v>7</v>
      </c>
      <c r="S16" s="717"/>
      <c r="T16" s="718">
        <v>2</v>
      </c>
      <c r="U16" s="717"/>
      <c r="V16" s="717"/>
      <c r="W16" s="717"/>
      <c r="X16" s="717"/>
      <c r="Y16" s="718">
        <v>2</v>
      </c>
      <c r="Z16" s="717"/>
      <c r="AA16" s="719">
        <v>0</v>
      </c>
      <c r="AB16" s="719">
        <v>1</v>
      </c>
      <c r="AC16" s="720">
        <f t="shared" si="0"/>
        <v>1567</v>
      </c>
      <c r="AD16" s="717"/>
      <c r="AE16" s="717"/>
      <c r="AF16" s="723">
        <f t="shared" si="1"/>
        <v>1567</v>
      </c>
      <c r="AG16" s="717"/>
      <c r="AH16" s="717"/>
      <c r="AI16" s="717"/>
      <c r="AJ16" s="717"/>
      <c r="AK16" s="722">
        <f t="shared" si="2"/>
        <v>1567</v>
      </c>
    </row>
    <row r="17" spans="1:37" ht="12.75" customHeight="1">
      <c r="A17" s="714" t="s">
        <v>619</v>
      </c>
      <c r="B17" s="714" t="s">
        <v>440</v>
      </c>
      <c r="C17" s="715">
        <v>1212</v>
      </c>
      <c r="D17" s="716"/>
      <c r="E17" s="716"/>
      <c r="F17" s="716"/>
      <c r="G17" s="717"/>
      <c r="H17" s="717"/>
      <c r="I17" s="717"/>
      <c r="J17" s="717"/>
      <c r="K17" s="717"/>
      <c r="L17" s="717"/>
      <c r="M17" s="717"/>
      <c r="N17" s="717"/>
      <c r="O17" s="717"/>
      <c r="P17" s="717"/>
      <c r="Q17" s="717"/>
      <c r="R17" s="717"/>
      <c r="S17" s="717"/>
      <c r="T17" s="718">
        <v>1</v>
      </c>
      <c r="U17" s="717"/>
      <c r="V17" s="717"/>
      <c r="W17" s="717"/>
      <c r="X17" s="717"/>
      <c r="Y17" s="717"/>
      <c r="Z17" s="717"/>
      <c r="AA17" s="719">
        <v>1</v>
      </c>
      <c r="AB17" s="719">
        <v>0</v>
      </c>
      <c r="AC17" s="720">
        <f t="shared" si="0"/>
        <v>1214</v>
      </c>
      <c r="AD17" s="717"/>
      <c r="AE17" s="717"/>
      <c r="AF17" s="723">
        <f t="shared" si="1"/>
        <v>1214</v>
      </c>
      <c r="AG17" s="717"/>
      <c r="AH17" s="717"/>
      <c r="AI17" s="717"/>
      <c r="AJ17" s="717"/>
      <c r="AK17" s="722">
        <f t="shared" si="2"/>
        <v>1214</v>
      </c>
    </row>
    <row r="18" spans="1:37" ht="12.75" customHeight="1">
      <c r="A18" s="714" t="s">
        <v>620</v>
      </c>
      <c r="B18" s="714" t="s">
        <v>439</v>
      </c>
      <c r="C18" s="715">
        <v>1503</v>
      </c>
      <c r="D18" s="716"/>
      <c r="E18" s="716"/>
      <c r="F18" s="716"/>
      <c r="G18" s="717"/>
      <c r="H18" s="717"/>
      <c r="I18" s="717"/>
      <c r="J18" s="717"/>
      <c r="K18" s="717"/>
      <c r="L18" s="717"/>
      <c r="M18" s="717"/>
      <c r="N18" s="717"/>
      <c r="O18" s="717"/>
      <c r="P18" s="717"/>
      <c r="Q18" s="717"/>
      <c r="R18" s="718">
        <v>10</v>
      </c>
      <c r="S18" s="717"/>
      <c r="T18" s="718">
        <v>3</v>
      </c>
      <c r="U18" s="717"/>
      <c r="V18" s="717"/>
      <c r="W18" s="717"/>
      <c r="X18" s="717"/>
      <c r="Y18" s="717"/>
      <c r="Z18" s="717"/>
      <c r="AA18" s="719">
        <v>0</v>
      </c>
      <c r="AB18" s="719">
        <v>2</v>
      </c>
      <c r="AC18" s="720">
        <f t="shared" si="0"/>
        <v>1518</v>
      </c>
      <c r="AD18" s="717"/>
      <c r="AE18" s="717"/>
      <c r="AF18" s="723">
        <f t="shared" si="1"/>
        <v>1518</v>
      </c>
      <c r="AG18" s="717"/>
      <c r="AH18" s="717"/>
      <c r="AI18" s="717"/>
      <c r="AJ18" s="717"/>
      <c r="AK18" s="722">
        <f t="shared" si="2"/>
        <v>1518</v>
      </c>
    </row>
    <row r="19" spans="1:37" ht="12.75" customHeight="1">
      <c r="A19" s="714" t="s">
        <v>621</v>
      </c>
      <c r="B19" s="714" t="s">
        <v>438</v>
      </c>
      <c r="C19" s="715">
        <v>1856</v>
      </c>
      <c r="D19" s="716"/>
      <c r="E19" s="716"/>
      <c r="F19" s="716"/>
      <c r="G19" s="717"/>
      <c r="H19" s="717"/>
      <c r="I19" s="717"/>
      <c r="J19" s="717"/>
      <c r="K19" s="717"/>
      <c r="L19" s="717"/>
      <c r="M19" s="717"/>
      <c r="N19" s="717"/>
      <c r="O19" s="717"/>
      <c r="P19" s="718">
        <v>2</v>
      </c>
      <c r="Q19" s="717"/>
      <c r="R19" s="718">
        <v>1</v>
      </c>
      <c r="S19" s="717"/>
      <c r="T19" s="718">
        <v>11</v>
      </c>
      <c r="U19" s="717"/>
      <c r="V19" s="717"/>
      <c r="W19" s="717"/>
      <c r="X19" s="717"/>
      <c r="Y19" s="718">
        <v>1</v>
      </c>
      <c r="Z19" s="717"/>
      <c r="AA19" s="719">
        <v>0</v>
      </c>
      <c r="AB19" s="719">
        <v>0</v>
      </c>
      <c r="AC19" s="720">
        <f t="shared" si="0"/>
        <v>1871</v>
      </c>
      <c r="AD19" s="717"/>
      <c r="AE19" s="717"/>
      <c r="AF19" s="723">
        <f t="shared" si="1"/>
        <v>1871</v>
      </c>
      <c r="AG19" s="717"/>
      <c r="AH19" s="717"/>
      <c r="AI19" s="717"/>
      <c r="AJ19" s="717"/>
      <c r="AK19" s="722">
        <f t="shared" si="2"/>
        <v>1871</v>
      </c>
    </row>
    <row r="20" spans="1:37" ht="12.75" customHeight="1">
      <c r="A20" s="714" t="s">
        <v>622</v>
      </c>
      <c r="B20" s="714" t="s">
        <v>437</v>
      </c>
      <c r="C20" s="715">
        <v>3620</v>
      </c>
      <c r="D20" s="716"/>
      <c r="E20" s="716"/>
      <c r="F20" s="716"/>
      <c r="G20" s="717"/>
      <c r="H20" s="717"/>
      <c r="I20" s="717"/>
      <c r="J20" s="717"/>
      <c r="K20" s="717"/>
      <c r="L20" s="717"/>
      <c r="M20" s="717"/>
      <c r="N20" s="717"/>
      <c r="O20" s="717"/>
      <c r="P20" s="717"/>
      <c r="Q20" s="717"/>
      <c r="R20" s="718">
        <v>4</v>
      </c>
      <c r="S20" s="717"/>
      <c r="T20" s="718">
        <v>3</v>
      </c>
      <c r="U20" s="717"/>
      <c r="V20" s="717"/>
      <c r="W20" s="717"/>
      <c r="X20" s="717"/>
      <c r="Y20" s="718">
        <v>1</v>
      </c>
      <c r="Z20" s="717"/>
      <c r="AA20" s="719">
        <v>0</v>
      </c>
      <c r="AB20" s="719">
        <v>0</v>
      </c>
      <c r="AC20" s="720">
        <f t="shared" si="0"/>
        <v>3628</v>
      </c>
      <c r="AD20" s="717"/>
      <c r="AE20" s="717"/>
      <c r="AF20" s="723">
        <f t="shared" si="1"/>
        <v>3628</v>
      </c>
      <c r="AG20" s="717"/>
      <c r="AH20" s="717"/>
      <c r="AI20" s="717"/>
      <c r="AJ20" s="718">
        <v>1</v>
      </c>
      <c r="AK20" s="722">
        <f t="shared" si="2"/>
        <v>3629</v>
      </c>
    </row>
    <row r="21" spans="1:37" ht="12.75" customHeight="1">
      <c r="A21" s="714" t="s">
        <v>623</v>
      </c>
      <c r="B21" s="714" t="s">
        <v>436</v>
      </c>
      <c r="C21" s="715">
        <v>4937</v>
      </c>
      <c r="D21" s="716"/>
      <c r="E21" s="716"/>
      <c r="F21" s="716"/>
      <c r="G21" s="717"/>
      <c r="H21" s="717"/>
      <c r="I21" s="717"/>
      <c r="J21" s="717"/>
      <c r="K21" s="717"/>
      <c r="L21" s="717"/>
      <c r="M21" s="717"/>
      <c r="N21" s="717"/>
      <c r="O21" s="717"/>
      <c r="P21" s="717"/>
      <c r="Q21" s="717"/>
      <c r="R21" s="718">
        <v>11</v>
      </c>
      <c r="S21" s="717"/>
      <c r="T21" s="718">
        <v>6</v>
      </c>
      <c r="U21" s="717"/>
      <c r="V21" s="717"/>
      <c r="W21" s="717"/>
      <c r="X21" s="717"/>
      <c r="Y21" s="717"/>
      <c r="Z21" s="717"/>
      <c r="AA21" s="719">
        <v>0</v>
      </c>
      <c r="AB21" s="719">
        <v>5</v>
      </c>
      <c r="AC21" s="720">
        <f t="shared" si="0"/>
        <v>4959</v>
      </c>
      <c r="AD21" s="717"/>
      <c r="AE21" s="717"/>
      <c r="AF21" s="723">
        <f t="shared" si="1"/>
        <v>4959</v>
      </c>
      <c r="AG21" s="717"/>
      <c r="AH21" s="717"/>
      <c r="AI21" s="718">
        <v>1</v>
      </c>
      <c r="AJ21" s="717"/>
      <c r="AK21" s="722">
        <f t="shared" si="2"/>
        <v>4960</v>
      </c>
    </row>
    <row r="22" spans="1:37" ht="12.75" customHeight="1">
      <c r="A22" s="714" t="s">
        <v>624</v>
      </c>
      <c r="B22" s="714" t="s">
        <v>435</v>
      </c>
      <c r="C22" s="715">
        <v>41055</v>
      </c>
      <c r="D22" s="715">
        <v>497</v>
      </c>
      <c r="E22" s="716"/>
      <c r="F22" s="715">
        <v>1751</v>
      </c>
      <c r="G22" s="717"/>
      <c r="H22" s="717"/>
      <c r="I22" s="717"/>
      <c r="J22" s="717"/>
      <c r="K22" s="717"/>
      <c r="L22" s="717"/>
      <c r="M22" s="717"/>
      <c r="N22" s="717"/>
      <c r="O22" s="717"/>
      <c r="P22" s="717"/>
      <c r="Q22" s="718">
        <v>206</v>
      </c>
      <c r="R22" s="718">
        <v>69</v>
      </c>
      <c r="S22" s="717"/>
      <c r="T22" s="718">
        <v>76</v>
      </c>
      <c r="U22" s="717"/>
      <c r="V22" s="717"/>
      <c r="W22" s="717"/>
      <c r="X22" s="717"/>
      <c r="Y22" s="718">
        <v>27</v>
      </c>
      <c r="Z22" s="717"/>
      <c r="AA22" s="719">
        <v>53</v>
      </c>
      <c r="AB22" s="719">
        <v>17</v>
      </c>
      <c r="AC22" s="720">
        <f t="shared" si="0"/>
        <v>43751</v>
      </c>
      <c r="AD22" s="718">
        <v>1376</v>
      </c>
      <c r="AE22" s="718">
        <v>391</v>
      </c>
      <c r="AF22" s="723">
        <f t="shared" si="1"/>
        <v>45518</v>
      </c>
      <c r="AG22" s="717"/>
      <c r="AH22" s="718">
        <v>14</v>
      </c>
      <c r="AI22" s="718">
        <v>4</v>
      </c>
      <c r="AJ22" s="718">
        <v>2</v>
      </c>
      <c r="AK22" s="722">
        <f t="shared" si="2"/>
        <v>45538</v>
      </c>
    </row>
    <row r="23" spans="1:37" ht="12.75" customHeight="1">
      <c r="A23" s="714" t="s">
        <v>625</v>
      </c>
      <c r="B23" s="714" t="s">
        <v>434</v>
      </c>
      <c r="C23" s="715">
        <v>1113</v>
      </c>
      <c r="D23" s="716"/>
      <c r="E23" s="716"/>
      <c r="F23" s="716"/>
      <c r="G23" s="717"/>
      <c r="H23" s="717"/>
      <c r="I23" s="717"/>
      <c r="J23" s="717"/>
      <c r="K23" s="718">
        <v>7</v>
      </c>
      <c r="L23" s="717"/>
      <c r="M23" s="717"/>
      <c r="N23" s="717"/>
      <c r="O23" s="717"/>
      <c r="P23" s="717"/>
      <c r="Q23" s="717"/>
      <c r="R23" s="718">
        <v>1</v>
      </c>
      <c r="S23" s="717"/>
      <c r="T23" s="717"/>
      <c r="U23" s="717"/>
      <c r="V23" s="717"/>
      <c r="W23" s="717"/>
      <c r="X23" s="717"/>
      <c r="Y23" s="717"/>
      <c r="Z23" s="717"/>
      <c r="AA23" s="719">
        <v>0</v>
      </c>
      <c r="AB23" s="719">
        <v>1</v>
      </c>
      <c r="AC23" s="720">
        <f t="shared" si="0"/>
        <v>1122</v>
      </c>
      <c r="AD23" s="717"/>
      <c r="AE23" s="717"/>
      <c r="AF23" s="723">
        <f t="shared" si="1"/>
        <v>1122</v>
      </c>
      <c r="AG23" s="717"/>
      <c r="AH23" s="717"/>
      <c r="AI23" s="717"/>
      <c r="AJ23" s="717"/>
      <c r="AK23" s="722">
        <f t="shared" si="2"/>
        <v>1122</v>
      </c>
    </row>
    <row r="24" spans="1:37" ht="12.75" customHeight="1">
      <c r="A24" s="714" t="s">
        <v>626</v>
      </c>
      <c r="B24" s="714" t="s">
        <v>433</v>
      </c>
      <c r="C24" s="715">
        <v>1907</v>
      </c>
      <c r="D24" s="716"/>
      <c r="E24" s="716"/>
      <c r="F24" s="716"/>
      <c r="G24" s="717"/>
      <c r="H24" s="717"/>
      <c r="I24" s="717"/>
      <c r="J24" s="717"/>
      <c r="K24" s="717"/>
      <c r="L24" s="717"/>
      <c r="M24" s="717"/>
      <c r="N24" s="717"/>
      <c r="O24" s="717"/>
      <c r="P24" s="717"/>
      <c r="Q24" s="717"/>
      <c r="R24" s="718">
        <v>5</v>
      </c>
      <c r="S24" s="717"/>
      <c r="T24" s="718">
        <v>6</v>
      </c>
      <c r="U24" s="717"/>
      <c r="V24" s="717"/>
      <c r="W24" s="717"/>
      <c r="X24" s="717"/>
      <c r="Y24" s="717"/>
      <c r="Z24" s="717"/>
      <c r="AA24" s="719">
        <v>4</v>
      </c>
      <c r="AB24" s="719">
        <v>0</v>
      </c>
      <c r="AC24" s="720">
        <f t="shared" si="0"/>
        <v>1922</v>
      </c>
      <c r="AD24" s="717"/>
      <c r="AE24" s="717"/>
      <c r="AF24" s="723">
        <f t="shared" si="1"/>
        <v>1922</v>
      </c>
      <c r="AG24" s="717"/>
      <c r="AH24" s="717"/>
      <c r="AI24" s="717"/>
      <c r="AJ24" s="717"/>
      <c r="AK24" s="722">
        <f t="shared" si="2"/>
        <v>1922</v>
      </c>
    </row>
    <row r="25" spans="1:37" ht="12.75" customHeight="1">
      <c r="A25" s="714" t="s">
        <v>627</v>
      </c>
      <c r="B25" s="714" t="s">
        <v>432</v>
      </c>
      <c r="C25" s="715">
        <v>5883</v>
      </c>
      <c r="D25" s="716"/>
      <c r="E25" s="716"/>
      <c r="F25" s="716"/>
      <c r="G25" s="717"/>
      <c r="H25" s="717"/>
      <c r="I25" s="717"/>
      <c r="J25" s="717"/>
      <c r="K25" s="717"/>
      <c r="L25" s="717"/>
      <c r="M25" s="717"/>
      <c r="N25" s="717"/>
      <c r="O25" s="717"/>
      <c r="P25" s="717"/>
      <c r="Q25" s="717"/>
      <c r="R25" s="718">
        <v>6</v>
      </c>
      <c r="S25" s="717"/>
      <c r="T25" s="718">
        <v>4</v>
      </c>
      <c r="U25" s="717"/>
      <c r="V25" s="717"/>
      <c r="W25" s="717"/>
      <c r="X25" s="717"/>
      <c r="Y25" s="718">
        <v>2</v>
      </c>
      <c r="Z25" s="717"/>
      <c r="AA25" s="719">
        <v>4</v>
      </c>
      <c r="AB25" s="719">
        <v>3</v>
      </c>
      <c r="AC25" s="720">
        <f t="shared" si="0"/>
        <v>5902</v>
      </c>
      <c r="AD25" s="717"/>
      <c r="AE25" s="717"/>
      <c r="AF25" s="723">
        <f t="shared" si="1"/>
        <v>5902</v>
      </c>
      <c r="AG25" s="717"/>
      <c r="AH25" s="718">
        <v>4</v>
      </c>
      <c r="AI25" s="718">
        <v>2</v>
      </c>
      <c r="AJ25" s="717"/>
      <c r="AK25" s="722">
        <f t="shared" si="2"/>
        <v>5908</v>
      </c>
    </row>
    <row r="26" spans="1:37" ht="12.75" customHeight="1">
      <c r="A26" s="714" t="s">
        <v>628</v>
      </c>
      <c r="B26" s="714" t="s">
        <v>431</v>
      </c>
      <c r="C26" s="715">
        <v>2993</v>
      </c>
      <c r="D26" s="716"/>
      <c r="E26" s="716"/>
      <c r="F26" s="716"/>
      <c r="G26" s="717"/>
      <c r="H26" s="717"/>
      <c r="I26" s="717"/>
      <c r="J26" s="717"/>
      <c r="K26" s="718">
        <v>69</v>
      </c>
      <c r="L26" s="717"/>
      <c r="M26" s="717"/>
      <c r="N26" s="717"/>
      <c r="O26" s="717"/>
      <c r="P26" s="717"/>
      <c r="Q26" s="717"/>
      <c r="R26" s="718">
        <v>3</v>
      </c>
      <c r="S26" s="717"/>
      <c r="T26" s="718">
        <v>10</v>
      </c>
      <c r="U26" s="717"/>
      <c r="V26" s="717"/>
      <c r="W26" s="717"/>
      <c r="X26" s="717"/>
      <c r="Y26" s="717"/>
      <c r="Z26" s="717"/>
      <c r="AA26" s="719">
        <v>0</v>
      </c>
      <c r="AB26" s="719">
        <v>1</v>
      </c>
      <c r="AC26" s="720">
        <f t="shared" si="0"/>
        <v>3076</v>
      </c>
      <c r="AD26" s="717"/>
      <c r="AE26" s="717"/>
      <c r="AF26" s="723">
        <f t="shared" si="1"/>
        <v>3076</v>
      </c>
      <c r="AG26" s="717"/>
      <c r="AH26" s="717"/>
      <c r="AI26" s="717"/>
      <c r="AJ26" s="718">
        <v>3</v>
      </c>
      <c r="AK26" s="722">
        <f t="shared" si="2"/>
        <v>3079</v>
      </c>
    </row>
    <row r="27" spans="1:37" ht="12.75" customHeight="1">
      <c r="A27" s="714" t="s">
        <v>629</v>
      </c>
      <c r="B27" s="714" t="s">
        <v>430</v>
      </c>
      <c r="C27" s="715">
        <v>3204</v>
      </c>
      <c r="D27" s="716"/>
      <c r="E27" s="716"/>
      <c r="F27" s="716"/>
      <c r="G27" s="717"/>
      <c r="H27" s="717"/>
      <c r="I27" s="717"/>
      <c r="J27" s="717"/>
      <c r="K27" s="717"/>
      <c r="L27" s="717"/>
      <c r="M27" s="717"/>
      <c r="N27" s="717"/>
      <c r="O27" s="717"/>
      <c r="P27" s="717"/>
      <c r="Q27" s="717"/>
      <c r="R27" s="718">
        <v>2</v>
      </c>
      <c r="S27" s="717"/>
      <c r="T27" s="718">
        <v>5</v>
      </c>
      <c r="U27" s="717"/>
      <c r="V27" s="717"/>
      <c r="W27" s="717"/>
      <c r="X27" s="717"/>
      <c r="Y27" s="717"/>
      <c r="Z27" s="717"/>
      <c r="AA27" s="719">
        <v>1</v>
      </c>
      <c r="AB27" s="719">
        <v>2</v>
      </c>
      <c r="AC27" s="720">
        <f t="shared" si="0"/>
        <v>3214</v>
      </c>
      <c r="AD27" s="717"/>
      <c r="AE27" s="717"/>
      <c r="AF27" s="723">
        <f t="shared" si="1"/>
        <v>3214</v>
      </c>
      <c r="AG27" s="717"/>
      <c r="AH27" s="717"/>
      <c r="AI27" s="717"/>
      <c r="AJ27" s="718">
        <v>1</v>
      </c>
      <c r="AK27" s="722">
        <f t="shared" si="2"/>
        <v>3215</v>
      </c>
    </row>
    <row r="28" spans="1:37" ht="12.75" customHeight="1">
      <c r="A28" s="714" t="s">
        <v>630</v>
      </c>
      <c r="B28" s="714" t="s">
        <v>429</v>
      </c>
      <c r="C28" s="715">
        <v>13399</v>
      </c>
      <c r="D28" s="716"/>
      <c r="E28" s="716"/>
      <c r="F28" s="716"/>
      <c r="G28" s="717"/>
      <c r="H28" s="718">
        <v>74</v>
      </c>
      <c r="I28" s="717"/>
      <c r="J28" s="717"/>
      <c r="K28" s="717"/>
      <c r="L28" s="717"/>
      <c r="M28" s="717"/>
      <c r="N28" s="717"/>
      <c r="O28" s="717"/>
      <c r="P28" s="717"/>
      <c r="Q28" s="717"/>
      <c r="R28" s="718">
        <v>12</v>
      </c>
      <c r="S28" s="717"/>
      <c r="T28" s="718">
        <v>18</v>
      </c>
      <c r="U28" s="717"/>
      <c r="V28" s="717"/>
      <c r="W28" s="717"/>
      <c r="X28" s="717"/>
      <c r="Y28" s="718">
        <v>3</v>
      </c>
      <c r="Z28" s="717"/>
      <c r="AA28" s="719">
        <v>2</v>
      </c>
      <c r="AB28" s="719">
        <v>8</v>
      </c>
      <c r="AC28" s="720">
        <f t="shared" si="0"/>
        <v>13516</v>
      </c>
      <c r="AD28" s="717"/>
      <c r="AE28" s="717"/>
      <c r="AF28" s="723">
        <f t="shared" si="1"/>
        <v>13516</v>
      </c>
      <c r="AG28" s="717"/>
      <c r="AH28" s="718">
        <v>1</v>
      </c>
      <c r="AI28" s="718">
        <v>2</v>
      </c>
      <c r="AJ28" s="718">
        <v>2</v>
      </c>
      <c r="AK28" s="722">
        <f t="shared" si="2"/>
        <v>13521</v>
      </c>
    </row>
    <row r="29" spans="1:37" ht="12.75" customHeight="1">
      <c r="A29" s="714" t="s">
        <v>631</v>
      </c>
      <c r="B29" s="714" t="s">
        <v>428</v>
      </c>
      <c r="C29" s="715">
        <v>4529</v>
      </c>
      <c r="D29" s="716"/>
      <c r="E29" s="716"/>
      <c r="F29" s="716"/>
      <c r="G29" s="717"/>
      <c r="H29" s="717"/>
      <c r="I29" s="717"/>
      <c r="J29" s="717"/>
      <c r="K29" s="717"/>
      <c r="L29" s="717"/>
      <c r="M29" s="717"/>
      <c r="N29" s="717"/>
      <c r="O29" s="717"/>
      <c r="P29" s="717"/>
      <c r="Q29" s="717"/>
      <c r="R29" s="718">
        <v>10</v>
      </c>
      <c r="S29" s="717"/>
      <c r="T29" s="718">
        <v>1</v>
      </c>
      <c r="U29" s="717"/>
      <c r="V29" s="717"/>
      <c r="W29" s="717"/>
      <c r="X29" s="717"/>
      <c r="Y29" s="718">
        <v>4</v>
      </c>
      <c r="Z29" s="717"/>
      <c r="AA29" s="719">
        <v>4</v>
      </c>
      <c r="AB29" s="719">
        <v>2</v>
      </c>
      <c r="AC29" s="720">
        <f t="shared" si="0"/>
        <v>4550</v>
      </c>
      <c r="AD29" s="717"/>
      <c r="AE29" s="717"/>
      <c r="AF29" s="723">
        <f t="shared" si="1"/>
        <v>4550</v>
      </c>
      <c r="AG29" s="717"/>
      <c r="AH29" s="718">
        <v>1</v>
      </c>
      <c r="AI29" s="718">
        <v>1</v>
      </c>
      <c r="AJ29" s="717"/>
      <c r="AK29" s="722">
        <f t="shared" si="2"/>
        <v>4552</v>
      </c>
    </row>
    <row r="30" spans="1:37" ht="12.75" customHeight="1">
      <c r="A30" s="714" t="s">
        <v>632</v>
      </c>
      <c r="B30" s="714" t="s">
        <v>427</v>
      </c>
      <c r="C30" s="715">
        <v>2225</v>
      </c>
      <c r="D30" s="716"/>
      <c r="E30" s="716"/>
      <c r="F30" s="716"/>
      <c r="G30" s="717"/>
      <c r="H30" s="717"/>
      <c r="I30" s="717"/>
      <c r="J30" s="717"/>
      <c r="K30" s="717"/>
      <c r="L30" s="717"/>
      <c r="M30" s="717"/>
      <c r="N30" s="717"/>
      <c r="O30" s="717"/>
      <c r="P30" s="717"/>
      <c r="Q30" s="717"/>
      <c r="R30" s="718">
        <v>4</v>
      </c>
      <c r="S30" s="717"/>
      <c r="T30" s="718">
        <v>1</v>
      </c>
      <c r="U30" s="717"/>
      <c r="V30" s="717"/>
      <c r="W30" s="717"/>
      <c r="X30" s="717"/>
      <c r="Y30" s="717"/>
      <c r="Z30" s="717"/>
      <c r="AA30" s="719">
        <v>0</v>
      </c>
      <c r="AB30" s="719">
        <v>0</v>
      </c>
      <c r="AC30" s="720">
        <f t="shared" si="0"/>
        <v>2230</v>
      </c>
      <c r="AD30" s="717"/>
      <c r="AE30" s="717"/>
      <c r="AF30" s="723">
        <f t="shared" si="1"/>
        <v>2230</v>
      </c>
      <c r="AG30" s="717"/>
      <c r="AH30" s="717"/>
      <c r="AI30" s="717"/>
      <c r="AJ30" s="717"/>
      <c r="AK30" s="722">
        <f t="shared" si="2"/>
        <v>2230</v>
      </c>
    </row>
    <row r="31" spans="1:37" ht="12.75" customHeight="1">
      <c r="A31" s="714" t="s">
        <v>633</v>
      </c>
      <c r="B31" s="714" t="s">
        <v>426</v>
      </c>
      <c r="C31" s="715">
        <v>44001</v>
      </c>
      <c r="D31" s="716"/>
      <c r="E31" s="716"/>
      <c r="F31" s="716"/>
      <c r="G31" s="717"/>
      <c r="H31" s="717"/>
      <c r="I31" s="718">
        <v>229</v>
      </c>
      <c r="J31" s="717"/>
      <c r="K31" s="717"/>
      <c r="L31" s="718">
        <v>269</v>
      </c>
      <c r="M31" s="718">
        <v>117</v>
      </c>
      <c r="N31" s="717"/>
      <c r="O31" s="717"/>
      <c r="P31" s="717"/>
      <c r="Q31" s="717"/>
      <c r="R31" s="718">
        <v>96</v>
      </c>
      <c r="S31" s="718">
        <v>46</v>
      </c>
      <c r="T31" s="718">
        <v>98</v>
      </c>
      <c r="U31" s="717"/>
      <c r="V31" s="718">
        <v>49</v>
      </c>
      <c r="W31" s="718">
        <v>110</v>
      </c>
      <c r="X31" s="717"/>
      <c r="Y31" s="718">
        <v>10</v>
      </c>
      <c r="Z31" s="718">
        <v>32</v>
      </c>
      <c r="AA31" s="719">
        <v>6</v>
      </c>
      <c r="AB31" s="719">
        <v>28</v>
      </c>
      <c r="AC31" s="720">
        <f t="shared" si="0"/>
        <v>45091</v>
      </c>
      <c r="AD31" s="717"/>
      <c r="AE31" s="717"/>
      <c r="AF31" s="723">
        <f t="shared" si="1"/>
        <v>45091</v>
      </c>
      <c r="AG31" s="717"/>
      <c r="AH31" s="718">
        <v>1</v>
      </c>
      <c r="AI31" s="718">
        <v>8</v>
      </c>
      <c r="AJ31" s="718">
        <v>1</v>
      </c>
      <c r="AK31" s="722">
        <f t="shared" si="2"/>
        <v>45101</v>
      </c>
    </row>
    <row r="32" spans="1:37" ht="12.75" customHeight="1">
      <c r="A32" s="714" t="s">
        <v>634</v>
      </c>
      <c r="B32" s="714" t="s">
        <v>425</v>
      </c>
      <c r="C32" s="715">
        <v>5596</v>
      </c>
      <c r="D32" s="716"/>
      <c r="E32" s="716"/>
      <c r="F32" s="716"/>
      <c r="G32" s="717"/>
      <c r="H32" s="717"/>
      <c r="I32" s="717"/>
      <c r="J32" s="717"/>
      <c r="K32" s="717"/>
      <c r="L32" s="717"/>
      <c r="M32" s="717"/>
      <c r="N32" s="717"/>
      <c r="O32" s="718">
        <v>8</v>
      </c>
      <c r="P32" s="717"/>
      <c r="Q32" s="717"/>
      <c r="R32" s="718">
        <v>3</v>
      </c>
      <c r="S32" s="717"/>
      <c r="T32" s="718">
        <v>7</v>
      </c>
      <c r="U32" s="717"/>
      <c r="V32" s="717"/>
      <c r="W32" s="717"/>
      <c r="X32" s="717"/>
      <c r="Y32" s="717"/>
      <c r="Z32" s="717"/>
      <c r="AA32" s="719">
        <v>2</v>
      </c>
      <c r="AB32" s="719">
        <v>2</v>
      </c>
      <c r="AC32" s="720">
        <f t="shared" si="0"/>
        <v>5618</v>
      </c>
      <c r="AD32" s="717"/>
      <c r="AE32" s="717"/>
      <c r="AF32" s="723">
        <f t="shared" si="1"/>
        <v>5618</v>
      </c>
      <c r="AG32" s="717"/>
      <c r="AH32" s="717"/>
      <c r="AI32" s="717"/>
      <c r="AJ32" s="717"/>
      <c r="AK32" s="722">
        <f t="shared" si="2"/>
        <v>5618</v>
      </c>
    </row>
    <row r="33" spans="1:37" ht="12.75" customHeight="1">
      <c r="A33" s="714" t="s">
        <v>635</v>
      </c>
      <c r="B33" s="714" t="s">
        <v>424</v>
      </c>
      <c r="C33" s="715">
        <v>30061</v>
      </c>
      <c r="D33" s="716"/>
      <c r="E33" s="716"/>
      <c r="F33" s="716"/>
      <c r="G33" s="717"/>
      <c r="H33" s="717"/>
      <c r="I33" s="717"/>
      <c r="J33" s="717"/>
      <c r="K33" s="717"/>
      <c r="L33" s="717"/>
      <c r="M33" s="717"/>
      <c r="N33" s="717"/>
      <c r="O33" s="717"/>
      <c r="P33" s="717"/>
      <c r="Q33" s="717"/>
      <c r="R33" s="718">
        <v>39</v>
      </c>
      <c r="S33" s="717"/>
      <c r="T33" s="718">
        <v>46</v>
      </c>
      <c r="U33" s="717"/>
      <c r="V33" s="717"/>
      <c r="W33" s="717"/>
      <c r="X33" s="718">
        <v>1</v>
      </c>
      <c r="Y33" s="718">
        <v>12</v>
      </c>
      <c r="Z33" s="717"/>
      <c r="AA33" s="719">
        <v>1</v>
      </c>
      <c r="AB33" s="719">
        <v>10</v>
      </c>
      <c r="AC33" s="720">
        <f t="shared" si="0"/>
        <v>30170</v>
      </c>
      <c r="AD33" s="717"/>
      <c r="AE33" s="717"/>
      <c r="AF33" s="723">
        <f t="shared" si="1"/>
        <v>30170</v>
      </c>
      <c r="AG33" s="717"/>
      <c r="AH33" s="718">
        <v>2</v>
      </c>
      <c r="AI33" s="718">
        <v>2</v>
      </c>
      <c r="AJ33" s="718">
        <v>3</v>
      </c>
      <c r="AK33" s="722">
        <f t="shared" si="2"/>
        <v>30177</v>
      </c>
    </row>
    <row r="34" spans="1:37" ht="12.75" customHeight="1">
      <c r="A34" s="714" t="s">
        <v>636</v>
      </c>
      <c r="B34" s="714" t="s">
        <v>423</v>
      </c>
      <c r="C34" s="715">
        <v>13699</v>
      </c>
      <c r="D34" s="716"/>
      <c r="E34" s="716"/>
      <c r="F34" s="716"/>
      <c r="G34" s="717"/>
      <c r="H34" s="717"/>
      <c r="I34" s="717"/>
      <c r="J34" s="717"/>
      <c r="K34" s="717"/>
      <c r="L34" s="717"/>
      <c r="M34" s="717"/>
      <c r="N34" s="718">
        <v>59</v>
      </c>
      <c r="O34" s="717"/>
      <c r="P34" s="717"/>
      <c r="Q34" s="717"/>
      <c r="R34" s="718">
        <v>12</v>
      </c>
      <c r="S34" s="717"/>
      <c r="T34" s="718">
        <v>8</v>
      </c>
      <c r="U34" s="717"/>
      <c r="V34" s="717"/>
      <c r="W34" s="717"/>
      <c r="X34" s="717"/>
      <c r="Y34" s="718">
        <v>3</v>
      </c>
      <c r="Z34" s="718">
        <v>1</v>
      </c>
      <c r="AA34" s="719">
        <v>1</v>
      </c>
      <c r="AB34" s="719">
        <v>4</v>
      </c>
      <c r="AC34" s="720">
        <f t="shared" si="0"/>
        <v>13787</v>
      </c>
      <c r="AD34" s="717"/>
      <c r="AE34" s="717"/>
      <c r="AF34" s="723">
        <f t="shared" si="1"/>
        <v>13787</v>
      </c>
      <c r="AG34" s="717"/>
      <c r="AH34" s="718">
        <v>2</v>
      </c>
      <c r="AI34" s="718">
        <v>2</v>
      </c>
      <c r="AJ34" s="718">
        <v>2</v>
      </c>
      <c r="AK34" s="722">
        <f t="shared" si="2"/>
        <v>13793</v>
      </c>
    </row>
    <row r="35" spans="1:37" ht="12.75" customHeight="1">
      <c r="A35" s="714" t="s">
        <v>637</v>
      </c>
      <c r="B35" s="714" t="s">
        <v>422</v>
      </c>
      <c r="C35" s="715">
        <v>2470</v>
      </c>
      <c r="D35" s="716"/>
      <c r="E35" s="716"/>
      <c r="F35" s="716"/>
      <c r="G35" s="717"/>
      <c r="H35" s="717"/>
      <c r="I35" s="717"/>
      <c r="J35" s="717"/>
      <c r="K35" s="717"/>
      <c r="L35" s="717"/>
      <c r="M35" s="717"/>
      <c r="N35" s="717"/>
      <c r="O35" s="717"/>
      <c r="P35" s="717"/>
      <c r="Q35" s="717"/>
      <c r="R35" s="718">
        <v>4</v>
      </c>
      <c r="S35" s="717"/>
      <c r="T35" s="718">
        <v>2</v>
      </c>
      <c r="U35" s="717"/>
      <c r="V35" s="717"/>
      <c r="W35" s="717"/>
      <c r="X35" s="717"/>
      <c r="Y35" s="718">
        <v>1</v>
      </c>
      <c r="Z35" s="717"/>
      <c r="AA35" s="719">
        <v>0</v>
      </c>
      <c r="AB35" s="719">
        <v>0</v>
      </c>
      <c r="AC35" s="720">
        <f t="shared" si="0"/>
        <v>2477</v>
      </c>
      <c r="AD35" s="717"/>
      <c r="AE35" s="717"/>
      <c r="AF35" s="723">
        <f t="shared" si="1"/>
        <v>2477</v>
      </c>
      <c r="AG35" s="717"/>
      <c r="AH35" s="717"/>
      <c r="AI35" s="717"/>
      <c r="AJ35" s="717"/>
      <c r="AK35" s="722">
        <f t="shared" si="2"/>
        <v>2477</v>
      </c>
    </row>
    <row r="36" spans="1:37" ht="12.75" customHeight="1">
      <c r="A36" s="714" t="s">
        <v>638</v>
      </c>
      <c r="B36" s="714" t="s">
        <v>421</v>
      </c>
      <c r="C36" s="715">
        <v>6466</v>
      </c>
      <c r="D36" s="716"/>
      <c r="E36" s="716"/>
      <c r="F36" s="716"/>
      <c r="G36" s="717"/>
      <c r="H36" s="717"/>
      <c r="I36" s="717"/>
      <c r="J36" s="717"/>
      <c r="K36" s="717"/>
      <c r="L36" s="717"/>
      <c r="M36" s="717"/>
      <c r="N36" s="717"/>
      <c r="O36" s="717"/>
      <c r="P36" s="718">
        <v>8</v>
      </c>
      <c r="Q36" s="717"/>
      <c r="R36" s="718">
        <v>2</v>
      </c>
      <c r="S36" s="717"/>
      <c r="T36" s="718">
        <v>4</v>
      </c>
      <c r="U36" s="717"/>
      <c r="V36" s="717"/>
      <c r="W36" s="717"/>
      <c r="X36" s="717"/>
      <c r="Y36" s="718">
        <v>1</v>
      </c>
      <c r="Z36" s="717"/>
      <c r="AA36" s="719">
        <v>3</v>
      </c>
      <c r="AB36" s="719">
        <v>4</v>
      </c>
      <c r="AC36" s="720">
        <f t="shared" si="0"/>
        <v>6488</v>
      </c>
      <c r="AD36" s="717"/>
      <c r="AE36" s="717"/>
      <c r="AF36" s="723">
        <f t="shared" si="1"/>
        <v>6488</v>
      </c>
      <c r="AG36" s="717"/>
      <c r="AH36" s="717"/>
      <c r="AI36" s="717"/>
      <c r="AJ36" s="717"/>
      <c r="AK36" s="722">
        <f t="shared" si="2"/>
        <v>6488</v>
      </c>
    </row>
    <row r="37" spans="1:37" ht="12.75" customHeight="1">
      <c r="A37" s="714" t="s">
        <v>639</v>
      </c>
      <c r="B37" s="714" t="s">
        <v>420</v>
      </c>
      <c r="C37" s="715">
        <v>24708</v>
      </c>
      <c r="D37" s="716"/>
      <c r="E37" s="716"/>
      <c r="F37" s="716"/>
      <c r="G37" s="717"/>
      <c r="H37" s="717"/>
      <c r="I37" s="717"/>
      <c r="J37" s="717"/>
      <c r="K37" s="717"/>
      <c r="L37" s="717"/>
      <c r="M37" s="717"/>
      <c r="N37" s="718">
        <v>1</v>
      </c>
      <c r="O37" s="717"/>
      <c r="P37" s="717"/>
      <c r="Q37" s="717"/>
      <c r="R37" s="718">
        <v>32</v>
      </c>
      <c r="S37" s="717"/>
      <c r="T37" s="718">
        <v>76</v>
      </c>
      <c r="U37" s="717"/>
      <c r="V37" s="717"/>
      <c r="W37" s="717"/>
      <c r="X37" s="717"/>
      <c r="Y37" s="718">
        <v>13</v>
      </c>
      <c r="Z37" s="718">
        <v>1</v>
      </c>
      <c r="AA37" s="719">
        <v>15</v>
      </c>
      <c r="AB37" s="719">
        <v>8</v>
      </c>
      <c r="AC37" s="720">
        <f t="shared" si="0"/>
        <v>24854</v>
      </c>
      <c r="AD37" s="717"/>
      <c r="AE37" s="717"/>
      <c r="AF37" s="723">
        <f t="shared" si="1"/>
        <v>24854</v>
      </c>
      <c r="AG37" s="717"/>
      <c r="AH37" s="718">
        <v>1</v>
      </c>
      <c r="AI37" s="717"/>
      <c r="AJ37" s="717"/>
      <c r="AK37" s="722">
        <f t="shared" si="2"/>
        <v>24855</v>
      </c>
    </row>
    <row r="38" spans="1:37" ht="12.75" customHeight="1">
      <c r="A38" s="714" t="s">
        <v>640</v>
      </c>
      <c r="B38" s="714" t="s">
        <v>419</v>
      </c>
      <c r="C38" s="715">
        <v>1786</v>
      </c>
      <c r="D38" s="716"/>
      <c r="E38" s="716"/>
      <c r="F38" s="716"/>
      <c r="G38" s="717"/>
      <c r="H38" s="717"/>
      <c r="I38" s="717"/>
      <c r="J38" s="717"/>
      <c r="K38" s="718">
        <v>140</v>
      </c>
      <c r="L38" s="717"/>
      <c r="M38" s="717"/>
      <c r="N38" s="717"/>
      <c r="O38" s="717"/>
      <c r="P38" s="717"/>
      <c r="Q38" s="717"/>
      <c r="R38" s="718">
        <v>2</v>
      </c>
      <c r="S38" s="717"/>
      <c r="T38" s="718">
        <v>4</v>
      </c>
      <c r="U38" s="717"/>
      <c r="V38" s="717"/>
      <c r="W38" s="717"/>
      <c r="X38" s="717"/>
      <c r="Y38" s="717"/>
      <c r="Z38" s="717"/>
      <c r="AA38" s="719">
        <v>3</v>
      </c>
      <c r="AB38" s="719">
        <v>0</v>
      </c>
      <c r="AC38" s="720">
        <f t="shared" si="0"/>
        <v>1935</v>
      </c>
      <c r="AD38" s="717"/>
      <c r="AE38" s="717"/>
      <c r="AF38" s="723">
        <f t="shared" si="1"/>
        <v>1935</v>
      </c>
      <c r="AG38" s="717"/>
      <c r="AH38" s="717"/>
      <c r="AI38" s="717"/>
      <c r="AJ38" s="717"/>
      <c r="AK38" s="722">
        <f t="shared" si="2"/>
        <v>1935</v>
      </c>
    </row>
    <row r="39" spans="1:37" ht="12.75" customHeight="1">
      <c r="A39" s="714" t="s">
        <v>641</v>
      </c>
      <c r="B39" s="714" t="s">
        <v>418</v>
      </c>
      <c r="C39" s="715">
        <v>4254</v>
      </c>
      <c r="D39" s="716"/>
      <c r="E39" s="716"/>
      <c r="F39" s="716"/>
      <c r="G39" s="718">
        <v>8</v>
      </c>
      <c r="H39" s="717"/>
      <c r="I39" s="717"/>
      <c r="J39" s="717"/>
      <c r="K39" s="718">
        <v>2</v>
      </c>
      <c r="L39" s="717"/>
      <c r="M39" s="717"/>
      <c r="N39" s="717"/>
      <c r="O39" s="717"/>
      <c r="P39" s="717"/>
      <c r="Q39" s="717"/>
      <c r="R39" s="718">
        <v>15</v>
      </c>
      <c r="S39" s="717"/>
      <c r="T39" s="718">
        <v>7</v>
      </c>
      <c r="U39" s="717"/>
      <c r="V39" s="717"/>
      <c r="W39" s="717"/>
      <c r="X39" s="717"/>
      <c r="Y39" s="718">
        <v>2</v>
      </c>
      <c r="Z39" s="717"/>
      <c r="AA39" s="719">
        <v>0</v>
      </c>
      <c r="AB39" s="719">
        <v>1</v>
      </c>
      <c r="AC39" s="720">
        <f t="shared" si="0"/>
        <v>4289</v>
      </c>
      <c r="AD39" s="717"/>
      <c r="AE39" s="717"/>
      <c r="AF39" s="723">
        <f t="shared" si="1"/>
        <v>4289</v>
      </c>
      <c r="AG39" s="717"/>
      <c r="AH39" s="717"/>
      <c r="AI39" s="717"/>
      <c r="AJ39" s="718">
        <v>1</v>
      </c>
      <c r="AK39" s="722">
        <f t="shared" si="2"/>
        <v>4290</v>
      </c>
    </row>
    <row r="40" spans="1:37" ht="12.75" customHeight="1">
      <c r="A40" s="714" t="s">
        <v>642</v>
      </c>
      <c r="B40" s="714" t="s">
        <v>417</v>
      </c>
      <c r="C40" s="715">
        <v>6459</v>
      </c>
      <c r="D40" s="716"/>
      <c r="E40" s="716"/>
      <c r="F40" s="716"/>
      <c r="G40" s="717"/>
      <c r="H40" s="717"/>
      <c r="I40" s="717"/>
      <c r="J40" s="717"/>
      <c r="K40" s="717"/>
      <c r="L40" s="717"/>
      <c r="M40" s="717"/>
      <c r="N40" s="717"/>
      <c r="O40" s="717"/>
      <c r="P40" s="717"/>
      <c r="Q40" s="717"/>
      <c r="R40" s="718">
        <v>17</v>
      </c>
      <c r="S40" s="717"/>
      <c r="T40" s="718">
        <v>16</v>
      </c>
      <c r="U40" s="717"/>
      <c r="V40" s="717"/>
      <c r="W40" s="717"/>
      <c r="X40" s="717"/>
      <c r="Y40" s="718">
        <v>13</v>
      </c>
      <c r="Z40" s="717"/>
      <c r="AA40" s="719">
        <v>3</v>
      </c>
      <c r="AB40" s="719">
        <v>6</v>
      </c>
      <c r="AC40" s="720">
        <f t="shared" si="0"/>
        <v>6514</v>
      </c>
      <c r="AD40" s="717"/>
      <c r="AE40" s="717"/>
      <c r="AF40" s="723">
        <f t="shared" si="1"/>
        <v>6514</v>
      </c>
      <c r="AG40" s="717"/>
      <c r="AH40" s="717"/>
      <c r="AI40" s="717"/>
      <c r="AJ40" s="717"/>
      <c r="AK40" s="722">
        <f t="shared" si="2"/>
        <v>6514</v>
      </c>
    </row>
    <row r="41" spans="1:37" ht="12.75" customHeight="1">
      <c r="A41" s="714" t="s">
        <v>643</v>
      </c>
      <c r="B41" s="714" t="s">
        <v>416</v>
      </c>
      <c r="C41" s="715">
        <v>13385</v>
      </c>
      <c r="D41" s="716"/>
      <c r="E41" s="715">
        <v>25217</v>
      </c>
      <c r="F41" s="715">
        <v>3759</v>
      </c>
      <c r="G41" s="717"/>
      <c r="H41" s="717"/>
      <c r="I41" s="718">
        <v>467</v>
      </c>
      <c r="J41" s="717"/>
      <c r="K41" s="717"/>
      <c r="L41" s="718">
        <v>191</v>
      </c>
      <c r="M41" s="718">
        <v>340</v>
      </c>
      <c r="N41" s="717"/>
      <c r="O41" s="717"/>
      <c r="P41" s="717"/>
      <c r="Q41" s="717"/>
      <c r="R41" s="718">
        <v>52</v>
      </c>
      <c r="S41" s="718">
        <v>386</v>
      </c>
      <c r="T41" s="718">
        <v>43</v>
      </c>
      <c r="U41" s="717"/>
      <c r="V41" s="718">
        <v>146</v>
      </c>
      <c r="W41" s="718">
        <v>104</v>
      </c>
      <c r="X41" s="717"/>
      <c r="Y41" s="718">
        <v>6</v>
      </c>
      <c r="Z41" s="718">
        <v>52</v>
      </c>
      <c r="AA41" s="719">
        <v>11</v>
      </c>
      <c r="AB41" s="719">
        <v>28</v>
      </c>
      <c r="AC41" s="720">
        <f t="shared" si="0"/>
        <v>44187</v>
      </c>
      <c r="AD41" s="717"/>
      <c r="AE41" s="717"/>
      <c r="AF41" s="723">
        <f t="shared" si="1"/>
        <v>44187</v>
      </c>
      <c r="AG41" s="717"/>
      <c r="AH41" s="718">
        <v>2</v>
      </c>
      <c r="AI41" s="718">
        <v>13</v>
      </c>
      <c r="AJ41" s="718">
        <v>1</v>
      </c>
      <c r="AK41" s="722">
        <f t="shared" si="2"/>
        <v>44203</v>
      </c>
    </row>
    <row r="42" spans="1:37" ht="12.75" customHeight="1">
      <c r="A42" s="714" t="s">
        <v>644</v>
      </c>
      <c r="B42" s="714" t="s">
        <v>415</v>
      </c>
      <c r="C42" s="715">
        <v>19609</v>
      </c>
      <c r="D42" s="716"/>
      <c r="E42" s="716"/>
      <c r="F42" s="716"/>
      <c r="G42" s="718">
        <v>122</v>
      </c>
      <c r="H42" s="717"/>
      <c r="I42" s="717"/>
      <c r="J42" s="717"/>
      <c r="K42" s="718">
        <v>3</v>
      </c>
      <c r="L42" s="717"/>
      <c r="M42" s="717"/>
      <c r="N42" s="717"/>
      <c r="O42" s="717"/>
      <c r="P42" s="718">
        <v>3</v>
      </c>
      <c r="Q42" s="717"/>
      <c r="R42" s="718">
        <v>37</v>
      </c>
      <c r="S42" s="717"/>
      <c r="T42" s="718">
        <v>17</v>
      </c>
      <c r="U42" s="717"/>
      <c r="V42" s="717"/>
      <c r="W42" s="717"/>
      <c r="X42" s="717"/>
      <c r="Y42" s="718">
        <v>6</v>
      </c>
      <c r="Z42" s="717"/>
      <c r="AA42" s="719">
        <v>4</v>
      </c>
      <c r="AB42" s="719">
        <v>10</v>
      </c>
      <c r="AC42" s="720">
        <f t="shared" si="0"/>
        <v>19811</v>
      </c>
      <c r="AD42" s="717"/>
      <c r="AE42" s="717"/>
      <c r="AF42" s="723">
        <f t="shared" si="1"/>
        <v>19811</v>
      </c>
      <c r="AG42" s="717"/>
      <c r="AH42" s="718">
        <v>1</v>
      </c>
      <c r="AI42" s="718">
        <v>2</v>
      </c>
      <c r="AJ42" s="718">
        <v>2</v>
      </c>
      <c r="AK42" s="722">
        <f t="shared" si="2"/>
        <v>19816</v>
      </c>
    </row>
    <row r="43" spans="1:37" ht="12.75" customHeight="1">
      <c r="A43" s="714" t="s">
        <v>645</v>
      </c>
      <c r="B43" s="714" t="s">
        <v>414</v>
      </c>
      <c r="C43" s="715">
        <v>3792</v>
      </c>
      <c r="D43" s="716"/>
      <c r="E43" s="716"/>
      <c r="F43" s="716"/>
      <c r="G43" s="717"/>
      <c r="H43" s="717"/>
      <c r="I43" s="718">
        <v>1</v>
      </c>
      <c r="J43" s="717"/>
      <c r="K43" s="717"/>
      <c r="L43" s="718">
        <v>484</v>
      </c>
      <c r="M43" s="717"/>
      <c r="N43" s="717"/>
      <c r="O43" s="717"/>
      <c r="P43" s="717"/>
      <c r="Q43" s="717"/>
      <c r="R43" s="718">
        <v>2</v>
      </c>
      <c r="S43" s="717"/>
      <c r="T43" s="718">
        <v>6</v>
      </c>
      <c r="U43" s="717"/>
      <c r="V43" s="718">
        <v>3</v>
      </c>
      <c r="W43" s="718">
        <v>8</v>
      </c>
      <c r="X43" s="717"/>
      <c r="Y43" s="718">
        <v>2</v>
      </c>
      <c r="Z43" s="718">
        <v>1</v>
      </c>
      <c r="AA43" s="719">
        <v>0</v>
      </c>
      <c r="AB43" s="719">
        <v>0</v>
      </c>
      <c r="AC43" s="720">
        <f t="shared" si="0"/>
        <v>4299</v>
      </c>
      <c r="AD43" s="717"/>
      <c r="AE43" s="717"/>
      <c r="AF43" s="723">
        <f t="shared" si="1"/>
        <v>4299</v>
      </c>
      <c r="AG43" s="717"/>
      <c r="AH43" s="717"/>
      <c r="AI43" s="717"/>
      <c r="AJ43" s="717"/>
      <c r="AK43" s="722">
        <f t="shared" si="2"/>
        <v>4299</v>
      </c>
    </row>
    <row r="44" spans="1:37" ht="12.75" customHeight="1">
      <c r="A44" s="714" t="s">
        <v>646</v>
      </c>
      <c r="B44" s="714" t="s">
        <v>413</v>
      </c>
      <c r="C44" s="715">
        <v>2629</v>
      </c>
      <c r="D44" s="716"/>
      <c r="E44" s="716"/>
      <c r="F44" s="715">
        <v>231</v>
      </c>
      <c r="G44" s="717"/>
      <c r="H44" s="717"/>
      <c r="I44" s="717"/>
      <c r="J44" s="718">
        <v>1</v>
      </c>
      <c r="K44" s="717"/>
      <c r="L44" s="717"/>
      <c r="M44" s="717"/>
      <c r="N44" s="717"/>
      <c r="O44" s="717"/>
      <c r="P44" s="717"/>
      <c r="Q44" s="717"/>
      <c r="R44" s="718">
        <v>3</v>
      </c>
      <c r="S44" s="717"/>
      <c r="T44" s="718">
        <v>5</v>
      </c>
      <c r="U44" s="717"/>
      <c r="V44" s="717"/>
      <c r="W44" s="717"/>
      <c r="X44" s="717"/>
      <c r="Y44" s="718">
        <v>6</v>
      </c>
      <c r="Z44" s="717"/>
      <c r="AA44" s="719">
        <v>6</v>
      </c>
      <c r="AB44" s="719">
        <v>1</v>
      </c>
      <c r="AC44" s="720">
        <f t="shared" si="0"/>
        <v>2882</v>
      </c>
      <c r="AD44" s="717"/>
      <c r="AE44" s="717"/>
      <c r="AF44" s="723">
        <f t="shared" si="1"/>
        <v>2882</v>
      </c>
      <c r="AG44" s="717"/>
      <c r="AH44" s="718">
        <v>1</v>
      </c>
      <c r="AI44" s="717"/>
      <c r="AJ44" s="718">
        <v>1</v>
      </c>
      <c r="AK44" s="722">
        <f t="shared" si="2"/>
        <v>2884</v>
      </c>
    </row>
    <row r="45" spans="1:37" ht="12.75" customHeight="1">
      <c r="A45" s="714" t="s">
        <v>647</v>
      </c>
      <c r="B45" s="714" t="s">
        <v>412</v>
      </c>
      <c r="C45" s="715">
        <v>22990</v>
      </c>
      <c r="D45" s="716"/>
      <c r="E45" s="716"/>
      <c r="F45" s="716"/>
      <c r="G45" s="717"/>
      <c r="H45" s="717"/>
      <c r="I45" s="717"/>
      <c r="J45" s="718">
        <v>4</v>
      </c>
      <c r="K45" s="717"/>
      <c r="L45" s="717"/>
      <c r="M45" s="717"/>
      <c r="N45" s="717"/>
      <c r="O45" s="717"/>
      <c r="P45" s="717"/>
      <c r="Q45" s="717"/>
      <c r="R45" s="718">
        <v>32</v>
      </c>
      <c r="S45" s="717"/>
      <c r="T45" s="718">
        <v>27</v>
      </c>
      <c r="U45" s="717"/>
      <c r="V45" s="717"/>
      <c r="W45" s="717"/>
      <c r="X45" s="717"/>
      <c r="Y45" s="718">
        <v>8</v>
      </c>
      <c r="Z45" s="717"/>
      <c r="AA45" s="719">
        <v>3</v>
      </c>
      <c r="AB45" s="719">
        <v>31</v>
      </c>
      <c r="AC45" s="720">
        <f t="shared" si="0"/>
        <v>23095</v>
      </c>
      <c r="AD45" s="717"/>
      <c r="AE45" s="717"/>
      <c r="AF45" s="723">
        <f t="shared" si="1"/>
        <v>23095</v>
      </c>
      <c r="AG45" s="718">
        <v>35</v>
      </c>
      <c r="AH45" s="717"/>
      <c r="AI45" s="718">
        <v>1</v>
      </c>
      <c r="AJ45" s="718">
        <v>2</v>
      </c>
      <c r="AK45" s="722">
        <f t="shared" si="2"/>
        <v>23133</v>
      </c>
    </row>
    <row r="46" spans="1:37" ht="12.75" customHeight="1">
      <c r="A46" s="714" t="s">
        <v>648</v>
      </c>
      <c r="B46" s="714" t="s">
        <v>411</v>
      </c>
      <c r="C46" s="715">
        <v>1409</v>
      </c>
      <c r="D46" s="716"/>
      <c r="E46" s="716"/>
      <c r="F46" s="716"/>
      <c r="G46" s="717"/>
      <c r="H46" s="717"/>
      <c r="I46" s="717"/>
      <c r="J46" s="717"/>
      <c r="K46" s="717"/>
      <c r="L46" s="717"/>
      <c r="M46" s="717"/>
      <c r="N46" s="717"/>
      <c r="O46" s="717"/>
      <c r="P46" s="717"/>
      <c r="Q46" s="717"/>
      <c r="R46" s="718">
        <v>1</v>
      </c>
      <c r="S46" s="717"/>
      <c r="T46" s="718">
        <v>1</v>
      </c>
      <c r="U46" s="717"/>
      <c r="V46" s="717"/>
      <c r="W46" s="717"/>
      <c r="X46" s="717"/>
      <c r="Y46" s="717"/>
      <c r="Z46" s="717"/>
      <c r="AA46" s="719">
        <v>0</v>
      </c>
      <c r="AB46" s="719">
        <v>0</v>
      </c>
      <c r="AC46" s="720">
        <f t="shared" si="0"/>
        <v>1411</v>
      </c>
      <c r="AD46" s="717"/>
      <c r="AE46" s="717"/>
      <c r="AF46" s="723">
        <f t="shared" si="1"/>
        <v>1411</v>
      </c>
      <c r="AG46" s="717"/>
      <c r="AH46" s="717"/>
      <c r="AI46" s="717"/>
      <c r="AJ46" s="717"/>
      <c r="AK46" s="722">
        <f t="shared" si="2"/>
        <v>1411</v>
      </c>
    </row>
    <row r="47" spans="1:37" ht="12.75" customHeight="1">
      <c r="A47" s="714" t="s">
        <v>649</v>
      </c>
      <c r="B47" s="714" t="s">
        <v>410</v>
      </c>
      <c r="C47" s="715">
        <v>3436</v>
      </c>
      <c r="D47" s="716"/>
      <c r="E47" s="716"/>
      <c r="F47" s="716"/>
      <c r="G47" s="718">
        <v>5</v>
      </c>
      <c r="H47" s="717"/>
      <c r="I47" s="717"/>
      <c r="J47" s="717"/>
      <c r="K47" s="718">
        <v>415</v>
      </c>
      <c r="L47" s="717"/>
      <c r="M47" s="717"/>
      <c r="N47" s="717"/>
      <c r="O47" s="717"/>
      <c r="P47" s="717"/>
      <c r="Q47" s="717"/>
      <c r="R47" s="718">
        <v>7</v>
      </c>
      <c r="S47" s="717"/>
      <c r="T47" s="718">
        <v>5</v>
      </c>
      <c r="U47" s="717"/>
      <c r="V47" s="717"/>
      <c r="W47" s="717"/>
      <c r="X47" s="717"/>
      <c r="Y47" s="717"/>
      <c r="Z47" s="717"/>
      <c r="AA47" s="719">
        <v>0</v>
      </c>
      <c r="AB47" s="719">
        <v>1</v>
      </c>
      <c r="AC47" s="720">
        <f t="shared" si="0"/>
        <v>3869</v>
      </c>
      <c r="AD47" s="717"/>
      <c r="AE47" s="717"/>
      <c r="AF47" s="723">
        <f t="shared" si="1"/>
        <v>3869</v>
      </c>
      <c r="AG47" s="717"/>
      <c r="AH47" s="717"/>
      <c r="AI47" s="717"/>
      <c r="AJ47" s="718">
        <v>1</v>
      </c>
      <c r="AK47" s="722">
        <f t="shared" si="2"/>
        <v>3870</v>
      </c>
    </row>
    <row r="48" spans="1:37" ht="12.75" customHeight="1">
      <c r="A48" s="714" t="s">
        <v>650</v>
      </c>
      <c r="B48" s="714" t="s">
        <v>409</v>
      </c>
      <c r="C48" s="715">
        <v>4011</v>
      </c>
      <c r="D48" s="716"/>
      <c r="E48" s="716"/>
      <c r="F48" s="716"/>
      <c r="G48" s="717"/>
      <c r="H48" s="717"/>
      <c r="I48" s="717"/>
      <c r="J48" s="717"/>
      <c r="K48" s="717"/>
      <c r="L48" s="717"/>
      <c r="M48" s="717"/>
      <c r="N48" s="717"/>
      <c r="O48" s="717"/>
      <c r="P48" s="717"/>
      <c r="Q48" s="717"/>
      <c r="R48" s="718">
        <v>6</v>
      </c>
      <c r="S48" s="717"/>
      <c r="T48" s="718">
        <v>6</v>
      </c>
      <c r="U48" s="717"/>
      <c r="V48" s="717"/>
      <c r="W48" s="717"/>
      <c r="X48" s="717"/>
      <c r="Y48" s="718">
        <v>5</v>
      </c>
      <c r="Z48" s="717"/>
      <c r="AA48" s="719">
        <v>0</v>
      </c>
      <c r="AB48" s="719">
        <v>2</v>
      </c>
      <c r="AC48" s="720">
        <f t="shared" si="0"/>
        <v>4030</v>
      </c>
      <c r="AD48" s="717"/>
      <c r="AE48" s="717"/>
      <c r="AF48" s="723">
        <f t="shared" si="1"/>
        <v>4030</v>
      </c>
      <c r="AG48" s="717"/>
      <c r="AH48" s="717"/>
      <c r="AI48" s="717"/>
      <c r="AJ48" s="717"/>
      <c r="AK48" s="722">
        <f t="shared" si="2"/>
        <v>4030</v>
      </c>
    </row>
    <row r="49" spans="1:37" ht="12.75" customHeight="1">
      <c r="A49" s="714" t="s">
        <v>651</v>
      </c>
      <c r="B49" s="714" t="s">
        <v>408</v>
      </c>
      <c r="C49" s="715">
        <v>6379</v>
      </c>
      <c r="D49" s="716"/>
      <c r="E49" s="716"/>
      <c r="F49" s="716"/>
      <c r="G49" s="717"/>
      <c r="H49" s="717"/>
      <c r="I49" s="718">
        <v>14</v>
      </c>
      <c r="J49" s="717"/>
      <c r="K49" s="717"/>
      <c r="L49" s="718">
        <v>3</v>
      </c>
      <c r="M49" s="718">
        <v>1</v>
      </c>
      <c r="N49" s="717"/>
      <c r="O49" s="717"/>
      <c r="P49" s="717"/>
      <c r="Q49" s="717"/>
      <c r="R49" s="718">
        <v>3</v>
      </c>
      <c r="S49" s="718">
        <v>4</v>
      </c>
      <c r="T49" s="718">
        <v>9</v>
      </c>
      <c r="U49" s="717"/>
      <c r="V49" s="718">
        <v>2</v>
      </c>
      <c r="W49" s="718">
        <v>2</v>
      </c>
      <c r="X49" s="717"/>
      <c r="Y49" s="718">
        <v>2</v>
      </c>
      <c r="Z49" s="718">
        <v>3</v>
      </c>
      <c r="AA49" s="719">
        <v>7</v>
      </c>
      <c r="AB49" s="719">
        <v>2</v>
      </c>
      <c r="AC49" s="720">
        <f t="shared" si="0"/>
        <v>6431</v>
      </c>
      <c r="AD49" s="717"/>
      <c r="AE49" s="717"/>
      <c r="AF49" s="723">
        <f t="shared" si="1"/>
        <v>6431</v>
      </c>
      <c r="AG49" s="717"/>
      <c r="AH49" s="717"/>
      <c r="AI49" s="717"/>
      <c r="AJ49" s="717"/>
      <c r="AK49" s="722">
        <f t="shared" si="2"/>
        <v>6431</v>
      </c>
    </row>
    <row r="50" spans="1:37" ht="12.75" customHeight="1">
      <c r="A50" s="714" t="s">
        <v>652</v>
      </c>
      <c r="B50" s="714" t="s">
        <v>407</v>
      </c>
      <c r="C50" s="715">
        <v>9474</v>
      </c>
      <c r="D50" s="716"/>
      <c r="E50" s="716"/>
      <c r="F50" s="716"/>
      <c r="G50" s="717"/>
      <c r="H50" s="717"/>
      <c r="I50" s="718">
        <v>5</v>
      </c>
      <c r="J50" s="717"/>
      <c r="K50" s="717"/>
      <c r="L50" s="718">
        <v>1</v>
      </c>
      <c r="M50" s="717"/>
      <c r="N50" s="718">
        <v>2</v>
      </c>
      <c r="O50" s="717"/>
      <c r="P50" s="717"/>
      <c r="Q50" s="717"/>
      <c r="R50" s="718">
        <v>2</v>
      </c>
      <c r="S50" s="718">
        <v>2</v>
      </c>
      <c r="T50" s="718">
        <v>19</v>
      </c>
      <c r="U50" s="717"/>
      <c r="V50" s="718">
        <v>1</v>
      </c>
      <c r="W50" s="717"/>
      <c r="X50" s="717"/>
      <c r="Y50" s="718">
        <v>5</v>
      </c>
      <c r="Z50" s="718">
        <v>5</v>
      </c>
      <c r="AA50" s="719">
        <v>1</v>
      </c>
      <c r="AB50" s="719">
        <v>2</v>
      </c>
      <c r="AC50" s="720">
        <f t="shared" si="0"/>
        <v>9519</v>
      </c>
      <c r="AD50" s="717"/>
      <c r="AE50" s="717"/>
      <c r="AF50" s="723">
        <f t="shared" si="1"/>
        <v>9519</v>
      </c>
      <c r="AG50" s="717"/>
      <c r="AH50" s="718">
        <v>2</v>
      </c>
      <c r="AI50" s="717"/>
      <c r="AJ50" s="717"/>
      <c r="AK50" s="722">
        <f t="shared" si="2"/>
        <v>9521</v>
      </c>
    </row>
    <row r="51" spans="1:37" ht="12.75" customHeight="1">
      <c r="A51" s="714" t="s">
        <v>653</v>
      </c>
      <c r="B51" s="714" t="s">
        <v>406</v>
      </c>
      <c r="C51" s="715">
        <v>746</v>
      </c>
      <c r="D51" s="716"/>
      <c r="E51" s="716"/>
      <c r="F51" s="715">
        <v>316</v>
      </c>
      <c r="G51" s="717"/>
      <c r="H51" s="717"/>
      <c r="I51" s="717"/>
      <c r="J51" s="717"/>
      <c r="K51" s="717"/>
      <c r="L51" s="717"/>
      <c r="M51" s="717"/>
      <c r="N51" s="717"/>
      <c r="O51" s="717"/>
      <c r="P51" s="717"/>
      <c r="Q51" s="717"/>
      <c r="R51" s="718">
        <v>9</v>
      </c>
      <c r="S51" s="717"/>
      <c r="T51" s="718">
        <v>5</v>
      </c>
      <c r="U51" s="717"/>
      <c r="V51" s="717"/>
      <c r="W51" s="717"/>
      <c r="X51" s="717"/>
      <c r="Y51" s="717"/>
      <c r="Z51" s="717"/>
      <c r="AA51" s="719">
        <v>0</v>
      </c>
      <c r="AB51" s="719">
        <v>1</v>
      </c>
      <c r="AC51" s="720">
        <f t="shared" si="0"/>
        <v>1077</v>
      </c>
      <c r="AD51" s="717"/>
      <c r="AE51" s="717"/>
      <c r="AF51" s="723">
        <f t="shared" si="1"/>
        <v>1077</v>
      </c>
      <c r="AG51" s="717"/>
      <c r="AH51" s="717"/>
      <c r="AI51" s="717"/>
      <c r="AJ51" s="717"/>
      <c r="AK51" s="722">
        <f t="shared" si="2"/>
        <v>1077</v>
      </c>
    </row>
    <row r="52" spans="1:37" ht="12.75" customHeight="1">
      <c r="A52" s="714" t="s">
        <v>654</v>
      </c>
      <c r="B52" s="714" t="s">
        <v>405</v>
      </c>
      <c r="C52" s="715">
        <v>3624</v>
      </c>
      <c r="D52" s="716"/>
      <c r="E52" s="716"/>
      <c r="F52" s="716"/>
      <c r="G52" s="717"/>
      <c r="H52" s="717"/>
      <c r="I52" s="717"/>
      <c r="J52" s="717"/>
      <c r="K52" s="717"/>
      <c r="L52" s="717"/>
      <c r="M52" s="717"/>
      <c r="N52" s="718">
        <v>3</v>
      </c>
      <c r="O52" s="717"/>
      <c r="P52" s="717"/>
      <c r="Q52" s="717"/>
      <c r="R52" s="718">
        <v>2</v>
      </c>
      <c r="S52" s="717"/>
      <c r="T52" s="718">
        <v>1</v>
      </c>
      <c r="U52" s="717"/>
      <c r="V52" s="717"/>
      <c r="W52" s="717"/>
      <c r="X52" s="717"/>
      <c r="Y52" s="718">
        <v>3</v>
      </c>
      <c r="Z52" s="717"/>
      <c r="AA52" s="719">
        <v>1</v>
      </c>
      <c r="AB52" s="719">
        <v>0</v>
      </c>
      <c r="AC52" s="720">
        <f t="shared" si="0"/>
        <v>3634</v>
      </c>
      <c r="AD52" s="717"/>
      <c r="AE52" s="717"/>
      <c r="AF52" s="723">
        <f t="shared" si="1"/>
        <v>3634</v>
      </c>
      <c r="AG52" s="717"/>
      <c r="AH52" s="717"/>
      <c r="AI52" s="717"/>
      <c r="AJ52" s="717"/>
      <c r="AK52" s="722">
        <f t="shared" si="2"/>
        <v>3634</v>
      </c>
    </row>
    <row r="53" spans="1:37" ht="12.75" customHeight="1">
      <c r="A53" s="714" t="s">
        <v>655</v>
      </c>
      <c r="B53" s="714" t="s">
        <v>404</v>
      </c>
      <c r="C53" s="715">
        <v>5961</v>
      </c>
      <c r="D53" s="716"/>
      <c r="E53" s="716"/>
      <c r="F53" s="716"/>
      <c r="G53" s="717"/>
      <c r="H53" s="717"/>
      <c r="I53" s="718">
        <v>7</v>
      </c>
      <c r="J53" s="717"/>
      <c r="K53" s="717"/>
      <c r="L53" s="717"/>
      <c r="M53" s="717"/>
      <c r="N53" s="717"/>
      <c r="O53" s="717"/>
      <c r="P53" s="717"/>
      <c r="Q53" s="717"/>
      <c r="R53" s="718">
        <v>29</v>
      </c>
      <c r="S53" s="718">
        <v>2</v>
      </c>
      <c r="T53" s="718">
        <v>18</v>
      </c>
      <c r="U53" s="717"/>
      <c r="V53" s="717"/>
      <c r="W53" s="717"/>
      <c r="X53" s="717"/>
      <c r="Y53" s="718">
        <v>2</v>
      </c>
      <c r="Z53" s="718">
        <v>1</v>
      </c>
      <c r="AA53" s="719">
        <v>2</v>
      </c>
      <c r="AB53" s="719">
        <v>0</v>
      </c>
      <c r="AC53" s="720">
        <f t="shared" si="0"/>
        <v>6022</v>
      </c>
      <c r="AD53" s="717"/>
      <c r="AE53" s="717"/>
      <c r="AF53" s="723">
        <f t="shared" si="1"/>
        <v>6022</v>
      </c>
      <c r="AG53" s="717"/>
      <c r="AH53" s="717"/>
      <c r="AI53" s="718">
        <v>1</v>
      </c>
      <c r="AJ53" s="717"/>
      <c r="AK53" s="722">
        <f t="shared" si="2"/>
        <v>6023</v>
      </c>
    </row>
    <row r="54" spans="1:37" ht="12.75" customHeight="1">
      <c r="A54" s="714" t="s">
        <v>656</v>
      </c>
      <c r="B54" s="714" t="s">
        <v>403</v>
      </c>
      <c r="C54" s="715">
        <v>14311</v>
      </c>
      <c r="D54" s="716"/>
      <c r="E54" s="716"/>
      <c r="F54" s="716"/>
      <c r="G54" s="717"/>
      <c r="H54" s="717"/>
      <c r="I54" s="717"/>
      <c r="J54" s="718">
        <v>2</v>
      </c>
      <c r="K54" s="717"/>
      <c r="L54" s="717"/>
      <c r="M54" s="717"/>
      <c r="N54" s="717"/>
      <c r="O54" s="717"/>
      <c r="P54" s="717"/>
      <c r="Q54" s="717"/>
      <c r="R54" s="718">
        <v>47</v>
      </c>
      <c r="S54" s="717"/>
      <c r="T54" s="718">
        <v>32</v>
      </c>
      <c r="U54" s="717"/>
      <c r="V54" s="717"/>
      <c r="W54" s="717"/>
      <c r="X54" s="718">
        <v>167</v>
      </c>
      <c r="Y54" s="718">
        <v>5</v>
      </c>
      <c r="Z54" s="717"/>
      <c r="AA54" s="719">
        <v>4</v>
      </c>
      <c r="AB54" s="719">
        <v>3</v>
      </c>
      <c r="AC54" s="720">
        <f t="shared" si="0"/>
        <v>14571</v>
      </c>
      <c r="AD54" s="717"/>
      <c r="AE54" s="717"/>
      <c r="AF54" s="723">
        <f t="shared" si="1"/>
        <v>14571</v>
      </c>
      <c r="AG54" s="717"/>
      <c r="AH54" s="718">
        <v>2</v>
      </c>
      <c r="AI54" s="718">
        <v>2</v>
      </c>
      <c r="AJ54" s="718">
        <v>1</v>
      </c>
      <c r="AK54" s="722">
        <f t="shared" si="2"/>
        <v>14576</v>
      </c>
    </row>
    <row r="55" spans="1:37" ht="12.75" customHeight="1">
      <c r="A55" s="714" t="s">
        <v>657</v>
      </c>
      <c r="B55" s="714" t="s">
        <v>402</v>
      </c>
      <c r="C55" s="715">
        <v>7891</v>
      </c>
      <c r="D55" s="716"/>
      <c r="E55" s="716"/>
      <c r="F55" s="716"/>
      <c r="G55" s="717"/>
      <c r="H55" s="717"/>
      <c r="I55" s="717"/>
      <c r="J55" s="717"/>
      <c r="K55" s="717"/>
      <c r="L55" s="717"/>
      <c r="M55" s="717"/>
      <c r="N55" s="717"/>
      <c r="O55" s="717"/>
      <c r="P55" s="717"/>
      <c r="Q55" s="717"/>
      <c r="R55" s="718">
        <v>10</v>
      </c>
      <c r="S55" s="717"/>
      <c r="T55" s="718">
        <v>11</v>
      </c>
      <c r="U55" s="717"/>
      <c r="V55" s="717"/>
      <c r="W55" s="717"/>
      <c r="X55" s="717"/>
      <c r="Y55" s="718">
        <v>4</v>
      </c>
      <c r="Z55" s="717"/>
      <c r="AA55" s="719">
        <v>2</v>
      </c>
      <c r="AB55" s="719">
        <v>1</v>
      </c>
      <c r="AC55" s="720">
        <f t="shared" si="0"/>
        <v>7919</v>
      </c>
      <c r="AD55" s="717"/>
      <c r="AE55" s="717"/>
      <c r="AF55" s="723">
        <f t="shared" si="1"/>
        <v>7919</v>
      </c>
      <c r="AG55" s="717"/>
      <c r="AH55" s="717"/>
      <c r="AI55" s="718">
        <v>1</v>
      </c>
      <c r="AJ55" s="717"/>
      <c r="AK55" s="722">
        <f t="shared" si="2"/>
        <v>7920</v>
      </c>
    </row>
    <row r="56" spans="1:37" ht="12.75" customHeight="1">
      <c r="A56" s="714" t="s">
        <v>658</v>
      </c>
      <c r="B56" s="714" t="s">
        <v>401</v>
      </c>
      <c r="C56" s="715">
        <v>8999</v>
      </c>
      <c r="D56" s="716"/>
      <c r="E56" s="716"/>
      <c r="F56" s="716"/>
      <c r="G56" s="717"/>
      <c r="H56" s="718">
        <v>287</v>
      </c>
      <c r="I56" s="717"/>
      <c r="J56" s="717"/>
      <c r="K56" s="717"/>
      <c r="L56" s="717"/>
      <c r="M56" s="717"/>
      <c r="N56" s="718">
        <v>2</v>
      </c>
      <c r="O56" s="717"/>
      <c r="P56" s="717"/>
      <c r="Q56" s="717"/>
      <c r="R56" s="718">
        <v>1</v>
      </c>
      <c r="S56" s="717"/>
      <c r="T56" s="718">
        <v>1</v>
      </c>
      <c r="U56" s="717"/>
      <c r="V56" s="717"/>
      <c r="W56" s="717"/>
      <c r="X56" s="717"/>
      <c r="Y56" s="718">
        <v>3</v>
      </c>
      <c r="Z56" s="717"/>
      <c r="AA56" s="719">
        <v>3</v>
      </c>
      <c r="AB56" s="719">
        <v>2</v>
      </c>
      <c r="AC56" s="720">
        <f t="shared" si="0"/>
        <v>9298</v>
      </c>
      <c r="AD56" s="717"/>
      <c r="AE56" s="717"/>
      <c r="AF56" s="723">
        <f t="shared" si="1"/>
        <v>9298</v>
      </c>
      <c r="AG56" s="717"/>
      <c r="AH56" s="717"/>
      <c r="AI56" s="718">
        <v>1</v>
      </c>
      <c r="AJ56" s="717"/>
      <c r="AK56" s="722">
        <f t="shared" si="2"/>
        <v>9299</v>
      </c>
    </row>
    <row r="57" spans="1:37" ht="12.75" customHeight="1">
      <c r="A57" s="714" t="s">
        <v>659</v>
      </c>
      <c r="B57" s="714" t="s">
        <v>400</v>
      </c>
      <c r="C57" s="715">
        <v>36940</v>
      </c>
      <c r="D57" s="716"/>
      <c r="E57" s="716"/>
      <c r="F57" s="716"/>
      <c r="G57" s="717"/>
      <c r="H57" s="717"/>
      <c r="I57" s="718">
        <v>12</v>
      </c>
      <c r="J57" s="717"/>
      <c r="K57" s="717"/>
      <c r="L57" s="718">
        <v>3</v>
      </c>
      <c r="M57" s="717"/>
      <c r="N57" s="717"/>
      <c r="O57" s="717"/>
      <c r="P57" s="717"/>
      <c r="Q57" s="717"/>
      <c r="R57" s="718">
        <v>68</v>
      </c>
      <c r="S57" s="718">
        <v>3</v>
      </c>
      <c r="T57" s="718">
        <v>107</v>
      </c>
      <c r="U57" s="717"/>
      <c r="V57" s="718">
        <v>1</v>
      </c>
      <c r="W57" s="717"/>
      <c r="X57" s="717"/>
      <c r="Y57" s="718">
        <v>18</v>
      </c>
      <c r="Z57" s="718">
        <v>14</v>
      </c>
      <c r="AA57" s="719">
        <v>7</v>
      </c>
      <c r="AB57" s="719">
        <v>10</v>
      </c>
      <c r="AC57" s="720">
        <f t="shared" si="0"/>
        <v>37183</v>
      </c>
      <c r="AD57" s="717"/>
      <c r="AE57" s="717"/>
      <c r="AF57" s="723">
        <f t="shared" si="1"/>
        <v>37183</v>
      </c>
      <c r="AG57" s="717"/>
      <c r="AH57" s="717"/>
      <c r="AI57" s="718">
        <v>7</v>
      </c>
      <c r="AJ57" s="717"/>
      <c r="AK57" s="722">
        <f t="shared" si="2"/>
        <v>37190</v>
      </c>
    </row>
    <row r="58" spans="1:37" ht="12.75" customHeight="1">
      <c r="A58" s="714" t="s">
        <v>660</v>
      </c>
      <c r="B58" s="714" t="s">
        <v>399</v>
      </c>
      <c r="C58" s="715">
        <v>19088</v>
      </c>
      <c r="D58" s="716"/>
      <c r="E58" s="716"/>
      <c r="F58" s="716"/>
      <c r="G58" s="717"/>
      <c r="H58" s="717"/>
      <c r="I58" s="717"/>
      <c r="J58" s="717"/>
      <c r="K58" s="717"/>
      <c r="L58" s="717"/>
      <c r="M58" s="717"/>
      <c r="N58" s="717"/>
      <c r="O58" s="717"/>
      <c r="P58" s="717"/>
      <c r="Q58" s="717"/>
      <c r="R58" s="718">
        <v>51</v>
      </c>
      <c r="S58" s="717"/>
      <c r="T58" s="718">
        <v>55</v>
      </c>
      <c r="U58" s="717"/>
      <c r="V58" s="717"/>
      <c r="W58" s="717"/>
      <c r="X58" s="717"/>
      <c r="Y58" s="718">
        <v>7</v>
      </c>
      <c r="Z58" s="718">
        <v>1</v>
      </c>
      <c r="AA58" s="719">
        <v>8</v>
      </c>
      <c r="AB58" s="719">
        <v>5</v>
      </c>
      <c r="AC58" s="720">
        <f t="shared" si="0"/>
        <v>19215</v>
      </c>
      <c r="AD58" s="717"/>
      <c r="AE58" s="717"/>
      <c r="AF58" s="723">
        <f t="shared" si="1"/>
        <v>19215</v>
      </c>
      <c r="AG58" s="717"/>
      <c r="AH58" s="718">
        <v>2</v>
      </c>
      <c r="AI58" s="717"/>
      <c r="AJ58" s="717"/>
      <c r="AK58" s="722">
        <f t="shared" si="2"/>
        <v>19217</v>
      </c>
    </row>
    <row r="59" spans="1:37" ht="12.75" customHeight="1">
      <c r="A59" s="714" t="s">
        <v>661</v>
      </c>
      <c r="B59" s="714" t="s">
        <v>398</v>
      </c>
      <c r="C59" s="715">
        <v>677</v>
      </c>
      <c r="D59" s="716"/>
      <c r="E59" s="716"/>
      <c r="F59" s="716"/>
      <c r="G59" s="717"/>
      <c r="H59" s="717"/>
      <c r="I59" s="717"/>
      <c r="J59" s="717"/>
      <c r="K59" s="718">
        <v>3</v>
      </c>
      <c r="L59" s="717"/>
      <c r="M59" s="717"/>
      <c r="N59" s="717"/>
      <c r="O59" s="717"/>
      <c r="P59" s="717"/>
      <c r="Q59" s="717"/>
      <c r="R59" s="717"/>
      <c r="S59" s="717"/>
      <c r="T59" s="718">
        <v>5</v>
      </c>
      <c r="U59" s="717"/>
      <c r="V59" s="717"/>
      <c r="W59" s="717"/>
      <c r="X59" s="717"/>
      <c r="Y59" s="717"/>
      <c r="Z59" s="717"/>
      <c r="AA59" s="719">
        <v>0</v>
      </c>
      <c r="AB59" s="719">
        <v>0</v>
      </c>
      <c r="AC59" s="720">
        <f t="shared" si="0"/>
        <v>685</v>
      </c>
      <c r="AD59" s="717"/>
      <c r="AE59" s="717"/>
      <c r="AF59" s="723">
        <f t="shared" si="1"/>
        <v>685</v>
      </c>
      <c r="AG59" s="717"/>
      <c r="AH59" s="717"/>
      <c r="AI59" s="717"/>
      <c r="AJ59" s="718">
        <v>2</v>
      </c>
      <c r="AK59" s="722">
        <f t="shared" si="2"/>
        <v>687</v>
      </c>
    </row>
    <row r="60" spans="1:37" ht="12.75" customHeight="1">
      <c r="A60" s="714" t="s">
        <v>662</v>
      </c>
      <c r="B60" s="714" t="s">
        <v>397</v>
      </c>
      <c r="C60" s="715">
        <v>17716</v>
      </c>
      <c r="D60" s="716"/>
      <c r="E60" s="716"/>
      <c r="F60" s="716"/>
      <c r="G60" s="717"/>
      <c r="H60" s="717"/>
      <c r="I60" s="717"/>
      <c r="J60" s="717"/>
      <c r="K60" s="717"/>
      <c r="L60" s="717"/>
      <c r="M60" s="717"/>
      <c r="N60" s="718">
        <v>43</v>
      </c>
      <c r="O60" s="717"/>
      <c r="P60" s="717"/>
      <c r="Q60" s="717"/>
      <c r="R60" s="718">
        <v>21</v>
      </c>
      <c r="S60" s="717"/>
      <c r="T60" s="718">
        <v>39</v>
      </c>
      <c r="U60" s="717"/>
      <c r="V60" s="717"/>
      <c r="W60" s="717"/>
      <c r="X60" s="717"/>
      <c r="Y60" s="718">
        <v>11</v>
      </c>
      <c r="Z60" s="718">
        <v>1</v>
      </c>
      <c r="AA60" s="719">
        <v>6</v>
      </c>
      <c r="AB60" s="719">
        <v>7</v>
      </c>
      <c r="AC60" s="720">
        <f t="shared" si="0"/>
        <v>17844</v>
      </c>
      <c r="AD60" s="717"/>
      <c r="AE60" s="717"/>
      <c r="AF60" s="723">
        <f t="shared" si="1"/>
        <v>17844</v>
      </c>
      <c r="AG60" s="717"/>
      <c r="AH60" s="718">
        <v>2</v>
      </c>
      <c r="AI60" s="718">
        <v>7</v>
      </c>
      <c r="AJ60" s="718">
        <v>1</v>
      </c>
      <c r="AK60" s="722">
        <f t="shared" si="2"/>
        <v>17854</v>
      </c>
    </row>
    <row r="61" spans="1:37" ht="12.75" customHeight="1">
      <c r="A61" s="714" t="s">
        <v>663</v>
      </c>
      <c r="B61" s="714" t="s">
        <v>396</v>
      </c>
      <c r="C61" s="715">
        <v>2329</v>
      </c>
      <c r="D61" s="716"/>
      <c r="E61" s="716"/>
      <c r="F61" s="716"/>
      <c r="G61" s="717"/>
      <c r="H61" s="717"/>
      <c r="I61" s="717"/>
      <c r="J61" s="717"/>
      <c r="K61" s="717"/>
      <c r="L61" s="717"/>
      <c r="M61" s="717"/>
      <c r="N61" s="717"/>
      <c r="O61" s="717"/>
      <c r="P61" s="718">
        <v>531</v>
      </c>
      <c r="Q61" s="717"/>
      <c r="R61" s="718">
        <v>7</v>
      </c>
      <c r="S61" s="717"/>
      <c r="T61" s="718">
        <v>5</v>
      </c>
      <c r="U61" s="717"/>
      <c r="V61" s="717"/>
      <c r="W61" s="717"/>
      <c r="X61" s="717"/>
      <c r="Y61" s="718">
        <v>4</v>
      </c>
      <c r="Z61" s="717"/>
      <c r="AA61" s="719">
        <v>0</v>
      </c>
      <c r="AB61" s="719">
        <v>1</v>
      </c>
      <c r="AC61" s="720">
        <f t="shared" si="0"/>
        <v>2877</v>
      </c>
      <c r="AD61" s="717"/>
      <c r="AE61" s="717"/>
      <c r="AF61" s="723">
        <f t="shared" si="1"/>
        <v>2877</v>
      </c>
      <c r="AG61" s="717"/>
      <c r="AH61" s="717"/>
      <c r="AI61" s="717"/>
      <c r="AJ61" s="717"/>
      <c r="AK61" s="722">
        <f t="shared" si="2"/>
        <v>2877</v>
      </c>
    </row>
    <row r="62" spans="1:37" ht="12.75" customHeight="1">
      <c r="A62" s="714" t="s">
        <v>664</v>
      </c>
      <c r="B62" s="714" t="s">
        <v>395</v>
      </c>
      <c r="C62" s="715">
        <v>9039</v>
      </c>
      <c r="D62" s="716"/>
      <c r="E62" s="716"/>
      <c r="F62" s="716"/>
      <c r="G62" s="717"/>
      <c r="H62" s="717"/>
      <c r="I62" s="717"/>
      <c r="J62" s="717"/>
      <c r="K62" s="717"/>
      <c r="L62" s="717"/>
      <c r="M62" s="717"/>
      <c r="N62" s="717"/>
      <c r="O62" s="717"/>
      <c r="P62" s="717"/>
      <c r="Q62" s="717"/>
      <c r="R62" s="718">
        <v>10</v>
      </c>
      <c r="S62" s="717"/>
      <c r="T62" s="718">
        <v>6</v>
      </c>
      <c r="U62" s="717"/>
      <c r="V62" s="717"/>
      <c r="W62" s="717"/>
      <c r="X62" s="717"/>
      <c r="Y62" s="718">
        <v>4</v>
      </c>
      <c r="Z62" s="717"/>
      <c r="AA62" s="719">
        <v>0</v>
      </c>
      <c r="AB62" s="719">
        <v>3</v>
      </c>
      <c r="AC62" s="720">
        <f t="shared" si="0"/>
        <v>9062</v>
      </c>
      <c r="AD62" s="717"/>
      <c r="AE62" s="717"/>
      <c r="AF62" s="723">
        <f t="shared" si="1"/>
        <v>9062</v>
      </c>
      <c r="AG62" s="717"/>
      <c r="AH62" s="718">
        <v>1</v>
      </c>
      <c r="AI62" s="718">
        <v>1</v>
      </c>
      <c r="AJ62" s="717"/>
      <c r="AK62" s="722">
        <f t="shared" si="2"/>
        <v>9064</v>
      </c>
    </row>
    <row r="63" spans="1:37" ht="12.75" customHeight="1">
      <c r="A63" s="714" t="s">
        <v>665</v>
      </c>
      <c r="B63" s="714" t="s">
        <v>394</v>
      </c>
      <c r="C63" s="715">
        <v>9032</v>
      </c>
      <c r="D63" s="716"/>
      <c r="E63" s="716"/>
      <c r="F63" s="716"/>
      <c r="G63" s="717"/>
      <c r="H63" s="717"/>
      <c r="I63" s="717"/>
      <c r="J63" s="717"/>
      <c r="K63" s="717"/>
      <c r="L63" s="717"/>
      <c r="M63" s="717"/>
      <c r="N63" s="717"/>
      <c r="O63" s="717"/>
      <c r="P63" s="717"/>
      <c r="Q63" s="717"/>
      <c r="R63" s="718">
        <v>30</v>
      </c>
      <c r="S63" s="717"/>
      <c r="T63" s="718">
        <v>28</v>
      </c>
      <c r="U63" s="717"/>
      <c r="V63" s="717"/>
      <c r="W63" s="717"/>
      <c r="X63" s="717"/>
      <c r="Y63" s="718">
        <v>13</v>
      </c>
      <c r="Z63" s="717"/>
      <c r="AA63" s="719">
        <v>1</v>
      </c>
      <c r="AB63" s="719">
        <v>1</v>
      </c>
      <c r="AC63" s="720">
        <f t="shared" si="0"/>
        <v>9105</v>
      </c>
      <c r="AD63" s="717"/>
      <c r="AE63" s="717"/>
      <c r="AF63" s="723">
        <f t="shared" si="1"/>
        <v>9105</v>
      </c>
      <c r="AG63" s="717"/>
      <c r="AH63" s="717"/>
      <c r="AI63" s="717"/>
      <c r="AJ63" s="717"/>
      <c r="AK63" s="722">
        <f t="shared" si="2"/>
        <v>9105</v>
      </c>
    </row>
    <row r="64" spans="1:37" ht="12.75" customHeight="1">
      <c r="A64" s="714" t="s">
        <v>666</v>
      </c>
      <c r="B64" s="714" t="s">
        <v>393</v>
      </c>
      <c r="C64" s="715">
        <v>5222</v>
      </c>
      <c r="D64" s="716"/>
      <c r="E64" s="716"/>
      <c r="F64" s="716"/>
      <c r="G64" s="717"/>
      <c r="H64" s="717"/>
      <c r="I64" s="717"/>
      <c r="J64" s="717"/>
      <c r="K64" s="717"/>
      <c r="L64" s="717"/>
      <c r="M64" s="717"/>
      <c r="N64" s="717"/>
      <c r="O64" s="717"/>
      <c r="P64" s="717"/>
      <c r="Q64" s="717"/>
      <c r="R64" s="718">
        <v>13</v>
      </c>
      <c r="S64" s="717"/>
      <c r="T64" s="718">
        <v>14</v>
      </c>
      <c r="U64" s="717"/>
      <c r="V64" s="717"/>
      <c r="W64" s="717"/>
      <c r="X64" s="717"/>
      <c r="Y64" s="717"/>
      <c r="Z64" s="718">
        <v>1</v>
      </c>
      <c r="AA64" s="719">
        <v>1</v>
      </c>
      <c r="AB64" s="719">
        <v>2</v>
      </c>
      <c r="AC64" s="720">
        <f t="shared" si="0"/>
        <v>5253</v>
      </c>
      <c r="AD64" s="717"/>
      <c r="AE64" s="717"/>
      <c r="AF64" s="723">
        <f t="shared" si="1"/>
        <v>5253</v>
      </c>
      <c r="AG64" s="717"/>
      <c r="AH64" s="717"/>
      <c r="AI64" s="718">
        <v>1</v>
      </c>
      <c r="AJ64" s="717"/>
      <c r="AK64" s="722">
        <f t="shared" si="2"/>
        <v>5254</v>
      </c>
    </row>
    <row r="65" spans="1:37" ht="12.75" customHeight="1">
      <c r="A65" s="714" t="s">
        <v>667</v>
      </c>
      <c r="B65" s="714" t="s">
        <v>392</v>
      </c>
      <c r="C65" s="715">
        <v>6450</v>
      </c>
      <c r="D65" s="716"/>
      <c r="E65" s="716"/>
      <c r="F65" s="716"/>
      <c r="G65" s="717"/>
      <c r="H65" s="717"/>
      <c r="I65" s="717"/>
      <c r="J65" s="717"/>
      <c r="K65" s="717"/>
      <c r="L65" s="717"/>
      <c r="M65" s="717"/>
      <c r="N65" s="717"/>
      <c r="O65" s="717"/>
      <c r="P65" s="717"/>
      <c r="Q65" s="717"/>
      <c r="R65" s="718">
        <v>17</v>
      </c>
      <c r="S65" s="717"/>
      <c r="T65" s="718">
        <v>26</v>
      </c>
      <c r="U65" s="717"/>
      <c r="V65" s="717"/>
      <c r="W65" s="717"/>
      <c r="X65" s="717"/>
      <c r="Y65" s="718">
        <v>4</v>
      </c>
      <c r="Z65" s="717"/>
      <c r="AA65" s="719">
        <v>3</v>
      </c>
      <c r="AB65" s="719">
        <v>11</v>
      </c>
      <c r="AC65" s="720">
        <f t="shared" si="0"/>
        <v>6511</v>
      </c>
      <c r="AD65" s="717"/>
      <c r="AE65" s="717"/>
      <c r="AF65" s="723">
        <f t="shared" si="1"/>
        <v>6511</v>
      </c>
      <c r="AG65" s="717"/>
      <c r="AH65" s="717"/>
      <c r="AI65" s="717"/>
      <c r="AJ65" s="718">
        <v>5</v>
      </c>
      <c r="AK65" s="722">
        <f t="shared" si="2"/>
        <v>6516</v>
      </c>
    </row>
    <row r="66" spans="1:37" ht="12.75" customHeight="1">
      <c r="A66" s="714" t="s">
        <v>668</v>
      </c>
      <c r="B66" s="714" t="s">
        <v>391</v>
      </c>
      <c r="C66" s="715">
        <v>3616</v>
      </c>
      <c r="D66" s="716"/>
      <c r="E66" s="716"/>
      <c r="F66" s="716"/>
      <c r="G66" s="717"/>
      <c r="H66" s="717"/>
      <c r="I66" s="717"/>
      <c r="J66" s="717"/>
      <c r="K66" s="717"/>
      <c r="L66" s="717"/>
      <c r="M66" s="717"/>
      <c r="N66" s="717"/>
      <c r="O66" s="717"/>
      <c r="P66" s="717"/>
      <c r="Q66" s="718">
        <v>1</v>
      </c>
      <c r="R66" s="718">
        <v>6</v>
      </c>
      <c r="S66" s="717"/>
      <c r="T66" s="718">
        <v>9</v>
      </c>
      <c r="U66" s="717"/>
      <c r="V66" s="717"/>
      <c r="W66" s="717"/>
      <c r="X66" s="717"/>
      <c r="Y66" s="717"/>
      <c r="Z66" s="717"/>
      <c r="AA66" s="719">
        <v>6</v>
      </c>
      <c r="AB66" s="719">
        <v>0</v>
      </c>
      <c r="AC66" s="720">
        <f t="shared" si="0"/>
        <v>3638</v>
      </c>
      <c r="AD66" s="717"/>
      <c r="AE66" s="717"/>
      <c r="AF66" s="723">
        <f t="shared" si="1"/>
        <v>3638</v>
      </c>
      <c r="AG66" s="717"/>
      <c r="AH66" s="718">
        <v>1</v>
      </c>
      <c r="AI66" s="717"/>
      <c r="AJ66" s="717"/>
      <c r="AK66" s="722">
        <f t="shared" si="2"/>
        <v>3639</v>
      </c>
    </row>
    <row r="67" spans="1:37" ht="12.75" customHeight="1">
      <c r="A67" s="714" t="s">
        <v>669</v>
      </c>
      <c r="B67" s="714" t="s">
        <v>390</v>
      </c>
      <c r="C67" s="715">
        <v>2103</v>
      </c>
      <c r="D67" s="716"/>
      <c r="E67" s="716"/>
      <c r="F67" s="716"/>
      <c r="G67" s="717"/>
      <c r="H67" s="717"/>
      <c r="I67" s="717"/>
      <c r="J67" s="717"/>
      <c r="K67" s="718">
        <v>36</v>
      </c>
      <c r="L67" s="717"/>
      <c r="M67" s="717"/>
      <c r="N67" s="717"/>
      <c r="O67" s="717"/>
      <c r="P67" s="717"/>
      <c r="Q67" s="717"/>
      <c r="R67" s="718">
        <v>1</v>
      </c>
      <c r="S67" s="717"/>
      <c r="T67" s="718">
        <v>1</v>
      </c>
      <c r="U67" s="717"/>
      <c r="V67" s="717"/>
      <c r="W67" s="717"/>
      <c r="X67" s="717"/>
      <c r="Y67" s="717"/>
      <c r="Z67" s="717"/>
      <c r="AA67" s="719">
        <v>1</v>
      </c>
      <c r="AB67" s="719">
        <v>1</v>
      </c>
      <c r="AC67" s="720">
        <f t="shared" si="0"/>
        <v>2143</v>
      </c>
      <c r="AD67" s="717"/>
      <c r="AE67" s="717"/>
      <c r="AF67" s="723">
        <f t="shared" si="1"/>
        <v>2143</v>
      </c>
      <c r="AG67" s="717"/>
      <c r="AH67" s="717"/>
      <c r="AI67" s="717"/>
      <c r="AJ67" s="717"/>
      <c r="AK67" s="722">
        <f t="shared" si="2"/>
        <v>2143</v>
      </c>
    </row>
    <row r="68" spans="1:37" ht="12.75" customHeight="1">
      <c r="A68" s="714" t="s">
        <v>670</v>
      </c>
      <c r="B68" s="714" t="s">
        <v>389</v>
      </c>
      <c r="C68" s="715">
        <v>2037</v>
      </c>
      <c r="D68" s="716"/>
      <c r="E68" s="716"/>
      <c r="F68" s="716"/>
      <c r="G68" s="717"/>
      <c r="H68" s="717"/>
      <c r="I68" s="717"/>
      <c r="J68" s="717"/>
      <c r="K68" s="717"/>
      <c r="L68" s="717"/>
      <c r="M68" s="717"/>
      <c r="N68" s="717"/>
      <c r="O68" s="717"/>
      <c r="P68" s="717"/>
      <c r="Q68" s="717"/>
      <c r="R68" s="717"/>
      <c r="S68" s="717"/>
      <c r="T68" s="718">
        <v>1</v>
      </c>
      <c r="U68" s="717"/>
      <c r="V68" s="717"/>
      <c r="W68" s="717"/>
      <c r="X68" s="717"/>
      <c r="Y68" s="718">
        <v>3</v>
      </c>
      <c r="Z68" s="717"/>
      <c r="AA68" s="719">
        <v>1</v>
      </c>
      <c r="AB68" s="719">
        <v>1</v>
      </c>
      <c r="AC68" s="720">
        <f t="shared" si="0"/>
        <v>2043</v>
      </c>
      <c r="AD68" s="717"/>
      <c r="AE68" s="717"/>
      <c r="AF68" s="723">
        <f t="shared" si="1"/>
        <v>2043</v>
      </c>
      <c r="AG68" s="717"/>
      <c r="AH68" s="717"/>
      <c r="AI68" s="717"/>
      <c r="AJ68" s="717"/>
      <c r="AK68" s="722">
        <f t="shared" si="2"/>
        <v>2043</v>
      </c>
    </row>
    <row r="69" spans="1:37" ht="12.75" customHeight="1">
      <c r="A69" s="714" t="s">
        <v>671</v>
      </c>
      <c r="B69" s="714" t="s">
        <v>388</v>
      </c>
      <c r="C69" s="715">
        <v>2391</v>
      </c>
      <c r="D69" s="716"/>
      <c r="E69" s="716"/>
      <c r="F69" s="716"/>
      <c r="G69" s="717"/>
      <c r="H69" s="717"/>
      <c r="I69" s="717"/>
      <c r="J69" s="717"/>
      <c r="K69" s="717"/>
      <c r="L69" s="717"/>
      <c r="M69" s="717"/>
      <c r="N69" s="717"/>
      <c r="O69" s="717"/>
      <c r="P69" s="717"/>
      <c r="Q69" s="717"/>
      <c r="R69" s="718">
        <v>1</v>
      </c>
      <c r="S69" s="717"/>
      <c r="T69" s="718">
        <v>4</v>
      </c>
      <c r="U69" s="717"/>
      <c r="V69" s="717"/>
      <c r="W69" s="717"/>
      <c r="X69" s="717"/>
      <c r="Y69" s="718">
        <v>1</v>
      </c>
      <c r="Z69" s="717"/>
      <c r="AA69" s="719">
        <v>1</v>
      </c>
      <c r="AB69" s="719">
        <v>0</v>
      </c>
      <c r="AC69" s="720">
        <f t="shared" si="0"/>
        <v>2398</v>
      </c>
      <c r="AD69" s="717"/>
      <c r="AE69" s="717"/>
      <c r="AF69" s="723">
        <f t="shared" si="1"/>
        <v>2398</v>
      </c>
      <c r="AG69" s="717"/>
      <c r="AH69" s="717"/>
      <c r="AI69" s="717"/>
      <c r="AJ69" s="717"/>
      <c r="AK69" s="722">
        <f t="shared" si="2"/>
        <v>2398</v>
      </c>
    </row>
    <row r="70" spans="1:37" ht="12.75" customHeight="1">
      <c r="A70" s="714" t="s">
        <v>672</v>
      </c>
      <c r="B70" s="714" t="s">
        <v>387</v>
      </c>
      <c r="C70" s="715">
        <v>8276</v>
      </c>
      <c r="D70" s="716"/>
      <c r="E70" s="716"/>
      <c r="F70" s="716"/>
      <c r="G70" s="718">
        <v>184</v>
      </c>
      <c r="H70" s="717"/>
      <c r="I70" s="717"/>
      <c r="J70" s="717"/>
      <c r="K70" s="717"/>
      <c r="L70" s="717"/>
      <c r="M70" s="717"/>
      <c r="N70" s="717"/>
      <c r="O70" s="717"/>
      <c r="P70" s="718">
        <v>3</v>
      </c>
      <c r="Q70" s="717"/>
      <c r="R70" s="717"/>
      <c r="S70" s="717"/>
      <c r="T70" s="718">
        <v>4</v>
      </c>
      <c r="U70" s="717"/>
      <c r="V70" s="717"/>
      <c r="W70" s="717"/>
      <c r="X70" s="717"/>
      <c r="Y70" s="717"/>
      <c r="Z70" s="717"/>
      <c r="AA70" s="719">
        <v>2</v>
      </c>
      <c r="AB70" s="719">
        <v>5</v>
      </c>
      <c r="AC70" s="720">
        <f t="shared" si="0"/>
        <v>8474</v>
      </c>
      <c r="AD70" s="717"/>
      <c r="AE70" s="717"/>
      <c r="AF70" s="723">
        <f t="shared" si="1"/>
        <v>8474</v>
      </c>
      <c r="AG70" s="717"/>
      <c r="AH70" s="717"/>
      <c r="AI70" s="717"/>
      <c r="AJ70" s="717"/>
      <c r="AK70" s="722">
        <f t="shared" si="2"/>
        <v>8474</v>
      </c>
    </row>
    <row r="71" spans="1:37" ht="12.75" customHeight="1">
      <c r="A71" s="714" t="s">
        <v>673</v>
      </c>
      <c r="B71" s="714" t="s">
        <v>386</v>
      </c>
      <c r="C71" s="715">
        <v>2029</v>
      </c>
      <c r="D71" s="716"/>
      <c r="E71" s="716"/>
      <c r="F71" s="716"/>
      <c r="G71" s="717"/>
      <c r="H71" s="717"/>
      <c r="I71" s="717"/>
      <c r="J71" s="717"/>
      <c r="K71" s="717"/>
      <c r="L71" s="717"/>
      <c r="M71" s="717"/>
      <c r="N71" s="717"/>
      <c r="O71" s="717"/>
      <c r="P71" s="717"/>
      <c r="Q71" s="717"/>
      <c r="R71" s="718">
        <v>3</v>
      </c>
      <c r="S71" s="717"/>
      <c r="T71" s="718">
        <v>2</v>
      </c>
      <c r="U71" s="717"/>
      <c r="V71" s="717"/>
      <c r="W71" s="717"/>
      <c r="X71" s="717"/>
      <c r="Y71" s="717"/>
      <c r="Z71" s="717"/>
      <c r="AA71" s="719">
        <v>1</v>
      </c>
      <c r="AB71" s="719">
        <v>1</v>
      </c>
      <c r="AC71" s="720">
        <f t="shared" ref="AC71:AC75" si="3">SUM(C71:AB71)</f>
        <v>2036</v>
      </c>
      <c r="AD71" s="717"/>
      <c r="AE71" s="717"/>
      <c r="AF71" s="723">
        <f t="shared" ref="AF71:AF75" si="4">SUM(AC71:AE71)</f>
        <v>2036</v>
      </c>
      <c r="AG71" s="717"/>
      <c r="AH71" s="717"/>
      <c r="AI71" s="717"/>
      <c r="AJ71" s="717"/>
      <c r="AK71" s="722">
        <f t="shared" ref="AK71:AK75" si="5">SUM(AF71:AJ71)</f>
        <v>2036</v>
      </c>
    </row>
    <row r="72" spans="1:37" ht="12.75" customHeight="1">
      <c r="A72" s="714" t="s">
        <v>674</v>
      </c>
      <c r="B72" s="714" t="s">
        <v>385</v>
      </c>
      <c r="C72" s="715">
        <v>5092</v>
      </c>
      <c r="D72" s="716"/>
      <c r="E72" s="716"/>
      <c r="F72" s="716"/>
      <c r="G72" s="717"/>
      <c r="H72" s="717"/>
      <c r="I72" s="717"/>
      <c r="J72" s="717"/>
      <c r="K72" s="717"/>
      <c r="L72" s="717"/>
      <c r="M72" s="717"/>
      <c r="N72" s="717"/>
      <c r="O72" s="717"/>
      <c r="P72" s="717"/>
      <c r="Q72" s="718">
        <v>2</v>
      </c>
      <c r="R72" s="718">
        <v>1</v>
      </c>
      <c r="S72" s="717"/>
      <c r="T72" s="718">
        <v>3</v>
      </c>
      <c r="U72" s="717"/>
      <c r="V72" s="717"/>
      <c r="W72" s="717"/>
      <c r="X72" s="717"/>
      <c r="Y72" s="717"/>
      <c r="Z72" s="717"/>
      <c r="AA72" s="719">
        <v>3</v>
      </c>
      <c r="AB72" s="719">
        <v>3</v>
      </c>
      <c r="AC72" s="720">
        <f t="shared" si="3"/>
        <v>5104</v>
      </c>
      <c r="AD72" s="717"/>
      <c r="AE72" s="717"/>
      <c r="AF72" s="723">
        <f t="shared" si="4"/>
        <v>5104</v>
      </c>
      <c r="AG72" s="717"/>
      <c r="AH72" s="717"/>
      <c r="AI72" s="717"/>
      <c r="AJ72" s="717"/>
      <c r="AK72" s="722">
        <f t="shared" si="5"/>
        <v>5104</v>
      </c>
    </row>
    <row r="73" spans="1:37" ht="12.75" customHeight="1">
      <c r="A73" s="714" t="s">
        <v>675</v>
      </c>
      <c r="B73" s="714" t="s">
        <v>384</v>
      </c>
      <c r="C73" s="715">
        <v>1731</v>
      </c>
      <c r="D73" s="716"/>
      <c r="E73" s="716"/>
      <c r="F73" s="716"/>
      <c r="G73" s="717"/>
      <c r="H73" s="717"/>
      <c r="I73" s="717"/>
      <c r="J73" s="717"/>
      <c r="K73" s="717"/>
      <c r="L73" s="717"/>
      <c r="M73" s="717"/>
      <c r="N73" s="717"/>
      <c r="O73" s="717"/>
      <c r="P73" s="717"/>
      <c r="Q73" s="718">
        <v>4</v>
      </c>
      <c r="R73" s="718">
        <v>3</v>
      </c>
      <c r="S73" s="717"/>
      <c r="T73" s="718">
        <v>11</v>
      </c>
      <c r="U73" s="717"/>
      <c r="V73" s="717"/>
      <c r="W73" s="717"/>
      <c r="X73" s="717"/>
      <c r="Y73" s="717"/>
      <c r="Z73" s="717"/>
      <c r="AA73" s="719">
        <v>3</v>
      </c>
      <c r="AB73" s="719">
        <v>0</v>
      </c>
      <c r="AC73" s="720">
        <f t="shared" si="3"/>
        <v>1752</v>
      </c>
      <c r="AD73" s="717"/>
      <c r="AE73" s="717"/>
      <c r="AF73" s="723">
        <f t="shared" si="4"/>
        <v>1752</v>
      </c>
      <c r="AG73" s="717"/>
      <c r="AH73" s="717"/>
      <c r="AI73" s="717"/>
      <c r="AJ73" s="717"/>
      <c r="AK73" s="722">
        <f t="shared" si="5"/>
        <v>1752</v>
      </c>
    </row>
    <row r="74" spans="1:37" ht="12.75" customHeight="1">
      <c r="A74" s="714" t="s">
        <v>676</v>
      </c>
      <c r="B74" s="714" t="s">
        <v>383</v>
      </c>
      <c r="C74" s="715">
        <v>4184</v>
      </c>
      <c r="D74" s="716"/>
      <c r="E74" s="716"/>
      <c r="F74" s="716"/>
      <c r="G74" s="717"/>
      <c r="H74" s="717"/>
      <c r="I74" s="717"/>
      <c r="J74" s="717"/>
      <c r="K74" s="717"/>
      <c r="L74" s="717"/>
      <c r="M74" s="717"/>
      <c r="N74" s="717"/>
      <c r="O74" s="717"/>
      <c r="P74" s="717"/>
      <c r="Q74" s="717"/>
      <c r="R74" s="718">
        <v>7</v>
      </c>
      <c r="S74" s="717"/>
      <c r="T74" s="718">
        <v>2</v>
      </c>
      <c r="U74" s="717"/>
      <c r="V74" s="717"/>
      <c r="W74" s="717"/>
      <c r="X74" s="717"/>
      <c r="Y74" s="717"/>
      <c r="Z74" s="717"/>
      <c r="AA74" s="719">
        <v>2</v>
      </c>
      <c r="AB74" s="719">
        <v>0</v>
      </c>
      <c r="AC74" s="720">
        <f t="shared" si="3"/>
        <v>4195</v>
      </c>
      <c r="AD74" s="717"/>
      <c r="AE74" s="717"/>
      <c r="AF74" s="723">
        <f t="shared" si="4"/>
        <v>4195</v>
      </c>
      <c r="AG74" s="717"/>
      <c r="AH74" s="717"/>
      <c r="AI74" s="717"/>
      <c r="AJ74" s="717"/>
      <c r="AK74" s="722">
        <f t="shared" si="5"/>
        <v>4195</v>
      </c>
    </row>
    <row r="75" spans="1:37" ht="30" customHeight="1">
      <c r="A75" s="714" t="s">
        <v>381</v>
      </c>
      <c r="B75" s="714" t="s">
        <v>677</v>
      </c>
      <c r="C75" s="716"/>
      <c r="D75" s="716"/>
      <c r="E75" s="716"/>
      <c r="F75" s="716"/>
      <c r="G75" s="717"/>
      <c r="H75" s="717"/>
      <c r="I75" s="717"/>
      <c r="J75" s="717"/>
      <c r="K75" s="717"/>
      <c r="L75" s="717"/>
      <c r="M75" s="717"/>
      <c r="N75" s="717"/>
      <c r="O75" s="717"/>
      <c r="P75" s="718">
        <v>1</v>
      </c>
      <c r="Q75" s="717"/>
      <c r="R75" s="717"/>
      <c r="S75" s="717"/>
      <c r="T75" s="717"/>
      <c r="U75" s="717"/>
      <c r="V75" s="717"/>
      <c r="W75" s="717"/>
      <c r="X75" s="717"/>
      <c r="Y75" s="717"/>
      <c r="Z75" s="717"/>
      <c r="AA75" s="719">
        <v>0</v>
      </c>
      <c r="AB75" s="719">
        <v>0</v>
      </c>
      <c r="AC75" s="720">
        <f t="shared" si="3"/>
        <v>1</v>
      </c>
      <c r="AD75" s="717"/>
      <c r="AE75" s="717"/>
      <c r="AF75" s="723">
        <f t="shared" si="4"/>
        <v>1</v>
      </c>
      <c r="AG75" s="717"/>
      <c r="AH75" s="717"/>
      <c r="AI75" s="717"/>
      <c r="AJ75" s="718">
        <v>1</v>
      </c>
      <c r="AK75" s="722">
        <f t="shared" si="5"/>
        <v>2</v>
      </c>
    </row>
    <row r="76" spans="1:37">
      <c r="C76" s="724"/>
      <c r="D76" s="724"/>
      <c r="E76" s="724"/>
      <c r="F76" s="724"/>
      <c r="AC76" s="720"/>
      <c r="AF76" s="725"/>
    </row>
    <row r="77" spans="1:37">
      <c r="B77" s="726" t="s">
        <v>379</v>
      </c>
      <c r="C77" s="727">
        <f>SUM(C6:C76)</f>
        <v>640747</v>
      </c>
      <c r="D77" s="727">
        <f t="shared" ref="D77:AK77" si="6">SUM(D6:D76)</f>
        <v>1005</v>
      </c>
      <c r="E77" s="727">
        <f t="shared" si="6"/>
        <v>25217</v>
      </c>
      <c r="F77" s="727">
        <f t="shared" si="6"/>
        <v>6204</v>
      </c>
      <c r="G77" s="728">
        <f t="shared" si="6"/>
        <v>319</v>
      </c>
      <c r="H77" s="728">
        <f t="shared" si="6"/>
        <v>361</v>
      </c>
      <c r="I77" s="728">
        <f t="shared" si="6"/>
        <v>735</v>
      </c>
      <c r="J77" s="728">
        <f t="shared" si="6"/>
        <v>694</v>
      </c>
      <c r="K77" s="728">
        <f t="shared" si="6"/>
        <v>675</v>
      </c>
      <c r="L77" s="728">
        <f t="shared" si="6"/>
        <v>951</v>
      </c>
      <c r="M77" s="728">
        <f t="shared" si="6"/>
        <v>458</v>
      </c>
      <c r="N77" s="728">
        <f t="shared" si="6"/>
        <v>113</v>
      </c>
      <c r="O77" s="728">
        <f t="shared" si="6"/>
        <v>531</v>
      </c>
      <c r="P77" s="728">
        <f t="shared" si="6"/>
        <v>548</v>
      </c>
      <c r="Q77" s="728">
        <f t="shared" si="6"/>
        <v>213</v>
      </c>
      <c r="R77" s="728">
        <f t="shared" si="6"/>
        <v>1130</v>
      </c>
      <c r="S77" s="728">
        <f t="shared" si="6"/>
        <v>443</v>
      </c>
      <c r="T77" s="728">
        <f t="shared" si="6"/>
        <v>1200</v>
      </c>
      <c r="U77" s="728">
        <f t="shared" si="6"/>
        <v>755</v>
      </c>
      <c r="V77" s="728">
        <f t="shared" si="6"/>
        <v>202</v>
      </c>
      <c r="W77" s="728">
        <f t="shared" si="6"/>
        <v>224</v>
      </c>
      <c r="X77" s="728">
        <f t="shared" si="6"/>
        <v>168</v>
      </c>
      <c r="Y77" s="728">
        <f t="shared" si="6"/>
        <v>275</v>
      </c>
      <c r="Z77" s="728">
        <f t="shared" si="6"/>
        <v>114</v>
      </c>
      <c r="AA77" s="728">
        <f t="shared" si="6"/>
        <v>225</v>
      </c>
      <c r="AB77" s="728">
        <f t="shared" si="6"/>
        <v>300</v>
      </c>
      <c r="AC77" s="729">
        <f t="shared" si="6"/>
        <v>683807</v>
      </c>
      <c r="AD77" s="728">
        <f t="shared" si="6"/>
        <v>1376</v>
      </c>
      <c r="AE77" s="728">
        <f t="shared" si="6"/>
        <v>391</v>
      </c>
      <c r="AF77" s="730">
        <f t="shared" si="6"/>
        <v>685574</v>
      </c>
      <c r="AG77" s="728">
        <f t="shared" si="6"/>
        <v>35</v>
      </c>
      <c r="AH77" s="728">
        <f t="shared" si="6"/>
        <v>43</v>
      </c>
      <c r="AI77" s="728">
        <f t="shared" si="6"/>
        <v>63</v>
      </c>
      <c r="AJ77" s="728">
        <f t="shared" si="6"/>
        <v>52</v>
      </c>
      <c r="AK77" s="728">
        <f t="shared" si="6"/>
        <v>685767</v>
      </c>
    </row>
    <row r="78" spans="1:37">
      <c r="C78" s="731"/>
      <c r="D78" s="731"/>
      <c r="E78" s="731"/>
      <c r="F78" s="731"/>
      <c r="G78" s="731"/>
      <c r="H78" s="731"/>
      <c r="I78" s="731"/>
      <c r="J78" s="731"/>
      <c r="K78" s="731"/>
      <c r="L78" s="731"/>
      <c r="M78" s="731"/>
      <c r="N78" s="731"/>
      <c r="O78" s="731"/>
      <c r="P78" s="731"/>
      <c r="Q78" s="731"/>
      <c r="R78" s="731"/>
      <c r="S78" s="731"/>
      <c r="T78" s="731"/>
      <c r="U78" s="731"/>
      <c r="V78" s="731"/>
      <c r="W78" s="731"/>
      <c r="X78" s="731"/>
      <c r="Y78" s="731"/>
      <c r="Z78" s="731"/>
      <c r="AA78" s="731"/>
      <c r="AB78" s="731"/>
      <c r="AC78" s="731">
        <f>SUM(C77:AB77)</f>
        <v>683807</v>
      </c>
      <c r="AD78" s="731"/>
      <c r="AE78" s="731"/>
      <c r="AF78" s="722">
        <f>SUM(AC77:AE77)</f>
        <v>685574</v>
      </c>
      <c r="AG78" s="731"/>
      <c r="AH78" s="731"/>
      <c r="AI78" s="731"/>
      <c r="AJ78" s="731"/>
      <c r="AK78" s="731">
        <f>SUM(AF77:AJ77)</f>
        <v>685767</v>
      </c>
    </row>
    <row r="79" spans="1:37" ht="30">
      <c r="B79" s="732" t="s">
        <v>378</v>
      </c>
      <c r="C79" s="728"/>
      <c r="D79" s="731"/>
      <c r="E79" s="731"/>
      <c r="F79" s="731"/>
      <c r="G79" s="731"/>
      <c r="H79" s="731"/>
      <c r="I79" s="731"/>
      <c r="J79" s="731"/>
      <c r="K79" s="731"/>
      <c r="L79" s="731"/>
      <c r="M79" s="731"/>
      <c r="N79" s="731"/>
      <c r="O79" s="731"/>
      <c r="P79" s="731"/>
      <c r="Q79" s="731"/>
      <c r="R79" s="731"/>
      <c r="S79" s="731"/>
      <c r="T79" s="731"/>
      <c r="U79" s="731"/>
      <c r="V79" s="731"/>
      <c r="W79" s="731"/>
      <c r="X79" s="731"/>
      <c r="Y79" s="731"/>
      <c r="Z79" s="731"/>
      <c r="AA79" s="731"/>
      <c r="AB79" s="731"/>
      <c r="AD79" s="731"/>
      <c r="AE79" s="731"/>
      <c r="AG79" s="731"/>
      <c r="AH79" s="731"/>
      <c r="AI79" s="731"/>
      <c r="AJ79" s="731"/>
    </row>
    <row r="80" spans="1:37">
      <c r="B80" s="733" t="s">
        <v>377</v>
      </c>
    </row>
  </sheetData>
  <mergeCells count="8">
    <mergeCell ref="AF4:AF5"/>
    <mergeCell ref="AH4:AJ4"/>
    <mergeCell ref="A2:H2"/>
    <mergeCell ref="A4:B4"/>
    <mergeCell ref="D4:F4"/>
    <mergeCell ref="G4:X4"/>
    <mergeCell ref="AC4:AC5"/>
    <mergeCell ref="AD4:AE4"/>
  </mergeCells>
  <pageMargins left="0.28999999999999998" right="0.25" top="0.27" bottom="0.41" header="0.3" footer="0.3"/>
  <pageSetup paperSize="5" scale="80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I80"/>
  <sheetViews>
    <sheetView view="pageBreakPreview" zoomScale="90" zoomScaleNormal="100" zoomScaleSheetLayoutView="90" workbookViewId="0">
      <pane xSplit="2" ySplit="5" topLeftCell="C63" activePane="bottomRight" state="frozen"/>
      <selection activeCell="A2" sqref="A2:C3"/>
      <selection pane="topRight" activeCell="A2" sqref="A2:C3"/>
      <selection pane="bottomLeft" activeCell="A2" sqref="A2:C3"/>
      <selection pane="bottomRight" activeCell="A2" sqref="A2:H3"/>
    </sheetView>
  </sheetViews>
  <sheetFormatPr defaultRowHeight="12.75" customHeight="1"/>
  <cols>
    <col min="1" max="1" width="4.5703125" style="546" bestFit="1" customWidth="1"/>
    <col min="2" max="2" width="37.28515625" style="546" customWidth="1"/>
    <col min="3" max="3" width="12.28515625" style="546" bestFit="1" customWidth="1"/>
    <col min="4" max="4" width="8" style="546" customWidth="1"/>
    <col min="5" max="5" width="8.140625" style="546" bestFit="1" customWidth="1"/>
    <col min="6" max="6" width="9.42578125" style="546" bestFit="1" customWidth="1"/>
    <col min="7" max="7" width="11.85546875" style="546" bestFit="1" customWidth="1"/>
    <col min="8" max="8" width="10.85546875" style="546" bestFit="1" customWidth="1"/>
    <col min="9" max="9" width="12.5703125" style="546" bestFit="1" customWidth="1"/>
    <col min="10" max="10" width="13.5703125" style="546" bestFit="1" customWidth="1"/>
    <col min="11" max="11" width="10" style="546" customWidth="1"/>
    <col min="12" max="12" width="10" style="546" bestFit="1" customWidth="1"/>
    <col min="13" max="13" width="14.85546875" style="546" bestFit="1" customWidth="1"/>
    <col min="14" max="14" width="10" style="546" bestFit="1" customWidth="1"/>
    <col min="15" max="16" width="10.42578125" style="546" bestFit="1" customWidth="1"/>
    <col min="17" max="17" width="11.42578125" style="546" bestFit="1" customWidth="1"/>
    <col min="18" max="18" width="9.7109375" style="546" customWidth="1"/>
    <col min="19" max="19" width="12.5703125" style="546" bestFit="1" customWidth="1"/>
    <col min="20" max="20" width="12" style="546" customWidth="1"/>
    <col min="21" max="21" width="9.7109375" style="546" bestFit="1" customWidth="1"/>
    <col min="22" max="22" width="12.28515625" style="546" customWidth="1"/>
    <col min="23" max="23" width="18" style="546" customWidth="1"/>
    <col min="24" max="24" width="11.42578125" style="546" customWidth="1"/>
    <col min="25" max="25" width="16.5703125" style="546" hidden="1" customWidth="1"/>
    <col min="26" max="26" width="10.85546875" style="546" hidden="1" customWidth="1"/>
    <col min="27" max="27" width="11.85546875" style="546" hidden="1" customWidth="1"/>
    <col min="28" max="28" width="0.28515625" style="546" customWidth="1"/>
    <col min="29" max="29" width="13" style="546" hidden="1" customWidth="1"/>
    <col min="30" max="30" width="12.7109375" style="546" hidden="1" customWidth="1"/>
    <col min="31" max="35" width="10.85546875" style="546" hidden="1" customWidth="1"/>
    <col min="36" max="16384" width="9.140625" style="546"/>
  </cols>
  <sheetData>
    <row r="3" spans="1:35" ht="21.75" customHeight="1">
      <c r="B3" s="870" t="s">
        <v>493</v>
      </c>
      <c r="C3" s="871"/>
      <c r="D3" s="871"/>
      <c r="E3" s="871"/>
      <c r="F3" s="871"/>
      <c r="G3" s="871"/>
      <c r="H3" s="871"/>
    </row>
    <row r="4" spans="1:35" ht="35.25" customHeight="1">
      <c r="A4" s="872" t="s">
        <v>492</v>
      </c>
      <c r="B4" s="872"/>
      <c r="C4" s="581" t="s">
        <v>491</v>
      </c>
      <c r="D4" s="860" t="s">
        <v>490</v>
      </c>
      <c r="E4" s="861"/>
      <c r="F4" s="862"/>
      <c r="G4" s="860" t="s">
        <v>489</v>
      </c>
      <c r="H4" s="861"/>
      <c r="I4" s="861"/>
      <c r="J4" s="861"/>
      <c r="K4" s="861"/>
      <c r="L4" s="861"/>
      <c r="M4" s="861"/>
      <c r="N4" s="861"/>
      <c r="O4" s="861"/>
      <c r="P4" s="861"/>
      <c r="Q4" s="861"/>
      <c r="R4" s="861"/>
      <c r="S4" s="861"/>
      <c r="T4" s="861"/>
      <c r="U4" s="861"/>
      <c r="V4" s="861"/>
      <c r="W4" s="873"/>
      <c r="X4" s="874"/>
      <c r="Y4" s="580" t="s">
        <v>488</v>
      </c>
      <c r="Z4" s="579"/>
      <c r="AA4" s="578"/>
      <c r="AB4" s="860" t="s">
        <v>487</v>
      </c>
      <c r="AC4" s="862"/>
      <c r="AD4" s="875" t="s">
        <v>486</v>
      </c>
      <c r="AE4" s="876"/>
      <c r="AF4" s="877"/>
      <c r="AG4" s="860" t="s">
        <v>485</v>
      </c>
      <c r="AH4" s="861"/>
      <c r="AI4" s="862"/>
    </row>
    <row r="5" spans="1:35" ht="114.75" customHeight="1">
      <c r="A5" s="577" t="s">
        <v>222</v>
      </c>
      <c r="B5" s="577" t="s">
        <v>484</v>
      </c>
      <c r="C5" s="576" t="s">
        <v>483</v>
      </c>
      <c r="D5" s="575" t="s">
        <v>482</v>
      </c>
      <c r="E5" s="575" t="s">
        <v>481</v>
      </c>
      <c r="F5" s="575" t="s">
        <v>480</v>
      </c>
      <c r="G5" s="573" t="s">
        <v>479</v>
      </c>
      <c r="H5" s="573" t="s">
        <v>478</v>
      </c>
      <c r="I5" s="573" t="s">
        <v>477</v>
      </c>
      <c r="J5" s="573" t="s">
        <v>476</v>
      </c>
      <c r="K5" s="573" t="s">
        <v>475</v>
      </c>
      <c r="L5" s="573" t="s">
        <v>474</v>
      </c>
      <c r="M5" s="573" t="s">
        <v>473</v>
      </c>
      <c r="N5" s="573" t="s">
        <v>472</v>
      </c>
      <c r="O5" s="573" t="s">
        <v>471</v>
      </c>
      <c r="P5" s="573" t="s">
        <v>470</v>
      </c>
      <c r="Q5" s="573" t="s">
        <v>469</v>
      </c>
      <c r="R5" s="573" t="s">
        <v>468</v>
      </c>
      <c r="S5" s="573" t="s">
        <v>467</v>
      </c>
      <c r="T5" s="573" t="s">
        <v>466</v>
      </c>
      <c r="U5" s="573" t="s">
        <v>465</v>
      </c>
      <c r="V5" s="573" t="s">
        <v>464</v>
      </c>
      <c r="W5" s="573" t="s">
        <v>463</v>
      </c>
      <c r="X5" s="573" t="s">
        <v>462</v>
      </c>
      <c r="Y5" s="574" t="s">
        <v>461</v>
      </c>
      <c r="Z5" s="574" t="s">
        <v>3</v>
      </c>
      <c r="AA5" s="573" t="s">
        <v>460</v>
      </c>
      <c r="AB5" s="572" t="s">
        <v>459</v>
      </c>
      <c r="AC5" s="572" t="s">
        <v>458</v>
      </c>
      <c r="AD5" s="572" t="s">
        <v>457</v>
      </c>
      <c r="AE5" s="572" t="s">
        <v>456</v>
      </c>
      <c r="AF5" s="572" t="s">
        <v>455</v>
      </c>
      <c r="AG5" s="571" t="s">
        <v>454</v>
      </c>
      <c r="AH5" s="571" t="s">
        <v>453</v>
      </c>
      <c r="AI5" s="571" t="s">
        <v>452</v>
      </c>
    </row>
    <row r="6" spans="1:35" ht="12.75" customHeight="1">
      <c r="A6" s="570">
        <v>1</v>
      </c>
      <c r="B6" s="569" t="s">
        <v>451</v>
      </c>
      <c r="C6" s="568">
        <v>9608</v>
      </c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67"/>
      <c r="Q6" s="567"/>
      <c r="R6" s="568">
        <v>16</v>
      </c>
      <c r="S6" s="567"/>
      <c r="T6" s="568">
        <v>34</v>
      </c>
      <c r="U6" s="567"/>
      <c r="V6" s="567"/>
      <c r="W6" s="567"/>
      <c r="X6" s="567"/>
      <c r="Y6" s="567">
        <v>5</v>
      </c>
      <c r="Z6" s="567">
        <v>2</v>
      </c>
      <c r="AA6" s="567">
        <f t="shared" ref="AA6:AA37" si="0">SUM(C6:Z6)</f>
        <v>9665</v>
      </c>
      <c r="AB6" s="567"/>
      <c r="AC6" s="567"/>
      <c r="AD6" s="568">
        <v>5</v>
      </c>
      <c r="AE6" s="567"/>
      <c r="AF6" s="567"/>
      <c r="AG6" s="567"/>
      <c r="AH6" s="568">
        <v>2</v>
      </c>
      <c r="AI6" s="567"/>
    </row>
    <row r="7" spans="1:35" ht="12.75" customHeight="1">
      <c r="A7" s="570">
        <v>2</v>
      </c>
      <c r="B7" s="569" t="s">
        <v>450</v>
      </c>
      <c r="C7" s="568">
        <v>4101</v>
      </c>
      <c r="D7" s="567"/>
      <c r="E7" s="567"/>
      <c r="F7" s="567"/>
      <c r="G7" s="567"/>
      <c r="H7" s="567"/>
      <c r="I7" s="567"/>
      <c r="J7" s="567"/>
      <c r="K7" s="567"/>
      <c r="L7" s="567"/>
      <c r="M7" s="567"/>
      <c r="N7" s="567"/>
      <c r="O7" s="567"/>
      <c r="P7" s="567"/>
      <c r="Q7" s="567"/>
      <c r="R7" s="568">
        <v>6</v>
      </c>
      <c r="S7" s="567"/>
      <c r="T7" s="568">
        <v>7</v>
      </c>
      <c r="U7" s="567"/>
      <c r="V7" s="567"/>
      <c r="W7" s="567"/>
      <c r="X7" s="567"/>
      <c r="Y7" s="567">
        <v>1</v>
      </c>
      <c r="Z7" s="567" t="s">
        <v>380</v>
      </c>
      <c r="AA7" s="567">
        <f t="shared" si="0"/>
        <v>4115</v>
      </c>
      <c r="AB7" s="567"/>
      <c r="AC7" s="567"/>
      <c r="AD7" s="567"/>
      <c r="AE7" s="567"/>
      <c r="AF7" s="567"/>
      <c r="AG7" s="567"/>
      <c r="AH7" s="567"/>
      <c r="AI7" s="567"/>
    </row>
    <row r="8" spans="1:35" ht="12.75" customHeight="1">
      <c r="A8" s="570">
        <v>3</v>
      </c>
      <c r="B8" s="569" t="s">
        <v>449</v>
      </c>
      <c r="C8" s="568">
        <v>20553</v>
      </c>
      <c r="D8" s="567"/>
      <c r="E8" s="567"/>
      <c r="F8" s="567"/>
      <c r="G8" s="567"/>
      <c r="H8" s="567"/>
      <c r="I8" s="567"/>
      <c r="J8" s="567"/>
      <c r="K8" s="567"/>
      <c r="L8" s="567"/>
      <c r="M8" s="567"/>
      <c r="N8" s="567"/>
      <c r="O8" s="567"/>
      <c r="P8" s="567"/>
      <c r="Q8" s="567"/>
      <c r="R8" s="568">
        <v>52</v>
      </c>
      <c r="S8" s="567"/>
      <c r="T8" s="568">
        <v>26</v>
      </c>
      <c r="U8" s="567"/>
      <c r="V8" s="567"/>
      <c r="W8" s="567"/>
      <c r="X8" s="567"/>
      <c r="Y8" s="568">
        <v>7</v>
      </c>
      <c r="Z8" s="568">
        <v>7</v>
      </c>
      <c r="AA8" s="567">
        <f t="shared" si="0"/>
        <v>20645</v>
      </c>
      <c r="AB8" s="567"/>
      <c r="AC8" s="567"/>
      <c r="AD8" s="568">
        <v>20</v>
      </c>
      <c r="AE8" s="567"/>
      <c r="AF8" s="568">
        <v>1</v>
      </c>
      <c r="AG8" s="567"/>
      <c r="AH8" s="567"/>
      <c r="AI8" s="567"/>
    </row>
    <row r="9" spans="1:35" ht="12.75" customHeight="1">
      <c r="A9" s="570">
        <v>4</v>
      </c>
      <c r="B9" s="569" t="s">
        <v>448</v>
      </c>
      <c r="C9" s="568">
        <v>3529</v>
      </c>
      <c r="D9" s="567"/>
      <c r="E9" s="567"/>
      <c r="F9" s="567"/>
      <c r="G9" s="567"/>
      <c r="H9" s="567"/>
      <c r="I9" s="567"/>
      <c r="J9" s="567"/>
      <c r="K9" s="567"/>
      <c r="L9" s="567"/>
      <c r="M9" s="567"/>
      <c r="N9" s="568">
        <v>3</v>
      </c>
      <c r="O9" s="567"/>
      <c r="P9" s="567"/>
      <c r="Q9" s="567"/>
      <c r="R9" s="568">
        <v>3</v>
      </c>
      <c r="S9" s="567"/>
      <c r="T9" s="568">
        <v>10</v>
      </c>
      <c r="U9" s="567"/>
      <c r="V9" s="567"/>
      <c r="W9" s="567"/>
      <c r="X9" s="567"/>
      <c r="Y9" s="567"/>
      <c r="Z9" s="567">
        <v>1</v>
      </c>
      <c r="AA9" s="567">
        <f t="shared" si="0"/>
        <v>3546</v>
      </c>
      <c r="AB9" s="567"/>
      <c r="AC9" s="567"/>
      <c r="AD9" s="567"/>
      <c r="AE9" s="567"/>
      <c r="AF9" s="567"/>
      <c r="AG9" s="567"/>
      <c r="AH9" s="567"/>
      <c r="AI9" s="567"/>
    </row>
    <row r="10" spans="1:35" ht="12.75" customHeight="1">
      <c r="A10" s="570">
        <v>5</v>
      </c>
      <c r="B10" s="569" t="s">
        <v>447</v>
      </c>
      <c r="C10" s="568">
        <v>5776</v>
      </c>
      <c r="D10" s="567"/>
      <c r="E10" s="567"/>
      <c r="F10" s="567"/>
      <c r="G10" s="567"/>
      <c r="H10" s="567"/>
      <c r="I10" s="567"/>
      <c r="J10" s="568">
        <v>689</v>
      </c>
      <c r="K10" s="567"/>
      <c r="L10" s="567"/>
      <c r="M10" s="567"/>
      <c r="N10" s="567"/>
      <c r="O10" s="567"/>
      <c r="P10" s="567"/>
      <c r="Q10" s="567"/>
      <c r="R10" s="568">
        <v>23</v>
      </c>
      <c r="S10" s="567"/>
      <c r="T10" s="568">
        <v>24</v>
      </c>
      <c r="U10" s="567"/>
      <c r="V10" s="567"/>
      <c r="W10" s="567"/>
      <c r="X10" s="567"/>
      <c r="Y10" s="567">
        <v>8</v>
      </c>
      <c r="Z10" s="567">
        <v>3</v>
      </c>
      <c r="AA10" s="567">
        <f t="shared" si="0"/>
        <v>6523</v>
      </c>
      <c r="AB10" s="567"/>
      <c r="AC10" s="567"/>
      <c r="AD10" s="568">
        <v>2</v>
      </c>
      <c r="AE10" s="567"/>
      <c r="AF10" s="567"/>
      <c r="AG10" s="567"/>
      <c r="AH10" s="568">
        <v>1</v>
      </c>
      <c r="AI10" s="568">
        <v>3</v>
      </c>
    </row>
    <row r="11" spans="1:35" ht="12.75" customHeight="1">
      <c r="A11" s="570">
        <v>6</v>
      </c>
      <c r="B11" s="569" t="s">
        <v>446</v>
      </c>
      <c r="C11" s="568">
        <v>6014</v>
      </c>
      <c r="D11" s="567"/>
      <c r="E11" s="567"/>
      <c r="F11" s="567"/>
      <c r="G11" s="567"/>
      <c r="H11" s="567"/>
      <c r="I11" s="567"/>
      <c r="J11" s="567"/>
      <c r="K11" s="567"/>
      <c r="L11" s="567"/>
      <c r="M11" s="567"/>
      <c r="N11" s="567"/>
      <c r="O11" s="567"/>
      <c r="P11" s="567"/>
      <c r="Q11" s="567"/>
      <c r="R11" s="568">
        <v>20</v>
      </c>
      <c r="S11" s="567"/>
      <c r="T11" s="568">
        <v>8</v>
      </c>
      <c r="U11" s="567"/>
      <c r="V11" s="567"/>
      <c r="W11" s="567"/>
      <c r="X11" s="567"/>
      <c r="Y11" s="567">
        <v>4</v>
      </c>
      <c r="Z11" s="567" t="s">
        <v>380</v>
      </c>
      <c r="AA11" s="567">
        <f t="shared" si="0"/>
        <v>6046</v>
      </c>
      <c r="AB11" s="567"/>
      <c r="AC11" s="567"/>
      <c r="AD11" s="568">
        <v>6</v>
      </c>
      <c r="AE11" s="567"/>
      <c r="AF11" s="567"/>
      <c r="AG11" s="567"/>
      <c r="AH11" s="567"/>
      <c r="AI11" s="568">
        <v>1</v>
      </c>
    </row>
    <row r="12" spans="1:35" ht="12.75" customHeight="1">
      <c r="A12" s="570">
        <v>7</v>
      </c>
      <c r="B12" s="569" t="s">
        <v>445</v>
      </c>
      <c r="C12" s="568">
        <v>2229</v>
      </c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8">
        <v>7</v>
      </c>
      <c r="S12" s="567"/>
      <c r="T12" s="568">
        <v>20</v>
      </c>
      <c r="U12" s="567"/>
      <c r="V12" s="567"/>
      <c r="W12" s="567"/>
      <c r="X12" s="567"/>
      <c r="Y12" s="567">
        <v>1</v>
      </c>
      <c r="Z12" s="567" t="s">
        <v>380</v>
      </c>
      <c r="AA12" s="567">
        <f t="shared" si="0"/>
        <v>2257</v>
      </c>
      <c r="AB12" s="567"/>
      <c r="AC12" s="567"/>
      <c r="AD12" s="568">
        <v>1</v>
      </c>
      <c r="AE12" s="567"/>
      <c r="AF12" s="567"/>
      <c r="AG12" s="567"/>
      <c r="AH12" s="567"/>
      <c r="AI12" s="567"/>
    </row>
    <row r="13" spans="1:35" ht="12.75" customHeight="1">
      <c r="A13" s="570">
        <v>8</v>
      </c>
      <c r="B13" s="569" t="s">
        <v>444</v>
      </c>
      <c r="C13" s="568">
        <v>21229</v>
      </c>
      <c r="D13" s="567"/>
      <c r="E13" s="567"/>
      <c r="F13" s="567"/>
      <c r="G13" s="567"/>
      <c r="H13" s="567"/>
      <c r="I13" s="567"/>
      <c r="J13" s="567"/>
      <c r="K13" s="567"/>
      <c r="L13" s="567"/>
      <c r="M13" s="567"/>
      <c r="N13" s="567"/>
      <c r="O13" s="567"/>
      <c r="P13" s="567"/>
      <c r="Q13" s="567"/>
      <c r="R13" s="568">
        <v>50</v>
      </c>
      <c r="S13" s="567"/>
      <c r="T13" s="568">
        <v>71</v>
      </c>
      <c r="U13" s="567"/>
      <c r="V13" s="567"/>
      <c r="W13" s="567"/>
      <c r="X13" s="567"/>
      <c r="Y13" s="567">
        <v>10</v>
      </c>
      <c r="Z13" s="567">
        <v>1</v>
      </c>
      <c r="AA13" s="567">
        <f t="shared" si="0"/>
        <v>21361</v>
      </c>
      <c r="AB13" s="567"/>
      <c r="AC13" s="567"/>
      <c r="AD13" s="568">
        <v>12</v>
      </c>
      <c r="AE13" s="567"/>
      <c r="AF13" s="567"/>
      <c r="AG13" s="567"/>
      <c r="AH13" s="567"/>
      <c r="AI13" s="568">
        <v>3</v>
      </c>
    </row>
    <row r="14" spans="1:35" ht="12.75" customHeight="1">
      <c r="A14" s="570">
        <v>9</v>
      </c>
      <c r="B14" s="569" t="s">
        <v>443</v>
      </c>
      <c r="C14" s="568">
        <v>40458</v>
      </c>
      <c r="D14" s="568">
        <v>524</v>
      </c>
      <c r="E14" s="567"/>
      <c r="F14" s="568">
        <v>154</v>
      </c>
      <c r="G14" s="567"/>
      <c r="H14" s="567"/>
      <c r="I14" s="567"/>
      <c r="J14" s="567"/>
      <c r="K14" s="567"/>
      <c r="L14" s="567"/>
      <c r="M14" s="567"/>
      <c r="N14" s="567"/>
      <c r="O14" s="567"/>
      <c r="P14" s="567"/>
      <c r="Q14" s="567"/>
      <c r="R14" s="568">
        <v>97</v>
      </c>
      <c r="S14" s="567"/>
      <c r="T14" s="568">
        <v>52</v>
      </c>
      <c r="U14" s="567"/>
      <c r="V14" s="567"/>
      <c r="W14" s="567"/>
      <c r="X14" s="567"/>
      <c r="Y14" s="567">
        <v>30</v>
      </c>
      <c r="Z14" s="567">
        <v>8</v>
      </c>
      <c r="AA14" s="567">
        <f t="shared" si="0"/>
        <v>41323</v>
      </c>
      <c r="AB14" s="567"/>
      <c r="AC14" s="567"/>
      <c r="AD14" s="568">
        <v>4</v>
      </c>
      <c r="AE14" s="567"/>
      <c r="AF14" s="567"/>
      <c r="AG14" s="568">
        <v>5</v>
      </c>
      <c r="AH14" s="567"/>
      <c r="AI14" s="568">
        <v>13</v>
      </c>
    </row>
    <row r="15" spans="1:35" ht="12.75" customHeight="1">
      <c r="A15" s="570">
        <v>10</v>
      </c>
      <c r="B15" s="569" t="s">
        <v>442</v>
      </c>
      <c r="C15" s="568">
        <v>30792</v>
      </c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8">
        <v>560</v>
      </c>
      <c r="P15" s="567"/>
      <c r="Q15" s="567"/>
      <c r="R15" s="568">
        <v>60</v>
      </c>
      <c r="S15" s="567"/>
      <c r="T15" s="568">
        <v>53</v>
      </c>
      <c r="U15" s="568">
        <v>778</v>
      </c>
      <c r="V15" s="567"/>
      <c r="W15" s="567"/>
      <c r="X15" s="567"/>
      <c r="Y15" s="567">
        <v>3</v>
      </c>
      <c r="Z15" s="567">
        <v>11</v>
      </c>
      <c r="AA15" s="567">
        <f t="shared" si="0"/>
        <v>32257</v>
      </c>
      <c r="AB15" s="567"/>
      <c r="AC15" s="567"/>
      <c r="AD15" s="568">
        <v>12</v>
      </c>
      <c r="AE15" s="567"/>
      <c r="AF15" s="567"/>
      <c r="AG15" s="568">
        <v>1</v>
      </c>
      <c r="AH15" s="568">
        <v>3</v>
      </c>
      <c r="AI15" s="568">
        <v>1</v>
      </c>
    </row>
    <row r="16" spans="1:35" ht="12.75" customHeight="1">
      <c r="A16" s="570">
        <v>11</v>
      </c>
      <c r="B16" s="569" t="s">
        <v>441</v>
      </c>
      <c r="C16" s="568">
        <v>1567</v>
      </c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8">
        <v>8</v>
      </c>
      <c r="S16" s="567"/>
      <c r="T16" s="568">
        <v>1</v>
      </c>
      <c r="U16" s="567"/>
      <c r="V16" s="567"/>
      <c r="W16" s="567"/>
      <c r="X16" s="567"/>
      <c r="Y16" s="567"/>
      <c r="Z16" s="567" t="s">
        <v>380</v>
      </c>
      <c r="AA16" s="567">
        <f t="shared" si="0"/>
        <v>1576</v>
      </c>
      <c r="AB16" s="567"/>
      <c r="AC16" s="567"/>
      <c r="AD16" s="568">
        <v>2</v>
      </c>
      <c r="AE16" s="567"/>
      <c r="AF16" s="567"/>
      <c r="AG16" s="567"/>
      <c r="AH16" s="567"/>
      <c r="AI16" s="567"/>
    </row>
    <row r="17" spans="1:35" ht="12.75" customHeight="1">
      <c r="A17" s="570">
        <v>12</v>
      </c>
      <c r="B17" s="569" t="s">
        <v>440</v>
      </c>
      <c r="C17" s="568">
        <v>1226</v>
      </c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7"/>
      <c r="T17" s="567"/>
      <c r="U17" s="567"/>
      <c r="V17" s="567"/>
      <c r="W17" s="567"/>
      <c r="X17" s="567"/>
      <c r="Y17" s="567"/>
      <c r="Z17" s="567" t="s">
        <v>380</v>
      </c>
      <c r="AA17" s="567">
        <f t="shared" si="0"/>
        <v>1226</v>
      </c>
      <c r="AB17" s="567"/>
      <c r="AC17" s="567"/>
      <c r="AD17" s="567"/>
      <c r="AE17" s="567"/>
      <c r="AF17" s="567"/>
      <c r="AG17" s="567"/>
      <c r="AH17" s="567"/>
      <c r="AI17" s="567"/>
    </row>
    <row r="18" spans="1:35" ht="12.75" customHeight="1">
      <c r="A18" s="570">
        <v>13</v>
      </c>
      <c r="B18" s="569" t="s">
        <v>439</v>
      </c>
      <c r="C18" s="568">
        <v>1486</v>
      </c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8">
        <v>10</v>
      </c>
      <c r="S18" s="567"/>
      <c r="T18" s="568">
        <v>4</v>
      </c>
      <c r="U18" s="567"/>
      <c r="V18" s="567"/>
      <c r="W18" s="567"/>
      <c r="X18" s="567"/>
      <c r="Y18" s="567"/>
      <c r="Z18" s="567" t="s">
        <v>380</v>
      </c>
      <c r="AA18" s="567">
        <f t="shared" si="0"/>
        <v>1500</v>
      </c>
      <c r="AB18" s="567"/>
      <c r="AC18" s="567"/>
      <c r="AD18" s="567"/>
      <c r="AE18" s="567"/>
      <c r="AF18" s="567"/>
      <c r="AG18" s="567"/>
      <c r="AH18" s="567"/>
      <c r="AI18" s="567"/>
    </row>
    <row r="19" spans="1:35" ht="12.75" customHeight="1">
      <c r="A19" s="570">
        <v>14</v>
      </c>
      <c r="B19" s="569" t="s">
        <v>438</v>
      </c>
      <c r="C19" s="568">
        <v>1879</v>
      </c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8">
        <v>1</v>
      </c>
      <c r="Q19" s="567"/>
      <c r="R19" s="568">
        <v>2</v>
      </c>
      <c r="S19" s="567"/>
      <c r="T19" s="568">
        <v>13</v>
      </c>
      <c r="U19" s="567"/>
      <c r="V19" s="567"/>
      <c r="W19" s="567"/>
      <c r="X19" s="567"/>
      <c r="Y19" s="567">
        <v>1</v>
      </c>
      <c r="Z19" s="567" t="s">
        <v>380</v>
      </c>
      <c r="AA19" s="567">
        <f t="shared" si="0"/>
        <v>1896</v>
      </c>
      <c r="AB19" s="567"/>
      <c r="AC19" s="567"/>
      <c r="AD19" s="568">
        <v>1</v>
      </c>
      <c r="AE19" s="567"/>
      <c r="AF19" s="567"/>
      <c r="AG19" s="567"/>
      <c r="AH19" s="567"/>
      <c r="AI19" s="567"/>
    </row>
    <row r="20" spans="1:35" ht="12.75" customHeight="1">
      <c r="A20" s="570">
        <v>15</v>
      </c>
      <c r="B20" s="569" t="s">
        <v>437</v>
      </c>
      <c r="C20" s="568">
        <v>3639</v>
      </c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8">
        <v>6</v>
      </c>
      <c r="S20" s="567"/>
      <c r="T20" s="568">
        <v>1</v>
      </c>
      <c r="U20" s="567"/>
      <c r="V20" s="567"/>
      <c r="W20" s="567"/>
      <c r="X20" s="567"/>
      <c r="Y20" s="567"/>
      <c r="Z20" s="567" t="s">
        <v>380</v>
      </c>
      <c r="AA20" s="567">
        <f t="shared" si="0"/>
        <v>3646</v>
      </c>
      <c r="AB20" s="567"/>
      <c r="AC20" s="567"/>
      <c r="AD20" s="568">
        <v>1</v>
      </c>
      <c r="AE20" s="567"/>
      <c r="AF20" s="567"/>
      <c r="AG20" s="568">
        <v>1</v>
      </c>
      <c r="AH20" s="567"/>
      <c r="AI20" s="567"/>
    </row>
    <row r="21" spans="1:35" ht="12.75" customHeight="1">
      <c r="A21" s="570">
        <v>16</v>
      </c>
      <c r="B21" s="569" t="s">
        <v>436</v>
      </c>
      <c r="C21" s="568">
        <v>4951</v>
      </c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8">
        <v>17</v>
      </c>
      <c r="S21" s="567"/>
      <c r="T21" s="568">
        <v>6</v>
      </c>
      <c r="U21" s="567"/>
      <c r="V21" s="567"/>
      <c r="W21" s="567"/>
      <c r="X21" s="567"/>
      <c r="Y21" s="567">
        <v>4</v>
      </c>
      <c r="Z21" s="567" t="s">
        <v>380</v>
      </c>
      <c r="AA21" s="567">
        <f t="shared" si="0"/>
        <v>4978</v>
      </c>
      <c r="AB21" s="567"/>
      <c r="AC21" s="567"/>
      <c r="AD21" s="567"/>
      <c r="AE21" s="567"/>
      <c r="AF21" s="567"/>
      <c r="AG21" s="567"/>
      <c r="AH21" s="568">
        <v>1</v>
      </c>
      <c r="AI21" s="568">
        <v>1</v>
      </c>
    </row>
    <row r="22" spans="1:35" ht="12.75" customHeight="1">
      <c r="A22" s="570">
        <v>17</v>
      </c>
      <c r="B22" s="569" t="s">
        <v>435</v>
      </c>
      <c r="C22" s="568">
        <v>41292</v>
      </c>
      <c r="D22" s="568">
        <v>521</v>
      </c>
      <c r="E22" s="567"/>
      <c r="F22" s="568">
        <v>1908</v>
      </c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8">
        <v>227</v>
      </c>
      <c r="R22" s="568">
        <v>81</v>
      </c>
      <c r="S22" s="567"/>
      <c r="T22" s="568">
        <v>104</v>
      </c>
      <c r="U22" s="567"/>
      <c r="V22" s="567"/>
      <c r="W22" s="567"/>
      <c r="X22" s="567"/>
      <c r="Y22" s="567">
        <v>17</v>
      </c>
      <c r="Z22" s="567">
        <v>53</v>
      </c>
      <c r="AA22" s="567">
        <f t="shared" si="0"/>
        <v>44203</v>
      </c>
      <c r="AB22" s="568">
        <v>1373</v>
      </c>
      <c r="AC22" s="568">
        <v>379</v>
      </c>
      <c r="AD22" s="568">
        <v>28</v>
      </c>
      <c r="AE22" s="567"/>
      <c r="AF22" s="567"/>
      <c r="AG22" s="568">
        <v>24</v>
      </c>
      <c r="AH22" s="568">
        <v>6</v>
      </c>
      <c r="AI22" s="568">
        <v>4</v>
      </c>
    </row>
    <row r="23" spans="1:35" ht="12.75" customHeight="1">
      <c r="A23" s="570">
        <v>18</v>
      </c>
      <c r="B23" s="569" t="s">
        <v>434</v>
      </c>
      <c r="C23" s="568">
        <v>1096</v>
      </c>
      <c r="D23" s="567"/>
      <c r="E23" s="567"/>
      <c r="F23" s="567"/>
      <c r="G23" s="567"/>
      <c r="H23" s="567"/>
      <c r="I23" s="567"/>
      <c r="J23" s="567"/>
      <c r="K23" s="568">
        <v>7</v>
      </c>
      <c r="L23" s="567"/>
      <c r="M23" s="567"/>
      <c r="N23" s="567"/>
      <c r="O23" s="567"/>
      <c r="P23" s="567"/>
      <c r="Q23" s="567"/>
      <c r="R23" s="568">
        <v>1</v>
      </c>
      <c r="S23" s="567"/>
      <c r="T23" s="567"/>
      <c r="U23" s="567"/>
      <c r="V23" s="567"/>
      <c r="W23" s="567"/>
      <c r="X23" s="567"/>
      <c r="Y23" s="567"/>
      <c r="Z23" s="567" t="s">
        <v>380</v>
      </c>
      <c r="AA23" s="567">
        <f t="shared" si="0"/>
        <v>1104</v>
      </c>
      <c r="AB23" s="567"/>
      <c r="AC23" s="567"/>
      <c r="AD23" s="567"/>
      <c r="AE23" s="567"/>
      <c r="AF23" s="567"/>
      <c r="AG23" s="567"/>
      <c r="AH23" s="567"/>
      <c r="AI23" s="567"/>
    </row>
    <row r="24" spans="1:35" ht="12.75" customHeight="1">
      <c r="A24" s="570">
        <v>19</v>
      </c>
      <c r="B24" s="569" t="s">
        <v>433</v>
      </c>
      <c r="C24" s="568">
        <v>1903</v>
      </c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  <c r="O24" s="567"/>
      <c r="P24" s="567"/>
      <c r="Q24" s="567"/>
      <c r="R24" s="568">
        <v>7</v>
      </c>
      <c r="S24" s="567"/>
      <c r="T24" s="568">
        <v>1</v>
      </c>
      <c r="U24" s="567"/>
      <c r="V24" s="567"/>
      <c r="W24" s="567"/>
      <c r="X24" s="567"/>
      <c r="Y24" s="567"/>
      <c r="Z24" s="567">
        <v>4</v>
      </c>
      <c r="AA24" s="567">
        <f t="shared" si="0"/>
        <v>1915</v>
      </c>
      <c r="AB24" s="567"/>
      <c r="AC24" s="567"/>
      <c r="AD24" s="567"/>
      <c r="AE24" s="567"/>
      <c r="AF24" s="567"/>
      <c r="AG24" s="567"/>
      <c r="AH24" s="567"/>
      <c r="AI24" s="568">
        <v>2</v>
      </c>
    </row>
    <row r="25" spans="1:35" ht="12.75" customHeight="1">
      <c r="A25" s="570">
        <v>20</v>
      </c>
      <c r="B25" s="569" t="s">
        <v>432</v>
      </c>
      <c r="C25" s="568">
        <v>5923</v>
      </c>
      <c r="D25" s="567"/>
      <c r="E25" s="567"/>
      <c r="F25" s="567"/>
      <c r="G25" s="567"/>
      <c r="H25" s="567"/>
      <c r="I25" s="567"/>
      <c r="J25" s="567"/>
      <c r="K25" s="567"/>
      <c r="L25" s="567"/>
      <c r="M25" s="567"/>
      <c r="N25" s="567"/>
      <c r="O25" s="567"/>
      <c r="P25" s="567"/>
      <c r="Q25" s="567"/>
      <c r="R25" s="568">
        <v>6</v>
      </c>
      <c r="S25" s="567"/>
      <c r="T25" s="568">
        <v>10</v>
      </c>
      <c r="U25" s="567"/>
      <c r="V25" s="567"/>
      <c r="W25" s="567"/>
      <c r="X25" s="567"/>
      <c r="Y25" s="567">
        <v>2</v>
      </c>
      <c r="Z25" s="567">
        <v>4</v>
      </c>
      <c r="AA25" s="567">
        <f t="shared" si="0"/>
        <v>5945</v>
      </c>
      <c r="AB25" s="567"/>
      <c r="AC25" s="567"/>
      <c r="AD25" s="568">
        <v>2</v>
      </c>
      <c r="AE25" s="567"/>
      <c r="AF25" s="567"/>
      <c r="AG25" s="568">
        <v>3</v>
      </c>
      <c r="AH25" s="568">
        <v>2</v>
      </c>
      <c r="AI25" s="567"/>
    </row>
    <row r="26" spans="1:35" ht="12.75" customHeight="1">
      <c r="A26" s="570">
        <v>21</v>
      </c>
      <c r="B26" s="569" t="s">
        <v>431</v>
      </c>
      <c r="C26" s="568">
        <v>3012</v>
      </c>
      <c r="D26" s="567"/>
      <c r="E26" s="567"/>
      <c r="F26" s="567"/>
      <c r="G26" s="567"/>
      <c r="H26" s="567"/>
      <c r="I26" s="567"/>
      <c r="J26" s="567"/>
      <c r="K26" s="568">
        <v>60</v>
      </c>
      <c r="L26" s="567"/>
      <c r="M26" s="567"/>
      <c r="N26" s="567"/>
      <c r="O26" s="567"/>
      <c r="P26" s="567"/>
      <c r="Q26" s="567"/>
      <c r="R26" s="568">
        <v>3</v>
      </c>
      <c r="S26" s="567"/>
      <c r="T26" s="568">
        <v>10</v>
      </c>
      <c r="U26" s="567"/>
      <c r="V26" s="567"/>
      <c r="W26" s="567"/>
      <c r="X26" s="567"/>
      <c r="Y26" s="567">
        <v>2</v>
      </c>
      <c r="Z26" s="567" t="s">
        <v>380</v>
      </c>
      <c r="AA26" s="567">
        <f t="shared" si="0"/>
        <v>3087</v>
      </c>
      <c r="AB26" s="567"/>
      <c r="AC26" s="567"/>
      <c r="AD26" s="567"/>
      <c r="AE26" s="567"/>
      <c r="AF26" s="567"/>
      <c r="AG26" s="567"/>
      <c r="AH26" s="567"/>
      <c r="AI26" s="568">
        <v>4</v>
      </c>
    </row>
    <row r="27" spans="1:35" ht="12.75" customHeight="1">
      <c r="A27" s="570">
        <v>22</v>
      </c>
      <c r="B27" s="569" t="s">
        <v>430</v>
      </c>
      <c r="C27" s="568">
        <v>3261</v>
      </c>
      <c r="D27" s="567"/>
      <c r="E27" s="567"/>
      <c r="F27" s="567"/>
      <c r="G27" s="567"/>
      <c r="H27" s="567"/>
      <c r="I27" s="567"/>
      <c r="J27" s="567"/>
      <c r="K27" s="567"/>
      <c r="L27" s="567"/>
      <c r="M27" s="567"/>
      <c r="N27" s="567"/>
      <c r="O27" s="567"/>
      <c r="P27" s="567"/>
      <c r="Q27" s="567"/>
      <c r="R27" s="568">
        <v>2</v>
      </c>
      <c r="S27" s="567"/>
      <c r="T27" s="568">
        <v>9</v>
      </c>
      <c r="U27" s="567"/>
      <c r="V27" s="567"/>
      <c r="W27" s="567"/>
      <c r="X27" s="567"/>
      <c r="Y27" s="567">
        <v>2</v>
      </c>
      <c r="Z27" s="567">
        <v>1</v>
      </c>
      <c r="AA27" s="567">
        <f t="shared" si="0"/>
        <v>3275</v>
      </c>
      <c r="AB27" s="567"/>
      <c r="AC27" s="567"/>
      <c r="AD27" s="567"/>
      <c r="AE27" s="567"/>
      <c r="AF27" s="567"/>
      <c r="AG27" s="567"/>
      <c r="AH27" s="568">
        <v>1</v>
      </c>
      <c r="AI27" s="568">
        <v>1</v>
      </c>
    </row>
    <row r="28" spans="1:35" ht="12.75" customHeight="1">
      <c r="A28" s="570">
        <v>23</v>
      </c>
      <c r="B28" s="569" t="s">
        <v>429</v>
      </c>
      <c r="C28" s="568">
        <v>13473</v>
      </c>
      <c r="D28" s="567"/>
      <c r="E28" s="567"/>
      <c r="F28" s="567"/>
      <c r="G28" s="567"/>
      <c r="H28" s="568">
        <v>73</v>
      </c>
      <c r="I28" s="567"/>
      <c r="J28" s="567"/>
      <c r="K28" s="567"/>
      <c r="L28" s="567"/>
      <c r="M28" s="567"/>
      <c r="N28" s="567"/>
      <c r="O28" s="567"/>
      <c r="P28" s="567"/>
      <c r="Q28" s="567"/>
      <c r="R28" s="568">
        <v>13</v>
      </c>
      <c r="S28" s="567"/>
      <c r="T28" s="568">
        <v>31</v>
      </c>
      <c r="U28" s="567"/>
      <c r="V28" s="567"/>
      <c r="W28" s="567"/>
      <c r="X28" s="567"/>
      <c r="Y28" s="567">
        <v>5</v>
      </c>
      <c r="Z28" s="567">
        <v>2</v>
      </c>
      <c r="AA28" s="567">
        <f t="shared" si="0"/>
        <v>13597</v>
      </c>
      <c r="AB28" s="567"/>
      <c r="AC28" s="567"/>
      <c r="AD28" s="568">
        <v>3</v>
      </c>
      <c r="AE28" s="567"/>
      <c r="AF28" s="567"/>
      <c r="AG28" s="568">
        <v>1</v>
      </c>
      <c r="AH28" s="568">
        <v>1</v>
      </c>
      <c r="AI28" s="568">
        <v>1</v>
      </c>
    </row>
    <row r="29" spans="1:35" ht="12.75" customHeight="1">
      <c r="A29" s="570">
        <v>24</v>
      </c>
      <c r="B29" s="569" t="s">
        <v>428</v>
      </c>
      <c r="C29" s="568">
        <v>4528</v>
      </c>
      <c r="D29" s="567"/>
      <c r="E29" s="567"/>
      <c r="F29" s="567"/>
      <c r="G29" s="567"/>
      <c r="H29" s="567"/>
      <c r="I29" s="567"/>
      <c r="J29" s="567"/>
      <c r="K29" s="567"/>
      <c r="L29" s="567"/>
      <c r="M29" s="567"/>
      <c r="N29" s="567"/>
      <c r="O29" s="567"/>
      <c r="P29" s="567"/>
      <c r="Q29" s="567"/>
      <c r="R29" s="568">
        <v>11</v>
      </c>
      <c r="S29" s="567"/>
      <c r="T29" s="568">
        <v>4</v>
      </c>
      <c r="U29" s="567"/>
      <c r="V29" s="567"/>
      <c r="W29" s="567"/>
      <c r="X29" s="567"/>
      <c r="Y29" s="567">
        <v>2</v>
      </c>
      <c r="Z29" s="567">
        <v>4</v>
      </c>
      <c r="AA29" s="567">
        <f t="shared" si="0"/>
        <v>4549</v>
      </c>
      <c r="AB29" s="567"/>
      <c r="AC29" s="567"/>
      <c r="AD29" s="568">
        <v>4</v>
      </c>
      <c r="AE29" s="567"/>
      <c r="AF29" s="567"/>
      <c r="AG29" s="567"/>
      <c r="AH29" s="567"/>
      <c r="AI29" s="568">
        <v>1</v>
      </c>
    </row>
    <row r="30" spans="1:35" ht="12.75" customHeight="1">
      <c r="A30" s="570">
        <v>25</v>
      </c>
      <c r="B30" s="569" t="s">
        <v>427</v>
      </c>
      <c r="C30" s="568">
        <v>2219</v>
      </c>
      <c r="D30" s="567"/>
      <c r="E30" s="567"/>
      <c r="F30" s="567"/>
      <c r="G30" s="567"/>
      <c r="H30" s="567"/>
      <c r="I30" s="567"/>
      <c r="J30" s="567"/>
      <c r="K30" s="567"/>
      <c r="L30" s="567"/>
      <c r="M30" s="567"/>
      <c r="N30" s="567"/>
      <c r="O30" s="567"/>
      <c r="P30" s="567"/>
      <c r="Q30" s="567"/>
      <c r="R30" s="568">
        <v>4</v>
      </c>
      <c r="S30" s="567"/>
      <c r="T30" s="568">
        <v>7</v>
      </c>
      <c r="U30" s="567"/>
      <c r="V30" s="567"/>
      <c r="W30" s="567"/>
      <c r="X30" s="567"/>
      <c r="Y30" s="567"/>
      <c r="Z30" s="567" t="s">
        <v>380</v>
      </c>
      <c r="AA30" s="567">
        <f t="shared" si="0"/>
        <v>2230</v>
      </c>
      <c r="AB30" s="567"/>
      <c r="AC30" s="567"/>
      <c r="AD30" s="567"/>
      <c r="AE30" s="567"/>
      <c r="AF30" s="567"/>
      <c r="AG30" s="567"/>
      <c r="AH30" s="567"/>
      <c r="AI30" s="567"/>
    </row>
    <row r="31" spans="1:35" ht="12.75" customHeight="1">
      <c r="A31" s="570">
        <v>26</v>
      </c>
      <c r="B31" s="569" t="s">
        <v>426</v>
      </c>
      <c r="C31" s="568">
        <v>44207</v>
      </c>
      <c r="D31" s="567"/>
      <c r="E31" s="567"/>
      <c r="F31" s="567"/>
      <c r="G31" s="567"/>
      <c r="H31" s="567"/>
      <c r="I31" s="568">
        <v>231</v>
      </c>
      <c r="J31" s="567"/>
      <c r="K31" s="567"/>
      <c r="L31" s="568">
        <v>267</v>
      </c>
      <c r="M31" s="568">
        <v>106</v>
      </c>
      <c r="N31" s="567"/>
      <c r="O31" s="567"/>
      <c r="P31" s="567"/>
      <c r="Q31" s="567"/>
      <c r="R31" s="568">
        <v>114</v>
      </c>
      <c r="S31" s="568">
        <v>46</v>
      </c>
      <c r="T31" s="568">
        <v>106</v>
      </c>
      <c r="U31" s="567"/>
      <c r="V31" s="568">
        <v>57</v>
      </c>
      <c r="W31" s="568">
        <v>106</v>
      </c>
      <c r="X31" s="567"/>
      <c r="Y31" s="568">
        <v>30</v>
      </c>
      <c r="Z31" s="568">
        <v>6</v>
      </c>
      <c r="AA31" s="567">
        <f t="shared" si="0"/>
        <v>45276</v>
      </c>
      <c r="AB31" s="567"/>
      <c r="AC31" s="567"/>
      <c r="AD31" s="568">
        <v>11</v>
      </c>
      <c r="AE31" s="567"/>
      <c r="AF31" s="568">
        <v>35</v>
      </c>
      <c r="AG31" s="568">
        <v>3</v>
      </c>
      <c r="AH31" s="568">
        <v>12</v>
      </c>
      <c r="AI31" s="568">
        <v>1</v>
      </c>
    </row>
    <row r="32" spans="1:35" ht="12.75" customHeight="1">
      <c r="A32" s="570">
        <v>27</v>
      </c>
      <c r="B32" s="569" t="s">
        <v>425</v>
      </c>
      <c r="C32" s="568">
        <v>5616</v>
      </c>
      <c r="D32" s="567"/>
      <c r="E32" s="567"/>
      <c r="F32" s="567"/>
      <c r="G32" s="567"/>
      <c r="H32" s="567"/>
      <c r="I32" s="567"/>
      <c r="J32" s="567"/>
      <c r="K32" s="567"/>
      <c r="L32" s="567"/>
      <c r="M32" s="567"/>
      <c r="N32" s="567"/>
      <c r="O32" s="567"/>
      <c r="P32" s="567"/>
      <c r="Q32" s="567"/>
      <c r="R32" s="568">
        <v>4</v>
      </c>
      <c r="S32" s="567"/>
      <c r="T32" s="568">
        <v>4</v>
      </c>
      <c r="U32" s="567"/>
      <c r="V32" s="567"/>
      <c r="W32" s="567"/>
      <c r="X32" s="567"/>
      <c r="Y32" s="567">
        <v>1</v>
      </c>
      <c r="Z32" s="567">
        <v>2</v>
      </c>
      <c r="AA32" s="567">
        <f t="shared" si="0"/>
        <v>5627</v>
      </c>
      <c r="AB32" s="567"/>
      <c r="AC32" s="567"/>
      <c r="AD32" s="568">
        <v>1</v>
      </c>
      <c r="AE32" s="567"/>
      <c r="AF32" s="567"/>
      <c r="AG32" s="567"/>
      <c r="AH32" s="567"/>
      <c r="AI32" s="567"/>
    </row>
    <row r="33" spans="1:35" ht="12.75" customHeight="1">
      <c r="A33" s="570">
        <v>28</v>
      </c>
      <c r="B33" s="569" t="s">
        <v>424</v>
      </c>
      <c r="C33" s="568">
        <v>30028</v>
      </c>
      <c r="D33" s="567"/>
      <c r="E33" s="567"/>
      <c r="F33" s="567"/>
      <c r="G33" s="567"/>
      <c r="H33" s="567"/>
      <c r="I33" s="567"/>
      <c r="J33" s="567"/>
      <c r="K33" s="567"/>
      <c r="L33" s="567"/>
      <c r="M33" s="567"/>
      <c r="N33" s="567"/>
      <c r="O33" s="567"/>
      <c r="P33" s="567"/>
      <c r="Q33" s="567"/>
      <c r="R33" s="568">
        <v>45</v>
      </c>
      <c r="S33" s="567"/>
      <c r="T33" s="568">
        <v>37</v>
      </c>
      <c r="U33" s="567"/>
      <c r="V33" s="567"/>
      <c r="W33" s="567"/>
      <c r="X33" s="568">
        <v>1</v>
      </c>
      <c r="Y33" s="567">
        <v>10</v>
      </c>
      <c r="Z33" s="567">
        <v>1</v>
      </c>
      <c r="AA33" s="568">
        <f t="shared" si="0"/>
        <v>30122</v>
      </c>
      <c r="AB33" s="567"/>
      <c r="AC33" s="567"/>
      <c r="AD33" s="568">
        <v>13</v>
      </c>
      <c r="AE33" s="567"/>
      <c r="AF33" s="567"/>
      <c r="AG33" s="568">
        <v>1</v>
      </c>
      <c r="AH33" s="568">
        <v>1</v>
      </c>
      <c r="AI33" s="568">
        <v>3</v>
      </c>
    </row>
    <row r="34" spans="1:35" ht="12.75" customHeight="1">
      <c r="A34" s="570">
        <v>29</v>
      </c>
      <c r="B34" s="569" t="s">
        <v>423</v>
      </c>
      <c r="C34" s="568">
        <v>13860</v>
      </c>
      <c r="D34" s="567"/>
      <c r="E34" s="567"/>
      <c r="F34" s="567"/>
      <c r="G34" s="567"/>
      <c r="H34" s="567"/>
      <c r="I34" s="567"/>
      <c r="J34" s="567"/>
      <c r="K34" s="567"/>
      <c r="L34" s="567"/>
      <c r="M34" s="567"/>
      <c r="N34" s="568">
        <v>56</v>
      </c>
      <c r="O34" s="567"/>
      <c r="P34" s="567"/>
      <c r="Q34" s="567"/>
      <c r="R34" s="568">
        <v>12</v>
      </c>
      <c r="S34" s="567"/>
      <c r="T34" s="568">
        <v>23</v>
      </c>
      <c r="U34" s="567"/>
      <c r="V34" s="567"/>
      <c r="W34" s="567"/>
      <c r="X34" s="567"/>
      <c r="Y34" s="568">
        <v>6</v>
      </c>
      <c r="Z34" s="568" t="s">
        <v>380</v>
      </c>
      <c r="AA34" s="567">
        <f t="shared" si="0"/>
        <v>13957</v>
      </c>
      <c r="AB34" s="567"/>
      <c r="AC34" s="567"/>
      <c r="AD34" s="568">
        <v>3</v>
      </c>
      <c r="AE34" s="567"/>
      <c r="AF34" s="568">
        <v>1</v>
      </c>
      <c r="AG34" s="568">
        <v>1</v>
      </c>
      <c r="AH34" s="568">
        <v>4</v>
      </c>
      <c r="AI34" s="568">
        <v>2</v>
      </c>
    </row>
    <row r="35" spans="1:35" ht="12.75" customHeight="1">
      <c r="A35" s="570">
        <v>30</v>
      </c>
      <c r="B35" s="569" t="s">
        <v>422</v>
      </c>
      <c r="C35" s="568">
        <v>2496</v>
      </c>
      <c r="D35" s="567"/>
      <c r="E35" s="567"/>
      <c r="F35" s="567"/>
      <c r="G35" s="567"/>
      <c r="H35" s="567"/>
      <c r="I35" s="567"/>
      <c r="J35" s="567"/>
      <c r="K35" s="567"/>
      <c r="L35" s="567"/>
      <c r="M35" s="567"/>
      <c r="N35" s="567"/>
      <c r="O35" s="567"/>
      <c r="P35" s="567"/>
      <c r="Q35" s="567"/>
      <c r="R35" s="568">
        <v>4</v>
      </c>
      <c r="S35" s="567"/>
      <c r="T35" s="568">
        <v>1</v>
      </c>
      <c r="U35" s="567"/>
      <c r="V35" s="567"/>
      <c r="W35" s="567"/>
      <c r="X35" s="567"/>
      <c r="Y35" s="567">
        <v>1</v>
      </c>
      <c r="Z35" s="567" t="s">
        <v>380</v>
      </c>
      <c r="AA35" s="567">
        <f t="shared" si="0"/>
        <v>2502</v>
      </c>
      <c r="AB35" s="567"/>
      <c r="AC35" s="567"/>
      <c r="AD35" s="568">
        <v>1</v>
      </c>
      <c r="AE35" s="567"/>
      <c r="AF35" s="567"/>
      <c r="AG35" s="567"/>
      <c r="AH35" s="567"/>
      <c r="AI35" s="567"/>
    </row>
    <row r="36" spans="1:35" ht="12.75" customHeight="1">
      <c r="A36" s="570">
        <v>31</v>
      </c>
      <c r="B36" s="569" t="s">
        <v>421</v>
      </c>
      <c r="C36" s="568">
        <v>6501</v>
      </c>
      <c r="D36" s="567"/>
      <c r="E36" s="567"/>
      <c r="F36" s="567"/>
      <c r="G36" s="567"/>
      <c r="H36" s="567"/>
      <c r="I36" s="567"/>
      <c r="J36" s="567"/>
      <c r="K36" s="567"/>
      <c r="L36" s="567"/>
      <c r="M36" s="567"/>
      <c r="N36" s="567"/>
      <c r="O36" s="567"/>
      <c r="P36" s="568">
        <v>7</v>
      </c>
      <c r="Q36" s="567"/>
      <c r="R36" s="568">
        <v>5</v>
      </c>
      <c r="S36" s="567"/>
      <c r="T36" s="568">
        <v>5</v>
      </c>
      <c r="U36" s="567"/>
      <c r="V36" s="567"/>
      <c r="W36" s="567"/>
      <c r="X36" s="567"/>
      <c r="Y36" s="567">
        <v>4</v>
      </c>
      <c r="Z36" s="567">
        <v>3</v>
      </c>
      <c r="AA36" s="567">
        <f t="shared" si="0"/>
        <v>6525</v>
      </c>
      <c r="AB36" s="567"/>
      <c r="AC36" s="567"/>
      <c r="AD36" s="568">
        <v>1</v>
      </c>
      <c r="AE36" s="567"/>
      <c r="AF36" s="567"/>
      <c r="AG36" s="567"/>
      <c r="AH36" s="567"/>
      <c r="AI36" s="567"/>
    </row>
    <row r="37" spans="1:35" ht="12.75" customHeight="1">
      <c r="A37" s="570">
        <v>32</v>
      </c>
      <c r="B37" s="569" t="s">
        <v>420</v>
      </c>
      <c r="C37" s="568">
        <v>24942</v>
      </c>
      <c r="D37" s="567"/>
      <c r="E37" s="567"/>
      <c r="F37" s="567"/>
      <c r="G37" s="567"/>
      <c r="H37" s="567"/>
      <c r="I37" s="567"/>
      <c r="J37" s="567"/>
      <c r="K37" s="567"/>
      <c r="L37" s="567"/>
      <c r="M37" s="567"/>
      <c r="N37" s="568">
        <v>1</v>
      </c>
      <c r="O37" s="567"/>
      <c r="P37" s="567"/>
      <c r="Q37" s="567"/>
      <c r="R37" s="568">
        <v>40</v>
      </c>
      <c r="S37" s="567"/>
      <c r="T37" s="568">
        <v>88</v>
      </c>
      <c r="U37" s="567"/>
      <c r="V37" s="567"/>
      <c r="W37" s="567"/>
      <c r="X37" s="567"/>
      <c r="Y37" s="568">
        <v>6</v>
      </c>
      <c r="Z37" s="568">
        <v>15</v>
      </c>
      <c r="AA37" s="567">
        <f t="shared" si="0"/>
        <v>25092</v>
      </c>
      <c r="AB37" s="567"/>
      <c r="AC37" s="567"/>
      <c r="AD37" s="568">
        <v>14</v>
      </c>
      <c r="AE37" s="567"/>
      <c r="AF37" s="568">
        <v>1</v>
      </c>
      <c r="AG37" s="568">
        <v>1</v>
      </c>
      <c r="AH37" s="567"/>
      <c r="AI37" s="567"/>
    </row>
    <row r="38" spans="1:35" ht="12.75" customHeight="1">
      <c r="A38" s="570">
        <v>33</v>
      </c>
      <c r="B38" s="569" t="s">
        <v>419</v>
      </c>
      <c r="C38" s="568">
        <v>1783</v>
      </c>
      <c r="D38" s="567"/>
      <c r="E38" s="567"/>
      <c r="F38" s="567"/>
      <c r="G38" s="567"/>
      <c r="H38" s="567"/>
      <c r="I38" s="567"/>
      <c r="J38" s="567"/>
      <c r="K38" s="568">
        <v>139</v>
      </c>
      <c r="L38" s="567"/>
      <c r="M38" s="567"/>
      <c r="N38" s="567"/>
      <c r="O38" s="567"/>
      <c r="P38" s="567"/>
      <c r="Q38" s="567"/>
      <c r="R38" s="568">
        <v>2</v>
      </c>
      <c r="S38" s="567"/>
      <c r="T38" s="568">
        <v>3</v>
      </c>
      <c r="U38" s="567"/>
      <c r="V38" s="567"/>
      <c r="W38" s="567"/>
      <c r="X38" s="567"/>
      <c r="Y38" s="567">
        <v>1</v>
      </c>
      <c r="Z38" s="567">
        <v>3</v>
      </c>
      <c r="AA38" s="567">
        <f t="shared" ref="AA38:AA69" si="1">SUM(C38:Z38)</f>
        <v>1931</v>
      </c>
      <c r="AB38" s="567"/>
      <c r="AC38" s="567"/>
      <c r="AD38" s="567"/>
      <c r="AE38" s="567"/>
      <c r="AF38" s="567"/>
      <c r="AG38" s="567"/>
      <c r="AH38" s="567"/>
      <c r="AI38" s="568">
        <v>2</v>
      </c>
    </row>
    <row r="39" spans="1:35" ht="12.75" customHeight="1">
      <c r="A39" s="570">
        <v>34</v>
      </c>
      <c r="B39" s="569" t="s">
        <v>418</v>
      </c>
      <c r="C39" s="568">
        <v>4284</v>
      </c>
      <c r="D39" s="567"/>
      <c r="E39" s="567"/>
      <c r="F39" s="567"/>
      <c r="G39" s="568">
        <v>8</v>
      </c>
      <c r="H39" s="567"/>
      <c r="I39" s="567"/>
      <c r="J39" s="567"/>
      <c r="K39" s="568">
        <v>2</v>
      </c>
      <c r="L39" s="567"/>
      <c r="M39" s="567"/>
      <c r="N39" s="567"/>
      <c r="O39" s="567"/>
      <c r="P39" s="567"/>
      <c r="Q39" s="567"/>
      <c r="R39" s="568">
        <v>16</v>
      </c>
      <c r="S39" s="567"/>
      <c r="T39" s="568">
        <v>10</v>
      </c>
      <c r="U39" s="567"/>
      <c r="V39" s="567"/>
      <c r="W39" s="567"/>
      <c r="X39" s="567"/>
      <c r="Y39" s="567">
        <v>1</v>
      </c>
      <c r="Z39" s="567" t="s">
        <v>380</v>
      </c>
      <c r="AA39" s="567">
        <f t="shared" si="1"/>
        <v>4321</v>
      </c>
      <c r="AB39" s="567"/>
      <c r="AC39" s="567"/>
      <c r="AD39" s="568">
        <v>2</v>
      </c>
      <c r="AE39" s="567"/>
      <c r="AF39" s="567"/>
      <c r="AG39" s="567"/>
      <c r="AH39" s="567"/>
      <c r="AI39" s="568">
        <v>1</v>
      </c>
    </row>
    <row r="40" spans="1:35" ht="12.75" customHeight="1">
      <c r="A40" s="570">
        <v>35</v>
      </c>
      <c r="B40" s="569" t="s">
        <v>417</v>
      </c>
      <c r="C40" s="568">
        <v>6449</v>
      </c>
      <c r="D40" s="567"/>
      <c r="E40" s="567"/>
      <c r="F40" s="567"/>
      <c r="G40" s="567"/>
      <c r="H40" s="567"/>
      <c r="I40" s="567"/>
      <c r="J40" s="567"/>
      <c r="K40" s="567"/>
      <c r="L40" s="567"/>
      <c r="M40" s="567"/>
      <c r="N40" s="567"/>
      <c r="O40" s="567"/>
      <c r="P40" s="567"/>
      <c r="Q40" s="567"/>
      <c r="R40" s="568">
        <v>17</v>
      </c>
      <c r="S40" s="567"/>
      <c r="T40" s="568">
        <v>25</v>
      </c>
      <c r="U40" s="567"/>
      <c r="V40" s="567"/>
      <c r="W40" s="567"/>
      <c r="X40" s="567"/>
      <c r="Y40" s="567">
        <v>3</v>
      </c>
      <c r="Z40" s="567">
        <v>3</v>
      </c>
      <c r="AA40" s="567">
        <f t="shared" si="1"/>
        <v>6497</v>
      </c>
      <c r="AB40" s="567"/>
      <c r="AC40" s="567"/>
      <c r="AD40" s="568">
        <v>15</v>
      </c>
      <c r="AE40" s="567"/>
      <c r="AF40" s="567"/>
      <c r="AG40" s="567"/>
      <c r="AH40" s="567"/>
      <c r="AI40" s="567"/>
    </row>
    <row r="41" spans="1:35" ht="12.75" customHeight="1">
      <c r="A41" s="570">
        <v>36</v>
      </c>
      <c r="B41" s="569" t="s">
        <v>416</v>
      </c>
      <c r="C41" s="568">
        <v>13482</v>
      </c>
      <c r="D41" s="567"/>
      <c r="E41" s="568">
        <v>25120</v>
      </c>
      <c r="F41" s="568">
        <v>3799</v>
      </c>
      <c r="G41" s="567"/>
      <c r="H41" s="567"/>
      <c r="I41" s="568">
        <v>473</v>
      </c>
      <c r="J41" s="567"/>
      <c r="K41" s="567"/>
      <c r="L41" s="568">
        <v>204</v>
      </c>
      <c r="M41" s="568">
        <v>312</v>
      </c>
      <c r="N41" s="567"/>
      <c r="O41" s="567"/>
      <c r="P41" s="567"/>
      <c r="Q41" s="567"/>
      <c r="R41" s="568">
        <v>61</v>
      </c>
      <c r="S41" s="568">
        <v>362</v>
      </c>
      <c r="T41" s="568">
        <v>42</v>
      </c>
      <c r="U41" s="567"/>
      <c r="V41" s="568">
        <v>147</v>
      </c>
      <c r="W41" s="568">
        <v>102</v>
      </c>
      <c r="X41" s="567"/>
      <c r="Y41" s="568">
        <v>28</v>
      </c>
      <c r="Z41" s="568">
        <v>11</v>
      </c>
      <c r="AA41" s="567">
        <f t="shared" si="1"/>
        <v>44143</v>
      </c>
      <c r="AB41" s="567"/>
      <c r="AC41" s="567"/>
      <c r="AD41" s="568">
        <v>7</v>
      </c>
      <c r="AE41" s="567"/>
      <c r="AF41" s="568">
        <v>54</v>
      </c>
      <c r="AG41" s="568">
        <v>7</v>
      </c>
      <c r="AH41" s="568">
        <v>14</v>
      </c>
      <c r="AI41" s="568">
        <v>4</v>
      </c>
    </row>
    <row r="42" spans="1:35" ht="12.75" customHeight="1">
      <c r="A42" s="570">
        <v>37</v>
      </c>
      <c r="B42" s="569" t="s">
        <v>415</v>
      </c>
      <c r="C42" s="568">
        <v>19599</v>
      </c>
      <c r="D42" s="567"/>
      <c r="E42" s="567"/>
      <c r="F42" s="567"/>
      <c r="G42" s="568">
        <v>132</v>
      </c>
      <c r="H42" s="567"/>
      <c r="I42" s="567"/>
      <c r="J42" s="567"/>
      <c r="K42" s="568">
        <v>2</v>
      </c>
      <c r="L42" s="567"/>
      <c r="M42" s="567"/>
      <c r="N42" s="567"/>
      <c r="O42" s="567"/>
      <c r="P42" s="568">
        <v>5</v>
      </c>
      <c r="Q42" s="567"/>
      <c r="R42" s="568">
        <v>42</v>
      </c>
      <c r="S42" s="567"/>
      <c r="T42" s="568">
        <v>23</v>
      </c>
      <c r="U42" s="567"/>
      <c r="V42" s="567"/>
      <c r="W42" s="567"/>
      <c r="X42" s="567"/>
      <c r="Y42" s="567">
        <v>12</v>
      </c>
      <c r="Z42" s="567">
        <v>5</v>
      </c>
      <c r="AA42" s="567">
        <f t="shared" si="1"/>
        <v>19820</v>
      </c>
      <c r="AB42" s="567"/>
      <c r="AC42" s="567"/>
      <c r="AD42" s="568">
        <v>6</v>
      </c>
      <c r="AE42" s="567"/>
      <c r="AF42" s="567"/>
      <c r="AG42" s="568">
        <v>1</v>
      </c>
      <c r="AH42" s="567"/>
      <c r="AI42" s="568">
        <v>3</v>
      </c>
    </row>
    <row r="43" spans="1:35" ht="12.75" customHeight="1">
      <c r="A43" s="570">
        <v>38</v>
      </c>
      <c r="B43" s="569" t="s">
        <v>414</v>
      </c>
      <c r="C43" s="568">
        <v>3806</v>
      </c>
      <c r="D43" s="567"/>
      <c r="E43" s="567"/>
      <c r="F43" s="567"/>
      <c r="G43" s="567"/>
      <c r="H43" s="567"/>
      <c r="I43" s="568">
        <v>1</v>
      </c>
      <c r="J43" s="567"/>
      <c r="K43" s="567"/>
      <c r="L43" s="568">
        <v>495</v>
      </c>
      <c r="M43" s="567"/>
      <c r="N43" s="567"/>
      <c r="O43" s="567"/>
      <c r="P43" s="567"/>
      <c r="Q43" s="567"/>
      <c r="R43" s="568">
        <v>6</v>
      </c>
      <c r="S43" s="567"/>
      <c r="T43" s="568">
        <v>4</v>
      </c>
      <c r="U43" s="567"/>
      <c r="V43" s="568">
        <v>3</v>
      </c>
      <c r="W43" s="568">
        <v>8</v>
      </c>
      <c r="X43" s="567"/>
      <c r="Y43" s="568"/>
      <c r="Z43" s="568" t="s">
        <v>380</v>
      </c>
      <c r="AA43" s="567">
        <f t="shared" si="1"/>
        <v>4323</v>
      </c>
      <c r="AB43" s="567"/>
      <c r="AC43" s="567"/>
      <c r="AD43" s="568">
        <v>3</v>
      </c>
      <c r="AE43" s="567"/>
      <c r="AF43" s="568">
        <v>1</v>
      </c>
      <c r="AG43" s="567"/>
      <c r="AH43" s="567"/>
      <c r="AI43" s="567"/>
    </row>
    <row r="44" spans="1:35" ht="12.75" customHeight="1">
      <c r="A44" s="570">
        <v>39</v>
      </c>
      <c r="B44" s="569" t="s">
        <v>413</v>
      </c>
      <c r="C44" s="568">
        <v>2645</v>
      </c>
      <c r="D44" s="567"/>
      <c r="E44" s="567"/>
      <c r="F44" s="568">
        <v>240</v>
      </c>
      <c r="G44" s="567"/>
      <c r="H44" s="567"/>
      <c r="I44" s="567"/>
      <c r="J44" s="568">
        <v>1</v>
      </c>
      <c r="K44" s="567"/>
      <c r="L44" s="567"/>
      <c r="M44" s="567"/>
      <c r="N44" s="567"/>
      <c r="O44" s="567"/>
      <c r="P44" s="567"/>
      <c r="Q44" s="567"/>
      <c r="R44" s="568">
        <v>9</v>
      </c>
      <c r="S44" s="567"/>
      <c r="T44" s="568">
        <v>5</v>
      </c>
      <c r="U44" s="567"/>
      <c r="V44" s="567"/>
      <c r="W44" s="567"/>
      <c r="X44" s="567"/>
      <c r="Y44" s="567"/>
      <c r="Z44" s="567">
        <v>6</v>
      </c>
      <c r="AA44" s="567">
        <f t="shared" si="1"/>
        <v>2906</v>
      </c>
      <c r="AB44" s="567"/>
      <c r="AC44" s="567"/>
      <c r="AD44" s="568">
        <v>9</v>
      </c>
      <c r="AE44" s="567"/>
      <c r="AF44" s="567"/>
      <c r="AG44" s="568">
        <v>1</v>
      </c>
      <c r="AH44" s="567"/>
      <c r="AI44" s="568">
        <v>1</v>
      </c>
    </row>
    <row r="45" spans="1:35" ht="12.75" customHeight="1">
      <c r="A45" s="570">
        <v>40</v>
      </c>
      <c r="B45" s="569" t="s">
        <v>412</v>
      </c>
      <c r="C45" s="568">
        <v>23094</v>
      </c>
      <c r="D45" s="567"/>
      <c r="E45" s="567"/>
      <c r="F45" s="567"/>
      <c r="G45" s="567"/>
      <c r="H45" s="567"/>
      <c r="I45" s="567"/>
      <c r="J45" s="568">
        <v>4</v>
      </c>
      <c r="K45" s="567"/>
      <c r="L45" s="567"/>
      <c r="M45" s="567"/>
      <c r="N45" s="567"/>
      <c r="O45" s="567"/>
      <c r="P45" s="567"/>
      <c r="Q45" s="567"/>
      <c r="R45" s="568">
        <v>37</v>
      </c>
      <c r="S45" s="567"/>
      <c r="T45" s="568">
        <v>12</v>
      </c>
      <c r="U45" s="567"/>
      <c r="V45" s="567"/>
      <c r="W45" s="567"/>
      <c r="X45" s="567"/>
      <c r="Y45" s="567">
        <v>22</v>
      </c>
      <c r="Z45" s="567">
        <v>3</v>
      </c>
      <c r="AA45" s="567">
        <f t="shared" si="1"/>
        <v>23172</v>
      </c>
      <c r="AB45" s="567"/>
      <c r="AC45" s="567"/>
      <c r="AD45" s="568">
        <v>8</v>
      </c>
      <c r="AE45" s="568">
        <v>32</v>
      </c>
      <c r="AF45" s="567"/>
      <c r="AG45" s="568">
        <v>2</v>
      </c>
      <c r="AH45" s="567"/>
      <c r="AI45" s="568">
        <v>2</v>
      </c>
    </row>
    <row r="46" spans="1:35" ht="12.75" customHeight="1">
      <c r="A46" s="570">
        <v>41</v>
      </c>
      <c r="B46" s="569" t="s">
        <v>411</v>
      </c>
      <c r="C46" s="568">
        <v>1390</v>
      </c>
      <c r="D46" s="567"/>
      <c r="E46" s="567"/>
      <c r="F46" s="567"/>
      <c r="G46" s="567"/>
      <c r="H46" s="567"/>
      <c r="I46" s="567"/>
      <c r="J46" s="567"/>
      <c r="K46" s="567"/>
      <c r="L46" s="567"/>
      <c r="M46" s="567"/>
      <c r="N46" s="567"/>
      <c r="O46" s="567"/>
      <c r="P46" s="567"/>
      <c r="Q46" s="567"/>
      <c r="R46" s="568">
        <v>3</v>
      </c>
      <c r="S46" s="567"/>
      <c r="T46" s="567"/>
      <c r="U46" s="567"/>
      <c r="V46" s="567"/>
      <c r="W46" s="567"/>
      <c r="X46" s="567"/>
      <c r="Y46" s="567"/>
      <c r="Z46" s="567" t="s">
        <v>380</v>
      </c>
      <c r="AA46" s="567">
        <f t="shared" si="1"/>
        <v>1393</v>
      </c>
      <c r="AB46" s="567"/>
      <c r="AC46" s="567"/>
      <c r="AD46" s="567"/>
      <c r="AE46" s="567"/>
      <c r="AF46" s="567"/>
      <c r="AG46" s="567"/>
      <c r="AH46" s="567"/>
      <c r="AI46" s="567"/>
    </row>
    <row r="47" spans="1:35" ht="12.75" customHeight="1">
      <c r="A47" s="570">
        <v>42</v>
      </c>
      <c r="B47" s="569" t="s">
        <v>410</v>
      </c>
      <c r="C47" s="568">
        <v>3418</v>
      </c>
      <c r="D47" s="567"/>
      <c r="E47" s="567"/>
      <c r="F47" s="567"/>
      <c r="G47" s="568">
        <v>5</v>
      </c>
      <c r="H47" s="567"/>
      <c r="I47" s="567"/>
      <c r="J47" s="567"/>
      <c r="K47" s="568">
        <v>430</v>
      </c>
      <c r="L47" s="567"/>
      <c r="M47" s="567"/>
      <c r="N47" s="567"/>
      <c r="O47" s="567"/>
      <c r="P47" s="567"/>
      <c r="Q47" s="567"/>
      <c r="R47" s="568">
        <v>12</v>
      </c>
      <c r="S47" s="567"/>
      <c r="T47" s="567"/>
      <c r="U47" s="567"/>
      <c r="V47" s="567"/>
      <c r="W47" s="567"/>
      <c r="X47" s="567"/>
      <c r="Y47" s="567"/>
      <c r="Z47" s="567" t="s">
        <v>380</v>
      </c>
      <c r="AA47" s="567">
        <f t="shared" si="1"/>
        <v>3865</v>
      </c>
      <c r="AB47" s="567"/>
      <c r="AC47" s="567"/>
      <c r="AD47" s="567"/>
      <c r="AE47" s="567"/>
      <c r="AF47" s="567"/>
      <c r="AG47" s="567"/>
      <c r="AH47" s="567"/>
      <c r="AI47" s="567"/>
    </row>
    <row r="48" spans="1:35" ht="12.75" customHeight="1">
      <c r="A48" s="570">
        <v>43</v>
      </c>
      <c r="B48" s="569" t="s">
        <v>409</v>
      </c>
      <c r="C48" s="568">
        <v>4023</v>
      </c>
      <c r="D48" s="567"/>
      <c r="E48" s="567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8">
        <v>9</v>
      </c>
      <c r="S48" s="567"/>
      <c r="T48" s="568">
        <v>9</v>
      </c>
      <c r="U48" s="567"/>
      <c r="V48" s="567"/>
      <c r="W48" s="567"/>
      <c r="X48" s="567"/>
      <c r="Y48" s="567">
        <v>5</v>
      </c>
      <c r="Z48" s="567" t="s">
        <v>380</v>
      </c>
      <c r="AA48" s="567">
        <f t="shared" si="1"/>
        <v>4046</v>
      </c>
      <c r="AB48" s="567"/>
      <c r="AC48" s="567"/>
      <c r="AD48" s="568">
        <v>5</v>
      </c>
      <c r="AE48" s="567"/>
      <c r="AF48" s="567"/>
      <c r="AG48" s="567"/>
      <c r="AH48" s="567"/>
      <c r="AI48" s="567"/>
    </row>
    <row r="49" spans="1:35" ht="12.75" customHeight="1">
      <c r="A49" s="570">
        <v>44</v>
      </c>
      <c r="B49" s="569" t="s">
        <v>408</v>
      </c>
      <c r="C49" s="568">
        <v>6295</v>
      </c>
      <c r="D49" s="567"/>
      <c r="E49" s="567"/>
      <c r="F49" s="567"/>
      <c r="G49" s="567"/>
      <c r="H49" s="567"/>
      <c r="I49" s="568">
        <v>14</v>
      </c>
      <c r="J49" s="567"/>
      <c r="K49" s="567"/>
      <c r="L49" s="568">
        <v>1</v>
      </c>
      <c r="M49" s="568">
        <v>1</v>
      </c>
      <c r="N49" s="567"/>
      <c r="O49" s="567"/>
      <c r="P49" s="567"/>
      <c r="Q49" s="567"/>
      <c r="R49" s="568">
        <v>4</v>
      </c>
      <c r="S49" s="568">
        <v>3</v>
      </c>
      <c r="T49" s="568">
        <v>10</v>
      </c>
      <c r="U49" s="567"/>
      <c r="V49" s="568">
        <v>2</v>
      </c>
      <c r="W49" s="568">
        <v>2</v>
      </c>
      <c r="X49" s="567"/>
      <c r="Y49" s="568">
        <v>2</v>
      </c>
      <c r="Z49" s="568">
        <v>6</v>
      </c>
      <c r="AA49" s="567">
        <f t="shared" si="1"/>
        <v>6340</v>
      </c>
      <c r="AB49" s="567"/>
      <c r="AC49" s="567"/>
      <c r="AD49" s="568">
        <v>2</v>
      </c>
      <c r="AE49" s="567"/>
      <c r="AF49" s="568">
        <v>3</v>
      </c>
      <c r="AG49" s="567"/>
      <c r="AH49" s="567"/>
      <c r="AI49" s="567"/>
    </row>
    <row r="50" spans="1:35" ht="12.75" customHeight="1">
      <c r="A50" s="570">
        <v>45</v>
      </c>
      <c r="B50" s="569" t="s">
        <v>407</v>
      </c>
      <c r="C50" s="568">
        <v>9472</v>
      </c>
      <c r="D50" s="567"/>
      <c r="E50" s="567"/>
      <c r="F50" s="567"/>
      <c r="G50" s="567"/>
      <c r="H50" s="567"/>
      <c r="I50" s="568">
        <v>5</v>
      </c>
      <c r="J50" s="567"/>
      <c r="K50" s="567"/>
      <c r="L50" s="568">
        <v>1</v>
      </c>
      <c r="M50" s="567"/>
      <c r="N50" s="568">
        <v>2</v>
      </c>
      <c r="O50" s="567"/>
      <c r="P50" s="567"/>
      <c r="Q50" s="567"/>
      <c r="R50" s="568">
        <v>2</v>
      </c>
      <c r="S50" s="568">
        <v>2</v>
      </c>
      <c r="T50" s="568">
        <v>30</v>
      </c>
      <c r="U50" s="567"/>
      <c r="V50" s="568">
        <v>1</v>
      </c>
      <c r="W50" s="567"/>
      <c r="X50" s="567"/>
      <c r="Y50" s="568">
        <v>1</v>
      </c>
      <c r="Z50" s="568" t="s">
        <v>380</v>
      </c>
      <c r="AA50" s="567">
        <f t="shared" si="1"/>
        <v>9516</v>
      </c>
      <c r="AB50" s="567"/>
      <c r="AC50" s="567"/>
      <c r="AD50" s="568">
        <v>5</v>
      </c>
      <c r="AE50" s="567"/>
      <c r="AF50" s="568">
        <v>5</v>
      </c>
      <c r="AG50" s="568">
        <v>1</v>
      </c>
      <c r="AH50" s="568">
        <v>1</v>
      </c>
      <c r="AI50" s="568">
        <v>1</v>
      </c>
    </row>
    <row r="51" spans="1:35" ht="12.75" customHeight="1">
      <c r="A51" s="570">
        <v>46</v>
      </c>
      <c r="B51" s="569" t="s">
        <v>406</v>
      </c>
      <c r="C51" s="568">
        <v>730</v>
      </c>
      <c r="D51" s="567"/>
      <c r="E51" s="567"/>
      <c r="F51" s="568">
        <v>310</v>
      </c>
      <c r="G51" s="567"/>
      <c r="H51" s="567"/>
      <c r="I51" s="567"/>
      <c r="J51" s="567"/>
      <c r="K51" s="567"/>
      <c r="L51" s="567"/>
      <c r="M51" s="567"/>
      <c r="N51" s="567"/>
      <c r="O51" s="567"/>
      <c r="P51" s="567"/>
      <c r="Q51" s="567"/>
      <c r="R51" s="568">
        <v>10</v>
      </c>
      <c r="S51" s="567"/>
      <c r="T51" s="568">
        <v>14</v>
      </c>
      <c r="U51" s="567"/>
      <c r="V51" s="567"/>
      <c r="W51" s="567"/>
      <c r="X51" s="567"/>
      <c r="Y51" s="567"/>
      <c r="Z51" s="567" t="s">
        <v>380</v>
      </c>
      <c r="AA51" s="567">
        <f t="shared" si="1"/>
        <v>1064</v>
      </c>
      <c r="AB51" s="567"/>
      <c r="AC51" s="567"/>
      <c r="AD51" s="567"/>
      <c r="AE51" s="567"/>
      <c r="AF51" s="567"/>
      <c r="AG51" s="567"/>
      <c r="AH51" s="567"/>
      <c r="AI51" s="567"/>
    </row>
    <row r="52" spans="1:35" ht="12.75" customHeight="1">
      <c r="A52" s="570">
        <v>47</v>
      </c>
      <c r="B52" s="569" t="s">
        <v>405</v>
      </c>
      <c r="C52" s="568">
        <v>3630</v>
      </c>
      <c r="D52" s="567"/>
      <c r="E52" s="567"/>
      <c r="F52" s="567"/>
      <c r="G52" s="567"/>
      <c r="H52" s="567"/>
      <c r="I52" s="567"/>
      <c r="J52" s="567"/>
      <c r="K52" s="567"/>
      <c r="L52" s="567"/>
      <c r="M52" s="567"/>
      <c r="N52" s="568">
        <v>3</v>
      </c>
      <c r="O52" s="567"/>
      <c r="P52" s="567"/>
      <c r="Q52" s="567"/>
      <c r="R52" s="568">
        <v>2</v>
      </c>
      <c r="S52" s="567"/>
      <c r="T52" s="568">
        <v>1</v>
      </c>
      <c r="U52" s="567"/>
      <c r="V52" s="567"/>
      <c r="W52" s="567"/>
      <c r="X52" s="567"/>
      <c r="Y52" s="567">
        <v>1</v>
      </c>
      <c r="Z52" s="567">
        <v>1</v>
      </c>
      <c r="AA52" s="567">
        <f t="shared" si="1"/>
        <v>3638</v>
      </c>
      <c r="AB52" s="567"/>
      <c r="AC52" s="567"/>
      <c r="AD52" s="568">
        <v>3</v>
      </c>
      <c r="AE52" s="567"/>
      <c r="AF52" s="567"/>
      <c r="AG52" s="567"/>
      <c r="AH52" s="567"/>
      <c r="AI52" s="567"/>
    </row>
    <row r="53" spans="1:35" ht="12.75" customHeight="1">
      <c r="A53" s="570">
        <v>48</v>
      </c>
      <c r="B53" s="569" t="s">
        <v>404</v>
      </c>
      <c r="C53" s="568">
        <v>5971</v>
      </c>
      <c r="D53" s="567"/>
      <c r="E53" s="567"/>
      <c r="F53" s="567"/>
      <c r="G53" s="567"/>
      <c r="H53" s="567"/>
      <c r="I53" s="568">
        <v>7</v>
      </c>
      <c r="J53" s="567"/>
      <c r="K53" s="567"/>
      <c r="L53" s="567"/>
      <c r="M53" s="567"/>
      <c r="N53" s="568">
        <v>1</v>
      </c>
      <c r="O53" s="567"/>
      <c r="P53" s="567"/>
      <c r="Q53" s="567"/>
      <c r="R53" s="568">
        <v>30</v>
      </c>
      <c r="S53" s="568">
        <v>2</v>
      </c>
      <c r="T53" s="568">
        <v>2</v>
      </c>
      <c r="U53" s="567"/>
      <c r="V53" s="567"/>
      <c r="W53" s="567"/>
      <c r="X53" s="567"/>
      <c r="Y53" s="568">
        <v>3</v>
      </c>
      <c r="Z53" s="568">
        <v>2</v>
      </c>
      <c r="AA53" s="567">
        <f t="shared" si="1"/>
        <v>6018</v>
      </c>
      <c r="AB53" s="567"/>
      <c r="AC53" s="567"/>
      <c r="AD53" s="568">
        <v>2</v>
      </c>
      <c r="AE53" s="567"/>
      <c r="AF53" s="568">
        <v>1</v>
      </c>
      <c r="AG53" s="567"/>
      <c r="AH53" s="568">
        <v>1</v>
      </c>
      <c r="AI53" s="567"/>
    </row>
    <row r="54" spans="1:35" ht="12.75" customHeight="1">
      <c r="A54" s="570">
        <v>49</v>
      </c>
      <c r="B54" s="569" t="s">
        <v>403</v>
      </c>
      <c r="C54" s="568">
        <v>14373</v>
      </c>
      <c r="D54" s="567"/>
      <c r="E54" s="567"/>
      <c r="F54" s="567"/>
      <c r="G54" s="567"/>
      <c r="H54" s="567"/>
      <c r="I54" s="567"/>
      <c r="J54" s="568">
        <v>2</v>
      </c>
      <c r="K54" s="567"/>
      <c r="L54" s="567"/>
      <c r="M54" s="567"/>
      <c r="N54" s="567"/>
      <c r="O54" s="567"/>
      <c r="P54" s="567"/>
      <c r="Q54" s="567"/>
      <c r="R54" s="568">
        <v>54</v>
      </c>
      <c r="S54" s="567"/>
      <c r="T54" s="568">
        <v>16</v>
      </c>
      <c r="U54" s="567"/>
      <c r="V54" s="567"/>
      <c r="W54" s="567"/>
      <c r="X54" s="568">
        <v>178</v>
      </c>
      <c r="Y54" s="567">
        <v>6</v>
      </c>
      <c r="Z54" s="567">
        <v>3</v>
      </c>
      <c r="AA54" s="568">
        <f t="shared" si="1"/>
        <v>14632</v>
      </c>
      <c r="AB54" s="567"/>
      <c r="AC54" s="567"/>
      <c r="AD54" s="568">
        <v>5</v>
      </c>
      <c r="AE54" s="567"/>
      <c r="AF54" s="567"/>
      <c r="AG54" s="568">
        <v>3</v>
      </c>
      <c r="AH54" s="568">
        <v>3</v>
      </c>
      <c r="AI54" s="567"/>
    </row>
    <row r="55" spans="1:35" ht="12.75" customHeight="1">
      <c r="A55" s="570">
        <v>50</v>
      </c>
      <c r="B55" s="569" t="s">
        <v>402</v>
      </c>
      <c r="C55" s="568">
        <v>8036</v>
      </c>
      <c r="D55" s="567"/>
      <c r="E55" s="567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8">
        <v>11</v>
      </c>
      <c r="S55" s="567"/>
      <c r="T55" s="567"/>
      <c r="U55" s="567"/>
      <c r="V55" s="567"/>
      <c r="W55" s="567"/>
      <c r="X55" s="567"/>
      <c r="Y55" s="567"/>
      <c r="Z55" s="567">
        <v>2</v>
      </c>
      <c r="AA55" s="567">
        <f t="shared" si="1"/>
        <v>8049</v>
      </c>
      <c r="AB55" s="567"/>
      <c r="AC55" s="567"/>
      <c r="AD55" s="568">
        <v>6</v>
      </c>
      <c r="AE55" s="567"/>
      <c r="AF55" s="567"/>
      <c r="AG55" s="567"/>
      <c r="AH55" s="568">
        <v>1</v>
      </c>
      <c r="AI55" s="567"/>
    </row>
    <row r="56" spans="1:35" ht="12.75" customHeight="1">
      <c r="A56" s="570">
        <v>51</v>
      </c>
      <c r="B56" s="569" t="s">
        <v>401</v>
      </c>
      <c r="C56" s="568">
        <v>9107</v>
      </c>
      <c r="D56" s="567"/>
      <c r="E56" s="567"/>
      <c r="F56" s="567"/>
      <c r="G56" s="567"/>
      <c r="H56" s="568">
        <v>299</v>
      </c>
      <c r="I56" s="567"/>
      <c r="J56" s="567"/>
      <c r="K56" s="567"/>
      <c r="L56" s="567"/>
      <c r="M56" s="567"/>
      <c r="N56" s="568">
        <v>2</v>
      </c>
      <c r="O56" s="567"/>
      <c r="P56" s="567"/>
      <c r="Q56" s="567"/>
      <c r="R56" s="568">
        <v>4</v>
      </c>
      <c r="S56" s="567"/>
      <c r="T56" s="568">
        <v>3</v>
      </c>
      <c r="U56" s="567"/>
      <c r="V56" s="567"/>
      <c r="W56" s="567"/>
      <c r="X56" s="567"/>
      <c r="Y56" s="567">
        <v>2</v>
      </c>
      <c r="Z56" s="567">
        <v>2</v>
      </c>
      <c r="AA56" s="567">
        <f t="shared" si="1"/>
        <v>9419</v>
      </c>
      <c r="AB56" s="567"/>
      <c r="AC56" s="567"/>
      <c r="AD56" s="568">
        <v>4</v>
      </c>
      <c r="AE56" s="567"/>
      <c r="AF56" s="567"/>
      <c r="AG56" s="567"/>
      <c r="AH56" s="568">
        <v>1</v>
      </c>
      <c r="AI56" s="568">
        <v>1</v>
      </c>
    </row>
    <row r="57" spans="1:35" ht="12.75" customHeight="1">
      <c r="A57" s="570">
        <v>52</v>
      </c>
      <c r="B57" s="569" t="s">
        <v>400</v>
      </c>
      <c r="C57" s="568">
        <v>37043</v>
      </c>
      <c r="D57" s="567"/>
      <c r="E57" s="567"/>
      <c r="F57" s="567"/>
      <c r="G57" s="567"/>
      <c r="H57" s="567"/>
      <c r="I57" s="568">
        <v>12</v>
      </c>
      <c r="J57" s="567"/>
      <c r="K57" s="567"/>
      <c r="L57" s="568">
        <v>3</v>
      </c>
      <c r="M57" s="567"/>
      <c r="N57" s="567"/>
      <c r="O57" s="567"/>
      <c r="P57" s="567"/>
      <c r="Q57" s="567"/>
      <c r="R57" s="568">
        <v>90</v>
      </c>
      <c r="S57" s="568">
        <v>3</v>
      </c>
      <c r="T57" s="568">
        <v>120</v>
      </c>
      <c r="U57" s="567"/>
      <c r="V57" s="568">
        <v>1</v>
      </c>
      <c r="W57" s="568">
        <v>1</v>
      </c>
      <c r="X57" s="567"/>
      <c r="Y57" s="568">
        <v>11</v>
      </c>
      <c r="Z57" s="568">
        <v>7</v>
      </c>
      <c r="AA57" s="567">
        <f t="shared" si="1"/>
        <v>37291</v>
      </c>
      <c r="AB57" s="567"/>
      <c r="AC57" s="567"/>
      <c r="AD57" s="568">
        <v>21</v>
      </c>
      <c r="AE57" s="567"/>
      <c r="AF57" s="568">
        <v>14</v>
      </c>
      <c r="AG57" s="567"/>
      <c r="AH57" s="568">
        <v>3</v>
      </c>
      <c r="AI57" s="568">
        <v>1</v>
      </c>
    </row>
    <row r="58" spans="1:35" ht="12.75" customHeight="1">
      <c r="A58" s="570">
        <v>53</v>
      </c>
      <c r="B58" s="569" t="s">
        <v>399</v>
      </c>
      <c r="C58" s="568">
        <v>19228</v>
      </c>
      <c r="D58" s="567"/>
      <c r="E58" s="567"/>
      <c r="F58" s="567"/>
      <c r="G58" s="567"/>
      <c r="H58" s="567"/>
      <c r="I58" s="567"/>
      <c r="J58" s="567"/>
      <c r="K58" s="567"/>
      <c r="L58" s="567"/>
      <c r="M58" s="567"/>
      <c r="N58" s="567"/>
      <c r="O58" s="567"/>
      <c r="P58" s="567"/>
      <c r="Q58" s="567"/>
      <c r="R58" s="568">
        <v>59</v>
      </c>
      <c r="S58" s="567"/>
      <c r="T58" s="568">
        <v>21</v>
      </c>
      <c r="U58" s="567"/>
      <c r="V58" s="567"/>
      <c r="W58" s="567"/>
      <c r="X58" s="567"/>
      <c r="Y58" s="568">
        <v>9</v>
      </c>
      <c r="Z58" s="568">
        <v>6</v>
      </c>
      <c r="AA58" s="567">
        <f t="shared" si="1"/>
        <v>19323</v>
      </c>
      <c r="AB58" s="567"/>
      <c r="AC58" s="567"/>
      <c r="AD58" s="568">
        <v>8</v>
      </c>
      <c r="AE58" s="567"/>
      <c r="AF58" s="568">
        <v>1</v>
      </c>
      <c r="AG58" s="568">
        <v>3</v>
      </c>
      <c r="AH58" s="568">
        <v>1</v>
      </c>
      <c r="AI58" s="568">
        <v>1</v>
      </c>
    </row>
    <row r="59" spans="1:35" ht="12.75" customHeight="1">
      <c r="A59" s="570">
        <v>54</v>
      </c>
      <c r="B59" s="569" t="s">
        <v>398</v>
      </c>
      <c r="C59" s="568">
        <v>679</v>
      </c>
      <c r="D59" s="567"/>
      <c r="E59" s="567"/>
      <c r="F59" s="567"/>
      <c r="G59" s="567"/>
      <c r="H59" s="567"/>
      <c r="I59" s="567"/>
      <c r="J59" s="567"/>
      <c r="K59" s="568">
        <v>3</v>
      </c>
      <c r="L59" s="567"/>
      <c r="M59" s="567"/>
      <c r="N59" s="567"/>
      <c r="O59" s="567"/>
      <c r="P59" s="567"/>
      <c r="Q59" s="567"/>
      <c r="R59" s="567"/>
      <c r="S59" s="567"/>
      <c r="T59" s="568">
        <v>5</v>
      </c>
      <c r="U59" s="567"/>
      <c r="V59" s="567"/>
      <c r="W59" s="567"/>
      <c r="X59" s="567"/>
      <c r="Y59" s="567"/>
      <c r="Z59" s="567" t="s">
        <v>380</v>
      </c>
      <c r="AA59" s="567">
        <f t="shared" si="1"/>
        <v>687</v>
      </c>
      <c r="AB59" s="567"/>
      <c r="AC59" s="567"/>
      <c r="AD59" s="567"/>
      <c r="AE59" s="567"/>
      <c r="AF59" s="567"/>
      <c r="AG59" s="567"/>
      <c r="AH59" s="567"/>
      <c r="AI59" s="568">
        <v>4</v>
      </c>
    </row>
    <row r="60" spans="1:35" ht="12.75" customHeight="1">
      <c r="A60" s="570">
        <v>55</v>
      </c>
      <c r="B60" s="569" t="s">
        <v>397</v>
      </c>
      <c r="C60" s="568">
        <v>17809</v>
      </c>
      <c r="D60" s="567"/>
      <c r="E60" s="567"/>
      <c r="F60" s="567"/>
      <c r="G60" s="567"/>
      <c r="H60" s="567"/>
      <c r="I60" s="567"/>
      <c r="J60" s="567"/>
      <c r="K60" s="567"/>
      <c r="L60" s="567"/>
      <c r="M60" s="567"/>
      <c r="N60" s="568">
        <v>41</v>
      </c>
      <c r="O60" s="567"/>
      <c r="P60" s="567"/>
      <c r="Q60" s="567"/>
      <c r="R60" s="568">
        <v>23</v>
      </c>
      <c r="S60" s="567"/>
      <c r="T60" s="568">
        <v>18</v>
      </c>
      <c r="U60" s="567"/>
      <c r="V60" s="567"/>
      <c r="W60" s="567"/>
      <c r="X60" s="567"/>
      <c r="Y60" s="568">
        <v>3</v>
      </c>
      <c r="Z60" s="568">
        <v>5</v>
      </c>
      <c r="AA60" s="567">
        <f t="shared" si="1"/>
        <v>17899</v>
      </c>
      <c r="AB60" s="567"/>
      <c r="AC60" s="567"/>
      <c r="AD60" s="568">
        <v>12</v>
      </c>
      <c r="AE60" s="567"/>
      <c r="AF60" s="568">
        <v>1</v>
      </c>
      <c r="AG60" s="568">
        <v>1</v>
      </c>
      <c r="AH60" s="568">
        <v>2</v>
      </c>
      <c r="AI60" s="567"/>
    </row>
    <row r="61" spans="1:35" ht="12.75" customHeight="1">
      <c r="A61" s="570">
        <v>56</v>
      </c>
      <c r="B61" s="569" t="s">
        <v>396</v>
      </c>
      <c r="C61" s="568">
        <v>2328</v>
      </c>
      <c r="D61" s="567"/>
      <c r="E61" s="567"/>
      <c r="F61" s="567"/>
      <c r="G61" s="567"/>
      <c r="H61" s="567"/>
      <c r="I61" s="567"/>
      <c r="J61" s="567"/>
      <c r="K61" s="567"/>
      <c r="L61" s="567"/>
      <c r="M61" s="567"/>
      <c r="N61" s="567"/>
      <c r="O61" s="567"/>
      <c r="P61" s="568">
        <v>530</v>
      </c>
      <c r="Q61" s="567"/>
      <c r="R61" s="568">
        <v>9</v>
      </c>
      <c r="S61" s="567"/>
      <c r="T61" s="568">
        <v>1</v>
      </c>
      <c r="U61" s="567"/>
      <c r="V61" s="567"/>
      <c r="W61" s="567"/>
      <c r="X61" s="567"/>
      <c r="Y61" s="567"/>
      <c r="Z61" s="567" t="s">
        <v>380</v>
      </c>
      <c r="AA61" s="567">
        <f t="shared" si="1"/>
        <v>2868</v>
      </c>
      <c r="AB61" s="567"/>
      <c r="AC61" s="567"/>
      <c r="AD61" s="568">
        <v>4</v>
      </c>
      <c r="AE61" s="567"/>
      <c r="AF61" s="567"/>
      <c r="AG61" s="567"/>
      <c r="AH61" s="567"/>
      <c r="AI61" s="567"/>
    </row>
    <row r="62" spans="1:35" ht="12.75" customHeight="1">
      <c r="A62" s="570">
        <v>57</v>
      </c>
      <c r="B62" s="569" t="s">
        <v>395</v>
      </c>
      <c r="C62" s="568">
        <v>9102</v>
      </c>
      <c r="D62" s="567"/>
      <c r="E62" s="567"/>
      <c r="F62" s="567"/>
      <c r="G62" s="567"/>
      <c r="H62" s="567"/>
      <c r="I62" s="567"/>
      <c r="J62" s="567"/>
      <c r="K62" s="567"/>
      <c r="L62" s="567"/>
      <c r="M62" s="567"/>
      <c r="N62" s="567"/>
      <c r="O62" s="567"/>
      <c r="P62" s="567"/>
      <c r="Q62" s="567"/>
      <c r="R62" s="568">
        <v>10</v>
      </c>
      <c r="S62" s="567"/>
      <c r="T62" s="568">
        <v>6</v>
      </c>
      <c r="U62" s="567"/>
      <c r="V62" s="567"/>
      <c r="W62" s="567"/>
      <c r="X62" s="567"/>
      <c r="Y62" s="567">
        <v>4</v>
      </c>
      <c r="Z62" s="567" t="s">
        <v>380</v>
      </c>
      <c r="AA62" s="567">
        <f t="shared" si="1"/>
        <v>9122</v>
      </c>
      <c r="AB62" s="567"/>
      <c r="AC62" s="567"/>
      <c r="AD62" s="568">
        <v>4</v>
      </c>
      <c r="AE62" s="567"/>
      <c r="AF62" s="567"/>
      <c r="AG62" s="568">
        <v>1</v>
      </c>
      <c r="AH62" s="568">
        <v>1</v>
      </c>
      <c r="AI62" s="568">
        <v>1</v>
      </c>
    </row>
    <row r="63" spans="1:35" ht="12.75" customHeight="1">
      <c r="A63" s="570">
        <v>58</v>
      </c>
      <c r="B63" s="569" t="s">
        <v>394</v>
      </c>
      <c r="C63" s="568">
        <v>9178</v>
      </c>
      <c r="D63" s="567"/>
      <c r="E63" s="567"/>
      <c r="F63" s="567"/>
      <c r="G63" s="567"/>
      <c r="H63" s="567"/>
      <c r="I63" s="567"/>
      <c r="J63" s="567"/>
      <c r="K63" s="567"/>
      <c r="L63" s="567"/>
      <c r="M63" s="567"/>
      <c r="N63" s="567"/>
      <c r="O63" s="567"/>
      <c r="P63" s="567"/>
      <c r="Q63" s="567"/>
      <c r="R63" s="568">
        <v>42</v>
      </c>
      <c r="S63" s="567"/>
      <c r="T63" s="568">
        <v>25</v>
      </c>
      <c r="U63" s="567"/>
      <c r="V63" s="567"/>
      <c r="W63" s="567"/>
      <c r="X63" s="567"/>
      <c r="Y63" s="567">
        <v>3</v>
      </c>
      <c r="Z63" s="567">
        <v>1</v>
      </c>
      <c r="AA63" s="567">
        <f t="shared" si="1"/>
        <v>9249</v>
      </c>
      <c r="AB63" s="567"/>
      <c r="AC63" s="567"/>
      <c r="AD63" s="568">
        <v>14</v>
      </c>
      <c r="AE63" s="567"/>
      <c r="AF63" s="567"/>
      <c r="AG63" s="567"/>
      <c r="AH63" s="567"/>
      <c r="AI63" s="567"/>
    </row>
    <row r="64" spans="1:35" ht="12.75" customHeight="1">
      <c r="A64" s="570">
        <v>59</v>
      </c>
      <c r="B64" s="569" t="s">
        <v>393</v>
      </c>
      <c r="C64" s="568">
        <v>5196</v>
      </c>
      <c r="D64" s="567"/>
      <c r="E64" s="567"/>
      <c r="F64" s="567"/>
      <c r="G64" s="567"/>
      <c r="H64" s="567"/>
      <c r="I64" s="567"/>
      <c r="J64" s="567"/>
      <c r="K64" s="567"/>
      <c r="L64" s="567"/>
      <c r="M64" s="567"/>
      <c r="N64" s="567"/>
      <c r="O64" s="567"/>
      <c r="P64" s="567"/>
      <c r="Q64" s="567"/>
      <c r="R64" s="568">
        <v>18</v>
      </c>
      <c r="S64" s="567"/>
      <c r="T64" s="568">
        <v>7</v>
      </c>
      <c r="U64" s="567"/>
      <c r="V64" s="567"/>
      <c r="W64" s="567"/>
      <c r="X64" s="567"/>
      <c r="Y64" s="568">
        <v>2</v>
      </c>
      <c r="Z64" s="568">
        <v>2</v>
      </c>
      <c r="AA64" s="567">
        <f t="shared" si="1"/>
        <v>5225</v>
      </c>
      <c r="AB64" s="567"/>
      <c r="AC64" s="567"/>
      <c r="AD64" s="567"/>
      <c r="AE64" s="567"/>
      <c r="AF64" s="568">
        <v>1</v>
      </c>
      <c r="AG64" s="568">
        <v>1</v>
      </c>
      <c r="AH64" s="568">
        <v>1</v>
      </c>
      <c r="AI64" s="567"/>
    </row>
    <row r="65" spans="1:35" ht="12.75" customHeight="1">
      <c r="A65" s="570">
        <v>60</v>
      </c>
      <c r="B65" s="569" t="s">
        <v>392</v>
      </c>
      <c r="C65" s="568">
        <v>6471</v>
      </c>
      <c r="D65" s="567"/>
      <c r="E65" s="567"/>
      <c r="F65" s="567"/>
      <c r="G65" s="567"/>
      <c r="H65" s="567"/>
      <c r="I65" s="567"/>
      <c r="J65" s="567"/>
      <c r="K65" s="567"/>
      <c r="L65" s="567"/>
      <c r="M65" s="567"/>
      <c r="N65" s="567"/>
      <c r="O65" s="567"/>
      <c r="P65" s="567"/>
      <c r="Q65" s="567"/>
      <c r="R65" s="568">
        <v>27</v>
      </c>
      <c r="S65" s="567"/>
      <c r="T65" s="568">
        <v>2</v>
      </c>
      <c r="U65" s="567"/>
      <c r="V65" s="567"/>
      <c r="W65" s="567"/>
      <c r="X65" s="567"/>
      <c r="Y65" s="567">
        <v>6</v>
      </c>
      <c r="Z65" s="567">
        <v>3</v>
      </c>
      <c r="AA65" s="567">
        <f t="shared" si="1"/>
        <v>6509</v>
      </c>
      <c r="AB65" s="567"/>
      <c r="AC65" s="567"/>
      <c r="AD65" s="568">
        <v>5</v>
      </c>
      <c r="AE65" s="567"/>
      <c r="AF65" s="567"/>
      <c r="AG65" s="567"/>
      <c r="AH65" s="567"/>
      <c r="AI65" s="568">
        <v>2</v>
      </c>
    </row>
    <row r="66" spans="1:35" ht="12.75" customHeight="1">
      <c r="A66" s="570">
        <v>61</v>
      </c>
      <c r="B66" s="569" t="s">
        <v>391</v>
      </c>
      <c r="C66" s="568">
        <v>3587</v>
      </c>
      <c r="D66" s="567"/>
      <c r="E66" s="567"/>
      <c r="F66" s="567"/>
      <c r="G66" s="567"/>
      <c r="H66" s="567"/>
      <c r="I66" s="567"/>
      <c r="J66" s="567"/>
      <c r="K66" s="567"/>
      <c r="L66" s="567"/>
      <c r="M66" s="567"/>
      <c r="N66" s="567"/>
      <c r="O66" s="567"/>
      <c r="P66" s="567"/>
      <c r="Q66" s="568">
        <v>1</v>
      </c>
      <c r="R66" s="568">
        <v>6</v>
      </c>
      <c r="S66" s="567"/>
      <c r="T66" s="568">
        <v>12</v>
      </c>
      <c r="U66" s="567"/>
      <c r="V66" s="567"/>
      <c r="W66" s="567"/>
      <c r="X66" s="567"/>
      <c r="Y66" s="567"/>
      <c r="Z66" s="567">
        <v>6</v>
      </c>
      <c r="AA66" s="567">
        <f t="shared" si="1"/>
        <v>3612</v>
      </c>
      <c r="AB66" s="567"/>
      <c r="AC66" s="567"/>
      <c r="AD66" s="567"/>
      <c r="AE66" s="567"/>
      <c r="AF66" s="567"/>
      <c r="AG66" s="568">
        <v>1</v>
      </c>
      <c r="AH66" s="567"/>
      <c r="AI66" s="567"/>
    </row>
    <row r="67" spans="1:35" ht="12.75" customHeight="1">
      <c r="A67" s="570">
        <v>62</v>
      </c>
      <c r="B67" s="569" t="s">
        <v>390</v>
      </c>
      <c r="C67" s="568">
        <v>2103</v>
      </c>
      <c r="D67" s="567"/>
      <c r="E67" s="567"/>
      <c r="F67" s="567"/>
      <c r="G67" s="567"/>
      <c r="H67" s="567"/>
      <c r="I67" s="567"/>
      <c r="J67" s="567"/>
      <c r="K67" s="568">
        <v>36</v>
      </c>
      <c r="L67" s="567"/>
      <c r="M67" s="567"/>
      <c r="N67" s="567"/>
      <c r="O67" s="567"/>
      <c r="P67" s="567"/>
      <c r="Q67" s="567"/>
      <c r="R67" s="568">
        <v>4</v>
      </c>
      <c r="S67" s="567"/>
      <c r="T67" s="568">
        <v>1</v>
      </c>
      <c r="U67" s="567"/>
      <c r="V67" s="567"/>
      <c r="W67" s="567"/>
      <c r="X67" s="567"/>
      <c r="Y67" s="567"/>
      <c r="Z67" s="567">
        <v>2</v>
      </c>
      <c r="AA67" s="567">
        <f t="shared" si="1"/>
        <v>2146</v>
      </c>
      <c r="AB67" s="567"/>
      <c r="AC67" s="567"/>
      <c r="AD67" s="567"/>
      <c r="AE67" s="567"/>
      <c r="AF67" s="567"/>
      <c r="AG67" s="567"/>
      <c r="AH67" s="567"/>
      <c r="AI67" s="567"/>
    </row>
    <row r="68" spans="1:35" ht="12.75" customHeight="1">
      <c r="A68" s="570">
        <v>63</v>
      </c>
      <c r="B68" s="569" t="s">
        <v>389</v>
      </c>
      <c r="C68" s="568">
        <v>2005</v>
      </c>
      <c r="D68" s="567"/>
      <c r="E68" s="567"/>
      <c r="F68" s="567"/>
      <c r="G68" s="567"/>
      <c r="H68" s="567"/>
      <c r="I68" s="567"/>
      <c r="J68" s="567"/>
      <c r="K68" s="567"/>
      <c r="L68" s="567"/>
      <c r="M68" s="567"/>
      <c r="N68" s="567"/>
      <c r="O68" s="567"/>
      <c r="P68" s="567"/>
      <c r="Q68" s="567"/>
      <c r="R68" s="567"/>
      <c r="S68" s="567"/>
      <c r="T68" s="567"/>
      <c r="U68" s="567"/>
      <c r="V68" s="567"/>
      <c r="W68" s="567"/>
      <c r="X68" s="567"/>
      <c r="Y68" s="567"/>
      <c r="Z68" s="567">
        <v>1</v>
      </c>
      <c r="AA68" s="567">
        <f t="shared" si="1"/>
        <v>2006</v>
      </c>
      <c r="AB68" s="567"/>
      <c r="AC68" s="567"/>
      <c r="AD68" s="568">
        <v>3</v>
      </c>
      <c r="AE68" s="567"/>
      <c r="AF68" s="567"/>
      <c r="AG68" s="567"/>
      <c r="AH68" s="567"/>
      <c r="AI68" s="567"/>
    </row>
    <row r="69" spans="1:35" ht="12.75" customHeight="1">
      <c r="A69" s="570">
        <v>64</v>
      </c>
      <c r="B69" s="569" t="s">
        <v>388</v>
      </c>
      <c r="C69" s="568">
        <v>2390</v>
      </c>
      <c r="D69" s="567"/>
      <c r="E69" s="567"/>
      <c r="F69" s="567"/>
      <c r="G69" s="567"/>
      <c r="H69" s="567"/>
      <c r="I69" s="567"/>
      <c r="J69" s="567"/>
      <c r="K69" s="567"/>
      <c r="L69" s="567"/>
      <c r="M69" s="567"/>
      <c r="N69" s="567"/>
      <c r="O69" s="567"/>
      <c r="P69" s="567"/>
      <c r="Q69" s="567"/>
      <c r="R69" s="568">
        <v>1</v>
      </c>
      <c r="S69" s="567"/>
      <c r="T69" s="568">
        <v>3</v>
      </c>
      <c r="U69" s="567"/>
      <c r="V69" s="567"/>
      <c r="W69" s="567"/>
      <c r="X69" s="567"/>
      <c r="Y69" s="567"/>
      <c r="Z69" s="567">
        <v>1</v>
      </c>
      <c r="AA69" s="567">
        <f t="shared" si="1"/>
        <v>2395</v>
      </c>
      <c r="AB69" s="567"/>
      <c r="AC69" s="567"/>
      <c r="AD69" s="568">
        <v>1</v>
      </c>
      <c r="AE69" s="567"/>
      <c r="AF69" s="567"/>
      <c r="AG69" s="567"/>
      <c r="AH69" s="567"/>
      <c r="AI69" s="567"/>
    </row>
    <row r="70" spans="1:35" ht="12.75" customHeight="1">
      <c r="A70" s="570">
        <v>65</v>
      </c>
      <c r="B70" s="569" t="s">
        <v>387</v>
      </c>
      <c r="C70" s="568">
        <v>8294</v>
      </c>
      <c r="D70" s="567"/>
      <c r="E70" s="567"/>
      <c r="F70" s="567"/>
      <c r="G70" s="568">
        <v>188</v>
      </c>
      <c r="H70" s="567"/>
      <c r="I70" s="567"/>
      <c r="J70" s="567"/>
      <c r="K70" s="567"/>
      <c r="L70" s="567"/>
      <c r="M70" s="567"/>
      <c r="N70" s="567"/>
      <c r="O70" s="567"/>
      <c r="P70" s="567"/>
      <c r="Q70" s="567"/>
      <c r="R70" s="567"/>
      <c r="S70" s="567"/>
      <c r="T70" s="567"/>
      <c r="U70" s="567"/>
      <c r="V70" s="567"/>
      <c r="W70" s="567"/>
      <c r="X70" s="567"/>
      <c r="Y70" s="567">
        <v>3</v>
      </c>
      <c r="Z70" s="567">
        <v>1</v>
      </c>
      <c r="AA70" s="567">
        <f t="shared" ref="AA70:AA75" si="2">SUM(C70:Z70)</f>
        <v>8486</v>
      </c>
      <c r="AB70" s="567"/>
      <c r="AC70" s="567"/>
      <c r="AD70" s="567"/>
      <c r="AE70" s="567"/>
      <c r="AF70" s="567"/>
      <c r="AG70" s="567"/>
      <c r="AH70" s="567"/>
      <c r="AI70" s="567"/>
    </row>
    <row r="71" spans="1:35" ht="12.75" customHeight="1">
      <c r="A71" s="570">
        <v>66</v>
      </c>
      <c r="B71" s="569" t="s">
        <v>386</v>
      </c>
      <c r="C71" s="568">
        <v>2030</v>
      </c>
      <c r="D71" s="567"/>
      <c r="E71" s="567"/>
      <c r="F71" s="567"/>
      <c r="G71" s="567"/>
      <c r="H71" s="567"/>
      <c r="I71" s="567"/>
      <c r="J71" s="567"/>
      <c r="K71" s="567"/>
      <c r="L71" s="567"/>
      <c r="M71" s="567"/>
      <c r="N71" s="567"/>
      <c r="O71" s="567"/>
      <c r="P71" s="567"/>
      <c r="Q71" s="567"/>
      <c r="R71" s="568">
        <v>1</v>
      </c>
      <c r="S71" s="567"/>
      <c r="T71" s="567"/>
      <c r="U71" s="567"/>
      <c r="V71" s="567"/>
      <c r="W71" s="567"/>
      <c r="X71" s="567"/>
      <c r="Y71" s="567"/>
      <c r="Z71" s="567" t="s">
        <v>380</v>
      </c>
      <c r="AA71" s="567">
        <f t="shared" si="2"/>
        <v>2031</v>
      </c>
      <c r="AB71" s="567"/>
      <c r="AC71" s="567"/>
      <c r="AD71" s="567"/>
      <c r="AE71" s="567"/>
      <c r="AF71" s="567"/>
      <c r="AG71" s="567"/>
      <c r="AH71" s="567"/>
      <c r="AI71" s="568">
        <v>1</v>
      </c>
    </row>
    <row r="72" spans="1:35" ht="12.75" customHeight="1">
      <c r="A72" s="570">
        <v>67</v>
      </c>
      <c r="B72" s="569" t="s">
        <v>385</v>
      </c>
      <c r="C72" s="568">
        <v>5138</v>
      </c>
      <c r="D72" s="567"/>
      <c r="E72" s="567"/>
      <c r="F72" s="567"/>
      <c r="G72" s="567"/>
      <c r="H72" s="567"/>
      <c r="I72" s="567"/>
      <c r="J72" s="567"/>
      <c r="K72" s="567"/>
      <c r="L72" s="567"/>
      <c r="M72" s="567"/>
      <c r="N72" s="567"/>
      <c r="O72" s="567"/>
      <c r="P72" s="567"/>
      <c r="Q72" s="568">
        <v>3</v>
      </c>
      <c r="R72" s="568">
        <v>2</v>
      </c>
      <c r="S72" s="567"/>
      <c r="T72" s="567"/>
      <c r="U72" s="567"/>
      <c r="V72" s="567"/>
      <c r="W72" s="567"/>
      <c r="X72" s="567"/>
      <c r="Y72" s="567">
        <v>1</v>
      </c>
      <c r="Z72" s="567">
        <v>3</v>
      </c>
      <c r="AA72" s="567">
        <f t="shared" si="2"/>
        <v>5147</v>
      </c>
      <c r="AB72" s="567"/>
      <c r="AC72" s="567"/>
      <c r="AD72" s="567"/>
      <c r="AE72" s="567"/>
      <c r="AF72" s="567"/>
      <c r="AG72" s="567"/>
      <c r="AH72" s="567"/>
      <c r="AI72" s="567"/>
    </row>
    <row r="73" spans="1:35" ht="12.75" customHeight="1">
      <c r="A73" s="570">
        <v>68</v>
      </c>
      <c r="B73" s="569" t="s">
        <v>384</v>
      </c>
      <c r="C73" s="568">
        <v>1729</v>
      </c>
      <c r="D73" s="567"/>
      <c r="E73" s="567"/>
      <c r="F73" s="567"/>
      <c r="G73" s="567"/>
      <c r="H73" s="567"/>
      <c r="I73" s="567"/>
      <c r="J73" s="567"/>
      <c r="K73" s="567"/>
      <c r="L73" s="567"/>
      <c r="M73" s="567"/>
      <c r="N73" s="567"/>
      <c r="O73" s="567"/>
      <c r="P73" s="567"/>
      <c r="Q73" s="568">
        <v>4</v>
      </c>
      <c r="R73" s="568">
        <v>4</v>
      </c>
      <c r="S73" s="567"/>
      <c r="T73" s="567"/>
      <c r="U73" s="567"/>
      <c r="V73" s="567"/>
      <c r="W73" s="567"/>
      <c r="X73" s="567"/>
      <c r="Y73" s="567"/>
      <c r="Z73" s="567">
        <v>2</v>
      </c>
      <c r="AA73" s="567">
        <f t="shared" si="2"/>
        <v>1739</v>
      </c>
      <c r="AB73" s="567"/>
      <c r="AC73" s="567"/>
      <c r="AD73" s="567"/>
      <c r="AE73" s="567"/>
      <c r="AF73" s="567"/>
      <c r="AG73" s="567"/>
      <c r="AH73" s="567"/>
      <c r="AI73" s="567"/>
    </row>
    <row r="74" spans="1:35" ht="12.75" customHeight="1">
      <c r="A74" s="570">
        <v>69</v>
      </c>
      <c r="B74" s="569" t="s">
        <v>383</v>
      </c>
      <c r="C74" s="568">
        <v>4205</v>
      </c>
      <c r="D74" s="567"/>
      <c r="E74" s="567"/>
      <c r="F74" s="567"/>
      <c r="G74" s="567"/>
      <c r="H74" s="567"/>
      <c r="I74" s="567"/>
      <c r="J74" s="567"/>
      <c r="K74" s="567"/>
      <c r="L74" s="567"/>
      <c r="M74" s="567"/>
      <c r="N74" s="567"/>
      <c r="O74" s="567"/>
      <c r="P74" s="567"/>
      <c r="Q74" s="567"/>
      <c r="R74" s="568">
        <v>6</v>
      </c>
      <c r="S74" s="567"/>
      <c r="T74" s="567"/>
      <c r="U74" s="567"/>
      <c r="V74" s="567"/>
      <c r="W74" s="567"/>
      <c r="X74" s="567"/>
      <c r="Y74" s="567"/>
      <c r="Z74" s="567">
        <v>2</v>
      </c>
      <c r="AA74" s="567">
        <f t="shared" si="2"/>
        <v>4213</v>
      </c>
      <c r="AB74" s="567"/>
      <c r="AC74" s="567"/>
      <c r="AD74" s="567"/>
      <c r="AE74" s="567"/>
      <c r="AF74" s="567"/>
      <c r="AG74" s="567"/>
      <c r="AH74" s="567"/>
      <c r="AI74" s="567"/>
    </row>
    <row r="75" spans="1:35" s="560" customFormat="1" ht="12.75" customHeight="1" thickBot="1">
      <c r="A75" s="566" t="s">
        <v>382</v>
      </c>
      <c r="B75" s="565" t="s">
        <v>381</v>
      </c>
      <c r="C75" s="563"/>
      <c r="D75" s="563"/>
      <c r="E75" s="563"/>
      <c r="F75" s="563"/>
      <c r="G75" s="563"/>
      <c r="H75" s="563"/>
      <c r="I75" s="563"/>
      <c r="J75" s="563"/>
      <c r="K75" s="563"/>
      <c r="L75" s="563"/>
      <c r="M75" s="563"/>
      <c r="N75" s="563"/>
      <c r="O75" s="563"/>
      <c r="P75" s="564">
        <v>1</v>
      </c>
      <c r="Q75" s="563"/>
      <c r="R75" s="563"/>
      <c r="S75" s="563"/>
      <c r="T75" s="563"/>
      <c r="U75" s="563"/>
      <c r="V75" s="563"/>
      <c r="W75" s="563"/>
      <c r="X75" s="563"/>
      <c r="Y75" s="563">
        <v>11</v>
      </c>
      <c r="Z75" s="563" t="s">
        <v>380</v>
      </c>
      <c r="AA75" s="563">
        <f t="shared" si="2"/>
        <v>12</v>
      </c>
      <c r="AB75" s="563"/>
      <c r="AC75" s="563"/>
      <c r="AD75" s="563"/>
      <c r="AE75" s="563"/>
      <c r="AF75" s="563"/>
      <c r="AG75" s="562"/>
      <c r="AH75" s="562"/>
      <c r="AI75" s="561">
        <v>1</v>
      </c>
    </row>
    <row r="76" spans="1:35" s="553" customFormat="1" ht="12.75" customHeight="1">
      <c r="A76" s="559"/>
      <c r="B76" s="558"/>
      <c r="C76" s="556"/>
      <c r="D76" s="556"/>
      <c r="E76" s="556"/>
      <c r="F76" s="556"/>
      <c r="G76" s="556"/>
      <c r="H76" s="556"/>
      <c r="I76" s="556"/>
      <c r="J76" s="556"/>
      <c r="K76" s="556"/>
      <c r="L76" s="556"/>
      <c r="M76" s="556"/>
      <c r="N76" s="556"/>
      <c r="O76" s="556"/>
      <c r="P76" s="557"/>
      <c r="Q76" s="556"/>
      <c r="R76" s="556"/>
      <c r="S76" s="556"/>
      <c r="T76" s="556"/>
      <c r="U76" s="556"/>
      <c r="V76" s="556"/>
      <c r="W76" s="556"/>
      <c r="X76" s="556"/>
      <c r="Y76" s="556"/>
      <c r="Z76" s="556"/>
      <c r="AA76" s="556"/>
      <c r="AB76" s="556"/>
      <c r="AC76" s="556"/>
      <c r="AD76" s="556"/>
      <c r="AE76" s="556"/>
      <c r="AF76" s="556"/>
      <c r="AG76" s="555"/>
      <c r="AH76" s="555"/>
      <c r="AI76" s="554"/>
    </row>
    <row r="77" spans="1:35" ht="12.75" customHeight="1">
      <c r="A77" s="553"/>
      <c r="B77" s="552" t="s">
        <v>379</v>
      </c>
      <c r="C77" s="551">
        <f t="shared" ref="C77:Y77" si="3">SUM(C6:C75)</f>
        <v>643496</v>
      </c>
      <c r="D77" s="551">
        <f t="shared" si="3"/>
        <v>1045</v>
      </c>
      <c r="E77" s="551">
        <f t="shared" si="3"/>
        <v>25120</v>
      </c>
      <c r="F77" s="551">
        <f t="shared" si="3"/>
        <v>6411</v>
      </c>
      <c r="G77" s="551">
        <f t="shared" si="3"/>
        <v>333</v>
      </c>
      <c r="H77" s="551">
        <f t="shared" si="3"/>
        <v>372</v>
      </c>
      <c r="I77" s="551">
        <f t="shared" si="3"/>
        <v>743</v>
      </c>
      <c r="J77" s="551">
        <f t="shared" si="3"/>
        <v>696</v>
      </c>
      <c r="K77" s="551">
        <f t="shared" si="3"/>
        <v>679</v>
      </c>
      <c r="L77" s="551">
        <f t="shared" si="3"/>
        <v>971</v>
      </c>
      <c r="M77" s="551">
        <f t="shared" si="3"/>
        <v>419</v>
      </c>
      <c r="N77" s="551">
        <f t="shared" si="3"/>
        <v>109</v>
      </c>
      <c r="O77" s="551">
        <f t="shared" si="3"/>
        <v>560</v>
      </c>
      <c r="P77" s="551">
        <f t="shared" si="3"/>
        <v>544</v>
      </c>
      <c r="Q77" s="551">
        <f t="shared" si="3"/>
        <v>235</v>
      </c>
      <c r="R77" s="551">
        <f t="shared" si="3"/>
        <v>1362</v>
      </c>
      <c r="S77" s="551">
        <f t="shared" si="3"/>
        <v>418</v>
      </c>
      <c r="T77" s="551">
        <f t="shared" si="3"/>
        <v>1200</v>
      </c>
      <c r="U77" s="551">
        <f t="shared" si="3"/>
        <v>778</v>
      </c>
      <c r="V77" s="551">
        <f t="shared" si="3"/>
        <v>211</v>
      </c>
      <c r="W77" s="551">
        <f t="shared" si="3"/>
        <v>219</v>
      </c>
      <c r="X77" s="551">
        <f t="shared" si="3"/>
        <v>179</v>
      </c>
      <c r="Y77" s="551">
        <f t="shared" si="3"/>
        <v>302</v>
      </c>
      <c r="Z77" s="551">
        <v>217</v>
      </c>
      <c r="AA77" s="551">
        <f t="shared" ref="AA77:AI77" si="4">SUM(AA6:AA75)</f>
        <v>686619</v>
      </c>
      <c r="AB77" s="551">
        <f t="shared" si="4"/>
        <v>1373</v>
      </c>
      <c r="AC77" s="551">
        <f t="shared" si="4"/>
        <v>379</v>
      </c>
      <c r="AD77" s="551">
        <f t="shared" si="4"/>
        <v>301</v>
      </c>
      <c r="AE77" s="551">
        <f t="shared" si="4"/>
        <v>32</v>
      </c>
      <c r="AF77" s="551">
        <f t="shared" si="4"/>
        <v>119</v>
      </c>
      <c r="AG77" s="550">
        <f t="shared" si="4"/>
        <v>63</v>
      </c>
      <c r="AH77" s="550">
        <f t="shared" si="4"/>
        <v>63</v>
      </c>
      <c r="AI77" s="550">
        <f t="shared" si="4"/>
        <v>67</v>
      </c>
    </row>
    <row r="79" spans="1:35" ht="12.75" customHeight="1">
      <c r="B79" s="549" t="s">
        <v>378</v>
      </c>
      <c r="C79" s="548">
        <f>SUM(C77:AI77)</f>
        <v>1375635</v>
      </c>
    </row>
    <row r="80" spans="1:35" ht="12.75" customHeight="1">
      <c r="B80" s="547" t="s">
        <v>377</v>
      </c>
    </row>
  </sheetData>
  <mergeCells count="7">
    <mergeCell ref="AG4:AI4"/>
    <mergeCell ref="B3:H3"/>
    <mergeCell ref="A4:B4"/>
    <mergeCell ref="D4:F4"/>
    <mergeCell ref="G4:X4"/>
    <mergeCell ref="AB4:AC4"/>
    <mergeCell ref="AD4:AF4"/>
  </mergeCells>
  <pageMargins left="0.2" right="0.2" top="0.36" bottom="0.38" header="0.3" footer="0.3"/>
  <pageSetup paperSize="5" scale="85" orientation="landscape" r:id="rId1"/>
  <colBreaks count="1" manualBreakCount="1">
    <brk id="27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D79" sqref="D79"/>
      <selection pane="topRight" activeCell="D79" sqref="D79"/>
      <selection pane="bottomLeft" activeCell="D79" sqref="D79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4.5703125" customWidth="1"/>
    <col min="4" max="4" width="12.28515625" customWidth="1"/>
    <col min="5" max="5" width="14.28515625" customWidth="1"/>
    <col min="6" max="7" width="11.7109375" customWidth="1"/>
    <col min="8" max="8" width="13.42578125" bestFit="1" customWidth="1"/>
    <col min="9" max="9" width="12" customWidth="1"/>
    <col min="10" max="10" width="13.28515625" customWidth="1"/>
    <col min="11" max="11" width="15.85546875" customWidth="1"/>
    <col min="12" max="12" width="11.140625" customWidth="1"/>
    <col min="13" max="13" width="11.710937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807" t="s">
        <v>298</v>
      </c>
      <c r="B2" s="808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809"/>
      <c r="B3" s="810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3" customHeight="1">
      <c r="A4" s="811"/>
      <c r="B4" s="812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5" customHeight="1">
      <c r="A6" s="302"/>
      <c r="B6" s="301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Funded'!Z4</f>
        <v>0</v>
      </c>
      <c r="D7" s="299">
        <f>'10.1.12 MFP Funded'!W6</f>
        <v>0</v>
      </c>
      <c r="E7" s="284">
        <f t="shared" ref="E7:E38" si="1">D7-C7</f>
        <v>0</v>
      </c>
      <c r="F7" s="284">
        <f t="shared" ref="F7:F38" si="2">IF(E7&gt;0,E7,0)</f>
        <v>0</v>
      </c>
      <c r="G7" s="284">
        <f t="shared" ref="G7:G38" si="3">IF(E7&lt;0,E7,0)</f>
        <v>0</v>
      </c>
      <c r="H7" s="283">
        <f>'[3]Table 3 Levels 1&amp;2'!AL8</f>
        <v>4637.919706737428</v>
      </c>
      <c r="I7" s="282">
        <f>'[1]Table 4 Level 3'!P6</f>
        <v>777.48</v>
      </c>
      <c r="J7" s="282">
        <f t="shared" ref="J7:J38" si="4">H7+I7</f>
        <v>5415.3997067374276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298">
        <f>'[1]Table 8 2.1.12 MFP Funded'!Z5</f>
        <v>0</v>
      </c>
      <c r="D8" s="297">
        <f>'10.1.12 MFP Funded'!W7</f>
        <v>0</v>
      </c>
      <c r="E8" s="296">
        <f t="shared" si="1"/>
        <v>0</v>
      </c>
      <c r="F8" s="296">
        <f t="shared" si="2"/>
        <v>0</v>
      </c>
      <c r="G8" s="296">
        <f t="shared" si="3"/>
        <v>0</v>
      </c>
      <c r="H8" s="295">
        <f>'[3]Table 3 Levels 1&amp;2'!AL9</f>
        <v>6149.545926426621</v>
      </c>
      <c r="I8" s="294">
        <f>'[1]Table 4 Level 3'!P7</f>
        <v>842.32</v>
      </c>
      <c r="J8" s="294">
        <f t="shared" si="4"/>
        <v>6991.8659264266207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>
      <c r="A9" s="264">
        <v>3</v>
      </c>
      <c r="B9" s="263" t="s">
        <v>290</v>
      </c>
      <c r="C9" s="298">
        <f>'[1]Table 8 2.1.12 MFP Funded'!Z6</f>
        <v>0</v>
      </c>
      <c r="D9" s="297">
        <f>'10.1.12 MFP Funded'!W8</f>
        <v>0</v>
      </c>
      <c r="E9" s="296">
        <f t="shared" si="1"/>
        <v>0</v>
      </c>
      <c r="F9" s="296">
        <f t="shared" si="2"/>
        <v>0</v>
      </c>
      <c r="G9" s="296">
        <f t="shared" si="3"/>
        <v>0</v>
      </c>
      <c r="H9" s="295">
        <f>'[3]Table 3 Levels 1&amp;2'!AL10</f>
        <v>4340.9401078757892</v>
      </c>
      <c r="I9" s="294">
        <f>'[1]Table 4 Level 3'!P8</f>
        <v>596.84</v>
      </c>
      <c r="J9" s="294">
        <f t="shared" si="4"/>
        <v>4937.7801078757893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>
      <c r="A10" s="264">
        <v>4</v>
      </c>
      <c r="B10" s="263" t="s">
        <v>289</v>
      </c>
      <c r="C10" s="298">
        <f>'[1]Table 8 2.1.12 MFP Funded'!Z7</f>
        <v>0</v>
      </c>
      <c r="D10" s="297">
        <f>'10.1.12 MFP Funded'!W9</f>
        <v>0</v>
      </c>
      <c r="E10" s="296">
        <f t="shared" si="1"/>
        <v>0</v>
      </c>
      <c r="F10" s="296">
        <f t="shared" si="2"/>
        <v>0</v>
      </c>
      <c r="G10" s="296">
        <f t="shared" si="3"/>
        <v>0</v>
      </c>
      <c r="H10" s="295">
        <f>'[3]Table 3 Levels 1&amp;2'!AL11</f>
        <v>6077.3708498182023</v>
      </c>
      <c r="I10" s="294">
        <f>'[1]Table 4 Level 3'!P9</f>
        <v>585.76</v>
      </c>
      <c r="J10" s="294">
        <f t="shared" si="4"/>
        <v>6663.1308498182025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292">
        <f>'[1]Table 8 2.1.12 MFP Funded'!Z8</f>
        <v>0</v>
      </c>
      <c r="D11" s="291">
        <f>'10.1.12 MFP Funded'!W10</f>
        <v>0</v>
      </c>
      <c r="E11" s="290">
        <f t="shared" si="1"/>
        <v>0</v>
      </c>
      <c r="F11" s="290">
        <f t="shared" si="2"/>
        <v>0</v>
      </c>
      <c r="G11" s="290">
        <f t="shared" si="3"/>
        <v>0</v>
      </c>
      <c r="H11" s="289">
        <f>'[3]Table 3 Levels 1&amp;2'!AL12</f>
        <v>4878.1095033692254</v>
      </c>
      <c r="I11" s="288">
        <f>'[1]Table 4 Level 3'!P10</f>
        <v>555.91</v>
      </c>
      <c r="J11" s="288">
        <f t="shared" si="4"/>
        <v>5434.0195033692253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>
      <c r="A12" s="272">
        <v>6</v>
      </c>
      <c r="B12" s="271" t="s">
        <v>287</v>
      </c>
      <c r="C12" s="286">
        <f>'[1]Table 8 2.1.12 MFP Funded'!Z9</f>
        <v>0</v>
      </c>
      <c r="D12" s="285">
        <f>'10.1.12 MFP Funded'!W11</f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3">
        <f>'[3]Table 3 Levels 1&amp;2'!AL13</f>
        <v>5550.1901239384006</v>
      </c>
      <c r="I12" s="282">
        <f>'[1]Table 4 Level 3'!P11</f>
        <v>545.4799999999999</v>
      </c>
      <c r="J12" s="282">
        <f t="shared" si="4"/>
        <v>6095.6701239384001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298">
        <f>'[1]Table 8 2.1.12 MFP Funded'!Z10</f>
        <v>0</v>
      </c>
      <c r="D13" s="297">
        <f>'10.1.12 MFP Funded'!W12</f>
        <v>0</v>
      </c>
      <c r="E13" s="296">
        <f t="shared" si="1"/>
        <v>0</v>
      </c>
      <c r="F13" s="296">
        <f t="shared" si="2"/>
        <v>0</v>
      </c>
      <c r="G13" s="296">
        <f t="shared" si="3"/>
        <v>0</v>
      </c>
      <c r="H13" s="295">
        <f>'[3]Table 3 Levels 1&amp;2'!AL14</f>
        <v>1550.5347159603245</v>
      </c>
      <c r="I13" s="294">
        <f>'[1]Table 4 Level 3'!P12</f>
        <v>756.91999999999985</v>
      </c>
      <c r="J13" s="294">
        <f t="shared" si="4"/>
        <v>2307.4547159603244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298">
        <f>'[1]Table 8 2.1.12 MFP Funded'!Z11</f>
        <v>0</v>
      </c>
      <c r="D14" s="297">
        <f>'10.1.12 MFP Funded'!W13</f>
        <v>0</v>
      </c>
      <c r="E14" s="296">
        <f t="shared" si="1"/>
        <v>0</v>
      </c>
      <c r="F14" s="296">
        <f t="shared" si="2"/>
        <v>0</v>
      </c>
      <c r="G14" s="296">
        <f t="shared" si="3"/>
        <v>0</v>
      </c>
      <c r="H14" s="295">
        <f>'[3]Table 3 Levels 1&amp;2'!AL15</f>
        <v>4054.7459475361657</v>
      </c>
      <c r="I14" s="294">
        <f>'[1]Table 4 Level 3'!P13</f>
        <v>725.76</v>
      </c>
      <c r="J14" s="294">
        <f t="shared" si="4"/>
        <v>4780.5059475361659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298">
        <f>'[1]Table 8 2.1.12 MFP Funded'!Z12</f>
        <v>0</v>
      </c>
      <c r="D15" s="297">
        <f>'10.1.12 MFP Funded'!W14</f>
        <v>0</v>
      </c>
      <c r="E15" s="296">
        <f t="shared" si="1"/>
        <v>0</v>
      </c>
      <c r="F15" s="296">
        <f t="shared" si="2"/>
        <v>0</v>
      </c>
      <c r="G15" s="296">
        <f t="shared" si="3"/>
        <v>0</v>
      </c>
      <c r="H15" s="295">
        <f>'[3]Table 3 Levels 1&amp;2'!AL16</f>
        <v>4287.1210280148016</v>
      </c>
      <c r="I15" s="294">
        <f>'[1]Table 4 Level 3'!P14</f>
        <v>744.76</v>
      </c>
      <c r="J15" s="294">
        <f t="shared" si="4"/>
        <v>5031.8810280148018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292">
        <f>'[1]Table 8 2.1.12 MFP Funded'!Z13</f>
        <v>0</v>
      </c>
      <c r="D16" s="291">
        <f>'10.1.12 MFP Funded'!W15</f>
        <v>0</v>
      </c>
      <c r="E16" s="290">
        <f t="shared" si="1"/>
        <v>0</v>
      </c>
      <c r="F16" s="290">
        <f t="shared" si="2"/>
        <v>0</v>
      </c>
      <c r="G16" s="290">
        <f t="shared" si="3"/>
        <v>0</v>
      </c>
      <c r="H16" s="289">
        <f>'[3]Table 3 Levels 1&amp;2'!AL17</f>
        <v>4320.1782742925079</v>
      </c>
      <c r="I16" s="288">
        <f>'[1]Table 4 Level 3'!P15</f>
        <v>608.04000000000008</v>
      </c>
      <c r="J16" s="288">
        <f t="shared" si="4"/>
        <v>4928.2182742925079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286">
        <f>'[1]Table 8 2.1.12 MFP Funded'!Z14</f>
        <v>0</v>
      </c>
      <c r="D17" s="285">
        <f>'10.1.12 MFP Funded'!W16</f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3">
        <f>'[3]Table 3 Levels 1&amp;2'!AL18</f>
        <v>6754.8947842641273</v>
      </c>
      <c r="I17" s="282">
        <f>'[1]Table 4 Level 3'!P16</f>
        <v>706.55</v>
      </c>
      <c r="J17" s="282">
        <f t="shared" si="4"/>
        <v>7461.4447842641275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298">
        <f>'[1]Table 8 2.1.12 MFP Funded'!Z15</f>
        <v>0</v>
      </c>
      <c r="D18" s="297">
        <f>'10.1.12 MFP Funded'!W17</f>
        <v>0</v>
      </c>
      <c r="E18" s="296">
        <f t="shared" si="1"/>
        <v>0</v>
      </c>
      <c r="F18" s="296">
        <f t="shared" si="2"/>
        <v>0</v>
      </c>
      <c r="G18" s="296">
        <f t="shared" si="3"/>
        <v>0</v>
      </c>
      <c r="H18" s="295">
        <f>'[3]Table 3 Levels 1&amp;2'!AL19</f>
        <v>1807.9873469387755</v>
      </c>
      <c r="I18" s="294">
        <f>'[1]Table 4 Level 3'!P17</f>
        <v>1063.31</v>
      </c>
      <c r="J18" s="294">
        <f t="shared" si="4"/>
        <v>2871.2973469387753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298">
        <f>'[1]Table 8 2.1.12 MFP Funded'!Z16</f>
        <v>0</v>
      </c>
      <c r="D19" s="297">
        <f>'10.1.12 MFP Funded'!W18</f>
        <v>0</v>
      </c>
      <c r="E19" s="296">
        <f t="shared" si="1"/>
        <v>0</v>
      </c>
      <c r="F19" s="296">
        <f t="shared" si="2"/>
        <v>0</v>
      </c>
      <c r="G19" s="296">
        <f t="shared" si="3"/>
        <v>0</v>
      </c>
      <c r="H19" s="295">
        <f>'[3]Table 3 Levels 1&amp;2'!AL20</f>
        <v>6143.511131744569</v>
      </c>
      <c r="I19" s="294">
        <f>'[1]Table 4 Level 3'!P18</f>
        <v>749.43000000000006</v>
      </c>
      <c r="J19" s="294">
        <f t="shared" si="4"/>
        <v>6892.9411317445692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>
      <c r="A20" s="264">
        <v>14</v>
      </c>
      <c r="B20" s="263" t="s">
        <v>279</v>
      </c>
      <c r="C20" s="298">
        <f>'[1]Table 8 2.1.12 MFP Funded'!Z17</f>
        <v>0</v>
      </c>
      <c r="D20" s="297">
        <f>'10.1.12 MFP Funded'!W19</f>
        <v>0</v>
      </c>
      <c r="E20" s="296">
        <f t="shared" si="1"/>
        <v>0</v>
      </c>
      <c r="F20" s="296">
        <f t="shared" si="2"/>
        <v>0</v>
      </c>
      <c r="G20" s="296">
        <f t="shared" si="3"/>
        <v>0</v>
      </c>
      <c r="H20" s="295">
        <f>'[3]Table 3 Levels 1&amp;2'!AL21</f>
        <v>5304.5609177528095</v>
      </c>
      <c r="I20" s="294">
        <f>'[1]Table 4 Level 3'!P19</f>
        <v>809.9799999999999</v>
      </c>
      <c r="J20" s="294">
        <f t="shared" si="4"/>
        <v>6114.540917752809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292">
        <f>'[1]Table 8 2.1.12 MFP Funded'!Z18</f>
        <v>0</v>
      </c>
      <c r="D21" s="291">
        <f>'10.1.12 MFP Funded'!W20</f>
        <v>0</v>
      </c>
      <c r="E21" s="290">
        <f t="shared" si="1"/>
        <v>0</v>
      </c>
      <c r="F21" s="290">
        <f t="shared" si="2"/>
        <v>0</v>
      </c>
      <c r="G21" s="290">
        <f t="shared" si="3"/>
        <v>0</v>
      </c>
      <c r="H21" s="289">
        <f>'[3]Table 3 Levels 1&amp;2'!AL22</f>
        <v>5440.6588926253107</v>
      </c>
      <c r="I21" s="288">
        <f>'[1]Table 4 Level 3'!P20</f>
        <v>553.79999999999995</v>
      </c>
      <c r="J21" s="288">
        <f t="shared" si="4"/>
        <v>5994.4588926253109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286">
        <f>'[1]Table 8 2.1.12 MFP Funded'!Z19</f>
        <v>0</v>
      </c>
      <c r="D22" s="285">
        <f>'10.1.12 MFP Funded'!W21</f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3">
        <f>'[3]Table 3 Levels 1&amp;2'!AL23</f>
        <v>1508.2103091706706</v>
      </c>
      <c r="I22" s="282">
        <f>'[1]Table 4 Level 3'!P21</f>
        <v>686.73</v>
      </c>
      <c r="J22" s="282">
        <f t="shared" si="4"/>
        <v>2194.9403091706708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298">
        <f>'[1]Table 8 2.1.12 MFP Funded'!Z20</f>
        <v>0</v>
      </c>
      <c r="D23" s="297">
        <f>'10.1.12 MFP Funded'!W22</f>
        <v>0</v>
      </c>
      <c r="E23" s="296">
        <f t="shared" si="1"/>
        <v>0</v>
      </c>
      <c r="F23" s="296">
        <f t="shared" si="2"/>
        <v>0</v>
      </c>
      <c r="G23" s="296">
        <f t="shared" si="3"/>
        <v>0</v>
      </c>
      <c r="H23" s="295">
        <f>'[3]Table 3 Levels 1&amp;2'!AL24</f>
        <v>3395.7244841073689</v>
      </c>
      <c r="I23" s="294">
        <f>'[1]Table 5B2_RSD_LA'!F7</f>
        <v>801.47762416806802</v>
      </c>
      <c r="J23" s="294">
        <f t="shared" si="4"/>
        <v>4197.2021082754372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298">
        <f>'[1]Table 8 2.1.12 MFP Funded'!Z21</f>
        <v>0</v>
      </c>
      <c r="D24" s="297">
        <f>'10.1.12 MFP Funded'!W23</f>
        <v>0</v>
      </c>
      <c r="E24" s="296">
        <f t="shared" si="1"/>
        <v>0</v>
      </c>
      <c r="F24" s="296">
        <f t="shared" si="2"/>
        <v>0</v>
      </c>
      <c r="G24" s="296">
        <f t="shared" si="3"/>
        <v>0</v>
      </c>
      <c r="H24" s="295">
        <f>'[3]Table 3 Levels 1&amp;2'!AL25</f>
        <v>5811.9176591224677</v>
      </c>
      <c r="I24" s="294">
        <f>'[1]Table 4 Level 3'!P23</f>
        <v>845.94999999999993</v>
      </c>
      <c r="J24" s="294">
        <f t="shared" si="4"/>
        <v>6657.8676591224676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298">
        <f>'[1]Table 8 2.1.12 MFP Funded'!Z22</f>
        <v>0</v>
      </c>
      <c r="D25" s="297">
        <f>'10.1.12 MFP Funded'!W24</f>
        <v>0</v>
      </c>
      <c r="E25" s="296">
        <f t="shared" si="1"/>
        <v>0</v>
      </c>
      <c r="F25" s="296">
        <f t="shared" si="2"/>
        <v>0</v>
      </c>
      <c r="G25" s="296">
        <f t="shared" si="3"/>
        <v>0</v>
      </c>
      <c r="H25" s="295">
        <f>'[3]Table 3 Levels 1&amp;2'!AL26</f>
        <v>5201.7687653250778</v>
      </c>
      <c r="I25" s="294">
        <f>'[1]Table 4 Level 3'!P24</f>
        <v>905.43</v>
      </c>
      <c r="J25" s="294">
        <f t="shared" si="4"/>
        <v>6107.1987653250781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292">
        <f>'[1]Table 8 2.1.12 MFP Funded'!Z23</f>
        <v>0</v>
      </c>
      <c r="D26" s="291">
        <f>'10.1.12 MFP Funded'!W25</f>
        <v>0</v>
      </c>
      <c r="E26" s="290">
        <f t="shared" si="1"/>
        <v>0</v>
      </c>
      <c r="F26" s="290">
        <f t="shared" si="2"/>
        <v>0</v>
      </c>
      <c r="G26" s="290">
        <f t="shared" si="3"/>
        <v>0</v>
      </c>
      <c r="H26" s="289">
        <f>'[3]Table 3 Levels 1&amp;2'!AL27</f>
        <v>5446.6066076220959</v>
      </c>
      <c r="I26" s="288">
        <f>'[1]Table 4 Level 3'!P25</f>
        <v>586.16999999999996</v>
      </c>
      <c r="J26" s="288">
        <f t="shared" si="4"/>
        <v>6032.776607622096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286">
        <f>'[1]Table 8 2.1.12 MFP Funded'!Z24</f>
        <v>0</v>
      </c>
      <c r="D27" s="285">
        <f>'10.1.12 MFP Funded'!W26</f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3">
        <f>'[3]Table 3 Levels 1&amp;2'!AL28</f>
        <v>5761.9798531850847</v>
      </c>
      <c r="I27" s="282">
        <f>'[1]Table 4 Level 3'!P26</f>
        <v>610.35</v>
      </c>
      <c r="J27" s="282">
        <f t="shared" si="4"/>
        <v>6372.3298531850851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298">
        <f>'[1]Table 8 2.1.12 MFP Funded'!Z25</f>
        <v>0</v>
      </c>
      <c r="D28" s="297">
        <f>'10.1.12 MFP Funded'!W27</f>
        <v>0</v>
      </c>
      <c r="E28" s="296">
        <f t="shared" si="1"/>
        <v>0</v>
      </c>
      <c r="F28" s="296">
        <f t="shared" si="2"/>
        <v>0</v>
      </c>
      <c r="G28" s="296">
        <f t="shared" si="3"/>
        <v>0</v>
      </c>
      <c r="H28" s="295">
        <f>'[3]Table 3 Levels 1&amp;2'!AL29</f>
        <v>6212.5932514983215</v>
      </c>
      <c r="I28" s="294">
        <f>'[1]Table 4 Level 3'!P27</f>
        <v>496.36</v>
      </c>
      <c r="J28" s="294">
        <f t="shared" si="4"/>
        <v>6708.9532514983212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298">
        <f>'[1]Table 8 2.1.12 MFP Funded'!Z26</f>
        <v>0</v>
      </c>
      <c r="D29" s="297">
        <f>'10.1.12 MFP Funded'!W28</f>
        <v>0</v>
      </c>
      <c r="E29" s="296">
        <f t="shared" si="1"/>
        <v>0</v>
      </c>
      <c r="F29" s="296">
        <f t="shared" si="2"/>
        <v>0</v>
      </c>
      <c r="G29" s="296">
        <f t="shared" si="3"/>
        <v>0</v>
      </c>
      <c r="H29" s="295">
        <f>'[3]Table 3 Levels 1&amp;2'!AL30</f>
        <v>4824.5074836036147</v>
      </c>
      <c r="I29" s="294">
        <f>'[1]Table 4 Level 3'!P28</f>
        <v>688.58</v>
      </c>
      <c r="J29" s="294">
        <f t="shared" si="4"/>
        <v>5513.0874836036146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298">
        <f>'[1]Table 8 2.1.12 MFP Funded'!Z27</f>
        <v>0</v>
      </c>
      <c r="D30" s="297">
        <f>'10.1.12 MFP Funded'!W29</f>
        <v>0</v>
      </c>
      <c r="E30" s="296">
        <f t="shared" si="1"/>
        <v>0</v>
      </c>
      <c r="F30" s="296">
        <f t="shared" si="2"/>
        <v>0</v>
      </c>
      <c r="G30" s="296">
        <f t="shared" si="3"/>
        <v>0</v>
      </c>
      <c r="H30" s="295">
        <f>'[3]Table 3 Levels 1&amp;2'!AL31</f>
        <v>2654.5104003578617</v>
      </c>
      <c r="I30" s="294">
        <f>'[1]Table 4 Level 3'!P29</f>
        <v>854.24999999999989</v>
      </c>
      <c r="J30" s="294">
        <f t="shared" si="4"/>
        <v>3508.7604003578617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292">
        <f>'[1]Table 8 2.1.12 MFP Funded'!Z28</f>
        <v>0</v>
      </c>
      <c r="D31" s="291">
        <f>'10.1.12 MFP Funded'!W30</f>
        <v>0</v>
      </c>
      <c r="E31" s="290">
        <f t="shared" si="1"/>
        <v>0</v>
      </c>
      <c r="F31" s="290">
        <f t="shared" si="2"/>
        <v>0</v>
      </c>
      <c r="G31" s="290">
        <f t="shared" si="3"/>
        <v>0</v>
      </c>
      <c r="H31" s="289">
        <f>'[3]Table 3 Levels 1&amp;2'!AL32</f>
        <v>3876.6607101712493</v>
      </c>
      <c r="I31" s="288">
        <f>'[1]Table 4 Level 3'!P30</f>
        <v>653.73</v>
      </c>
      <c r="J31" s="288">
        <f t="shared" si="4"/>
        <v>4530.3907101712493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286">
        <f>'[1]Table 8 2.1.12 MFP Funded'!Z29</f>
        <v>44</v>
      </c>
      <c r="D32" s="285">
        <f>'10.1.12 MFP Funded'!W31</f>
        <v>106</v>
      </c>
      <c r="E32" s="284">
        <f t="shared" si="1"/>
        <v>62</v>
      </c>
      <c r="F32" s="284">
        <f t="shared" si="2"/>
        <v>62</v>
      </c>
      <c r="G32" s="284">
        <f t="shared" si="3"/>
        <v>0</v>
      </c>
      <c r="H32" s="283">
        <f>'[3]Table 3 Levels 1&amp;2'!AL33</f>
        <v>3130.9087022137969</v>
      </c>
      <c r="I32" s="282">
        <f>'[1]Table 4 Level 3'!P31</f>
        <v>836.83</v>
      </c>
      <c r="J32" s="282">
        <f t="shared" si="4"/>
        <v>3967.7387022137968</v>
      </c>
      <c r="K32" s="281">
        <f t="shared" si="5"/>
        <v>245999.7995372554</v>
      </c>
      <c r="L32" s="281">
        <f t="shared" si="6"/>
        <v>245999.7995372554</v>
      </c>
      <c r="M32" s="281">
        <f t="shared" si="7"/>
        <v>0</v>
      </c>
    </row>
    <row r="33" spans="1:13">
      <c r="A33" s="264">
        <v>27</v>
      </c>
      <c r="B33" s="263" t="s">
        <v>266</v>
      </c>
      <c r="C33" s="262">
        <f>'[1]Table 8 2.1.12 MFP Funded'!Z30</f>
        <v>0</v>
      </c>
      <c r="D33" s="261">
        <f>'10.1.12 MFP Funded'!W32</f>
        <v>0</v>
      </c>
      <c r="E33" s="260">
        <f t="shared" si="1"/>
        <v>0</v>
      </c>
      <c r="F33" s="260">
        <f t="shared" si="2"/>
        <v>0</v>
      </c>
      <c r="G33" s="260">
        <f t="shared" si="3"/>
        <v>0</v>
      </c>
      <c r="H33" s="259">
        <f>'[3]Table 3 Levels 1&amp;2'!AL34</f>
        <v>5673.3097932359224</v>
      </c>
      <c r="I33" s="258">
        <f>'[1]Table 4 Level 3'!P32</f>
        <v>693.06</v>
      </c>
      <c r="J33" s="258">
        <f t="shared" si="4"/>
        <v>6366.3697932359228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262">
        <f>'[1]Table 8 2.1.12 MFP Funded'!Z31</f>
        <v>0</v>
      </c>
      <c r="D34" s="261">
        <f>'10.1.12 MFP Funded'!W33</f>
        <v>0</v>
      </c>
      <c r="E34" s="260">
        <f t="shared" si="1"/>
        <v>0</v>
      </c>
      <c r="F34" s="260">
        <f t="shared" si="2"/>
        <v>0</v>
      </c>
      <c r="G34" s="260">
        <f t="shared" si="3"/>
        <v>0</v>
      </c>
      <c r="H34" s="259">
        <f>'[3]Table 3 Levels 1&amp;2'!AL35</f>
        <v>3225.6961587092846</v>
      </c>
      <c r="I34" s="258">
        <f>'[1]Table 4 Level 3'!P33</f>
        <v>694.4</v>
      </c>
      <c r="J34" s="258">
        <f t="shared" si="4"/>
        <v>3920.0961587092847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262">
        <f>'[1]Table 8 2.1.12 MFP Funded'!Z32</f>
        <v>0</v>
      </c>
      <c r="D35" s="261">
        <f>'10.1.12 MFP Funded'!W34</f>
        <v>0</v>
      </c>
      <c r="E35" s="260">
        <f t="shared" si="1"/>
        <v>0</v>
      </c>
      <c r="F35" s="260">
        <f t="shared" si="2"/>
        <v>0</v>
      </c>
      <c r="G35" s="260">
        <f t="shared" si="3"/>
        <v>0</v>
      </c>
      <c r="H35" s="259">
        <f>'[3]Table 3 Levels 1&amp;2'!AL36</f>
        <v>3955.7852148385191</v>
      </c>
      <c r="I35" s="258">
        <f>'[1]Table 4 Level 3'!P34</f>
        <v>754.94999999999993</v>
      </c>
      <c r="J35" s="258">
        <f t="shared" si="4"/>
        <v>4710.7352148385189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278">
        <f>'[1]Table 8 2.1.12 MFP Funded'!Z33</f>
        <v>0</v>
      </c>
      <c r="D36" s="277">
        <f>'10.1.12 MFP Funded'!W35</f>
        <v>0</v>
      </c>
      <c r="E36" s="276">
        <f t="shared" si="1"/>
        <v>0</v>
      </c>
      <c r="F36" s="276">
        <f t="shared" si="2"/>
        <v>0</v>
      </c>
      <c r="G36" s="276">
        <f t="shared" si="3"/>
        <v>0</v>
      </c>
      <c r="H36" s="275">
        <f>'[3]Table 3 Levels 1&amp;2'!AL37</f>
        <v>5609.6361466464068</v>
      </c>
      <c r="I36" s="274">
        <f>'[1]Table 4 Level 3'!P35</f>
        <v>727.17</v>
      </c>
      <c r="J36" s="274">
        <f t="shared" si="4"/>
        <v>6336.8061466464069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270">
        <f>'[1]Table 8 2.1.12 MFP Funded'!Z34</f>
        <v>0</v>
      </c>
      <c r="D37" s="269">
        <f>'10.1.12 MFP Funded'!W36</f>
        <v>0</v>
      </c>
      <c r="E37" s="268">
        <f t="shared" si="1"/>
        <v>0</v>
      </c>
      <c r="F37" s="268">
        <f t="shared" si="2"/>
        <v>0</v>
      </c>
      <c r="G37" s="268">
        <f t="shared" si="3"/>
        <v>0</v>
      </c>
      <c r="H37" s="267">
        <f>'[3]Table 3 Levels 1&amp;2'!AL38</f>
        <v>4174.0937400224284</v>
      </c>
      <c r="I37" s="266">
        <f>'[1]Table 4 Level 3'!P36</f>
        <v>620.83000000000004</v>
      </c>
      <c r="J37" s="266">
        <f t="shared" si="4"/>
        <v>4794.9237400224283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262">
        <f>'[1]Table 8 2.1.12 MFP Funded'!Z35</f>
        <v>0</v>
      </c>
      <c r="D38" s="261">
        <f>'10.1.12 MFP Funded'!W37</f>
        <v>0</v>
      </c>
      <c r="E38" s="260">
        <f t="shared" si="1"/>
        <v>0</v>
      </c>
      <c r="F38" s="260">
        <f t="shared" si="2"/>
        <v>0</v>
      </c>
      <c r="G38" s="260">
        <f t="shared" si="3"/>
        <v>0</v>
      </c>
      <c r="H38" s="259">
        <f>'[3]Table 3 Levels 1&amp;2'!AL39</f>
        <v>5486.1585166144778</v>
      </c>
      <c r="I38" s="258">
        <f>'[1]Table 4 Level 3'!P37</f>
        <v>559.77</v>
      </c>
      <c r="J38" s="258">
        <f t="shared" si="4"/>
        <v>6045.9285166144782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262">
        <f>'[1]Table 8 2.1.12 MFP Funded'!Z36</f>
        <v>0</v>
      </c>
      <c r="D39" s="261">
        <f>'10.1.12 MFP Funded'!W38</f>
        <v>0</v>
      </c>
      <c r="E39" s="260">
        <f t="shared" ref="E39:E70" si="8">D39-C39</f>
        <v>0</v>
      </c>
      <c r="F39" s="260">
        <f t="shared" ref="F39:F70" si="9">IF(E39&gt;0,E39,0)</f>
        <v>0</v>
      </c>
      <c r="G39" s="260">
        <f t="shared" ref="G39:G75" si="10">IF(E39&lt;0,E39,0)</f>
        <v>0</v>
      </c>
      <c r="H39" s="259">
        <f>'[3]Table 3 Levels 1&amp;2'!AL40</f>
        <v>5393.8471941993575</v>
      </c>
      <c r="I39" s="258">
        <f>'[1]Table 4 Level 3'!P38</f>
        <v>655.31000000000006</v>
      </c>
      <c r="J39" s="258">
        <f t="shared" ref="J39:J70" si="11">H39+I39</f>
        <v>6049.1571941993579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262">
        <f>'[1]Table 8 2.1.12 MFP Funded'!Z37</f>
        <v>0</v>
      </c>
      <c r="D40" s="261">
        <f>'10.1.12 MFP Funded'!W39</f>
        <v>0</v>
      </c>
      <c r="E40" s="260">
        <f t="shared" si="8"/>
        <v>0</v>
      </c>
      <c r="F40" s="260">
        <f t="shared" si="9"/>
        <v>0</v>
      </c>
      <c r="G40" s="260">
        <f t="shared" si="10"/>
        <v>0</v>
      </c>
      <c r="H40" s="259">
        <f>'[3]Table 3 Levels 1&amp;2'!AL41</f>
        <v>5864.3549473361072</v>
      </c>
      <c r="I40" s="258">
        <f>'[1]Table 4 Level 3'!P39</f>
        <v>644.11000000000013</v>
      </c>
      <c r="J40" s="258">
        <f t="shared" si="11"/>
        <v>6508.4649473361078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278">
        <f>'[1]Table 8 2.1.12 MFP Funded'!Z38</f>
        <v>0</v>
      </c>
      <c r="D41" s="277">
        <f>'10.1.12 MFP Funded'!W40</f>
        <v>0</v>
      </c>
      <c r="E41" s="276">
        <f t="shared" si="8"/>
        <v>0</v>
      </c>
      <c r="F41" s="276">
        <f t="shared" si="9"/>
        <v>0</v>
      </c>
      <c r="G41" s="276">
        <f t="shared" si="10"/>
        <v>0</v>
      </c>
      <c r="H41" s="275">
        <f>'[3]Table 3 Levels 1&amp;2'!AL42</f>
        <v>4848.8680115701454</v>
      </c>
      <c r="I41" s="274">
        <f>'[1]Table 4 Level 3'!P40</f>
        <v>537.96</v>
      </c>
      <c r="J41" s="274">
        <f t="shared" si="11"/>
        <v>5386.8280115701455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270">
        <f>'[1]Table 8 2.1.12 MFP Funded'!Z39</f>
        <v>52</v>
      </c>
      <c r="D42" s="269">
        <f>'10.1.12 MFP Funded'!W41</f>
        <v>102</v>
      </c>
      <c r="E42" s="268">
        <f t="shared" si="8"/>
        <v>50</v>
      </c>
      <c r="F42" s="268">
        <f t="shared" si="9"/>
        <v>50</v>
      </c>
      <c r="G42" s="268">
        <f t="shared" si="10"/>
        <v>0</v>
      </c>
      <c r="H42" s="267">
        <f>'[3]Table 3 Levels 1&amp;2'!AL43</f>
        <v>3442.7546828904692</v>
      </c>
      <c r="I42" s="266">
        <f>'[1]Table 5B1_RSD_Orleans'!F78</f>
        <v>746.0335616438357</v>
      </c>
      <c r="J42" s="266">
        <f t="shared" si="11"/>
        <v>4188.7882445343048</v>
      </c>
      <c r="K42" s="265">
        <f t="shared" si="12"/>
        <v>209439.41222671524</v>
      </c>
      <c r="L42" s="265">
        <f t="shared" si="13"/>
        <v>209439.41222671524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262">
        <f>'[1]Table 8 2.1.12 MFP Funded'!Z40</f>
        <v>0</v>
      </c>
      <c r="D43" s="261">
        <f>'10.1.12 MFP Funded'!W42</f>
        <v>0</v>
      </c>
      <c r="E43" s="260">
        <f t="shared" si="8"/>
        <v>0</v>
      </c>
      <c r="F43" s="260">
        <f t="shared" si="9"/>
        <v>0</v>
      </c>
      <c r="G43" s="260">
        <f t="shared" si="10"/>
        <v>0</v>
      </c>
      <c r="H43" s="259">
        <f>'[3]Table 3 Levels 1&amp;2'!AL44</f>
        <v>5492.0643232073926</v>
      </c>
      <c r="I43" s="258">
        <f>'[1]Table 4 Level 3'!P42</f>
        <v>653.61</v>
      </c>
      <c r="J43" s="258">
        <f t="shared" si="11"/>
        <v>6145.6743232073923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262">
        <f>'[1]Table 8 2.1.12 MFP Funded'!Z41</f>
        <v>5</v>
      </c>
      <c r="D44" s="261">
        <f>'10.1.12 MFP Funded'!W43</f>
        <v>8</v>
      </c>
      <c r="E44" s="260">
        <f t="shared" si="8"/>
        <v>3</v>
      </c>
      <c r="F44" s="260">
        <f t="shared" si="9"/>
        <v>3</v>
      </c>
      <c r="G44" s="260">
        <f t="shared" si="10"/>
        <v>0</v>
      </c>
      <c r="H44" s="259">
        <f>'[3]Table 3 Levels 1&amp;2'!AL45</f>
        <v>2296.9220537376964</v>
      </c>
      <c r="I44" s="258">
        <f>'[1]Table 4 Level 3'!P43</f>
        <v>829.92000000000007</v>
      </c>
      <c r="J44" s="258">
        <f t="shared" si="11"/>
        <v>3126.8420537376965</v>
      </c>
      <c r="K44" s="257">
        <f t="shared" si="12"/>
        <v>9380.5261612130889</v>
      </c>
      <c r="L44" s="257">
        <f t="shared" si="13"/>
        <v>9380.5261612130889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262">
        <f>'[1]Table 8 2.1.12 MFP Funded'!Z42</f>
        <v>0</v>
      </c>
      <c r="D45" s="261">
        <f>'10.1.12 MFP Funded'!W44</f>
        <v>0</v>
      </c>
      <c r="E45" s="260">
        <f t="shared" si="8"/>
        <v>0</v>
      </c>
      <c r="F45" s="260">
        <f t="shared" si="9"/>
        <v>0</v>
      </c>
      <c r="G45" s="260">
        <f t="shared" si="10"/>
        <v>0</v>
      </c>
      <c r="H45" s="259">
        <f>'[3]Table 3 Levels 1&amp;2'!AL46</f>
        <v>3692.59215316156</v>
      </c>
      <c r="I45" s="258">
        <f>'[1]Table 5B2_RSD_LA'!F21</f>
        <v>779.65573042776441</v>
      </c>
      <c r="J45" s="258">
        <f t="shared" si="11"/>
        <v>4472.2478835893244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278">
        <f>'[1]Table 8 2.1.12 MFP Funded'!Z43</f>
        <v>0</v>
      </c>
      <c r="D46" s="277">
        <f>'10.1.12 MFP Funded'!W45</f>
        <v>0</v>
      </c>
      <c r="E46" s="276">
        <f t="shared" si="8"/>
        <v>0</v>
      </c>
      <c r="F46" s="276">
        <f t="shared" si="9"/>
        <v>0</v>
      </c>
      <c r="G46" s="276">
        <f t="shared" si="10"/>
        <v>0</v>
      </c>
      <c r="H46" s="275">
        <f>'[3]Table 3 Levels 1&amp;2'!AL47</f>
        <v>4897.3087815908475</v>
      </c>
      <c r="I46" s="274">
        <f>'[1]Table 4 Level 3'!P45</f>
        <v>700.2700000000001</v>
      </c>
      <c r="J46" s="274">
        <f t="shared" si="11"/>
        <v>5597.5787815908479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270">
        <f>'[1]Table 8 2.1.12 MFP Funded'!Z44</f>
        <v>0</v>
      </c>
      <c r="D47" s="269">
        <f>'10.1.12 MFP Funded'!W46</f>
        <v>0</v>
      </c>
      <c r="E47" s="268">
        <f t="shared" si="8"/>
        <v>0</v>
      </c>
      <c r="F47" s="268">
        <f t="shared" si="9"/>
        <v>0</v>
      </c>
      <c r="G47" s="268">
        <f t="shared" si="10"/>
        <v>0</v>
      </c>
      <c r="H47" s="267">
        <f>'[3]Table 3 Levels 1&amp;2'!AL48</f>
        <v>1613.0487891737891</v>
      </c>
      <c r="I47" s="266">
        <f>'[1]Table 4 Level 3'!P46</f>
        <v>886.22</v>
      </c>
      <c r="J47" s="266">
        <f t="shared" si="11"/>
        <v>2499.2687891737892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262">
        <f>'[1]Table 8 2.1.12 MFP Funded'!Z45</f>
        <v>0</v>
      </c>
      <c r="D48" s="261">
        <f>'10.1.12 MFP Funded'!W47</f>
        <v>0</v>
      </c>
      <c r="E48" s="260">
        <f t="shared" si="8"/>
        <v>0</v>
      </c>
      <c r="F48" s="260">
        <f t="shared" si="9"/>
        <v>0</v>
      </c>
      <c r="G48" s="260">
        <f t="shared" si="10"/>
        <v>0</v>
      </c>
      <c r="H48" s="259">
        <f>'[3]Table 3 Levels 1&amp;2'!AL49</f>
        <v>5259.3837602759822</v>
      </c>
      <c r="I48" s="258">
        <f>'[1]Table 4 Level 3'!P47</f>
        <v>534.28</v>
      </c>
      <c r="J48" s="258">
        <f t="shared" si="11"/>
        <v>5793.663760275982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262">
        <f>'[1]Table 8 2.1.12 MFP Funded'!Z46</f>
        <v>0</v>
      </c>
      <c r="D49" s="261">
        <f>'10.1.12 MFP Funded'!W48</f>
        <v>0</v>
      </c>
      <c r="E49" s="260">
        <f t="shared" si="8"/>
        <v>0</v>
      </c>
      <c r="F49" s="260">
        <f t="shared" si="9"/>
        <v>0</v>
      </c>
      <c r="G49" s="260">
        <f t="shared" si="10"/>
        <v>0</v>
      </c>
      <c r="H49" s="259">
        <f>'[3]Table 3 Levels 1&amp;2'!AL50</f>
        <v>5602.7225412254893</v>
      </c>
      <c r="I49" s="258">
        <f>'[1]Table 4 Level 3'!P48</f>
        <v>574.6099999999999</v>
      </c>
      <c r="J49" s="258">
        <f t="shared" si="11"/>
        <v>6177.332541225489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262">
        <f>'[1]Table 8 2.1.12 MFP Funded'!Z47</f>
        <v>0</v>
      </c>
      <c r="D50" s="261">
        <f>'10.1.12 MFP Funded'!W49</f>
        <v>2</v>
      </c>
      <c r="E50" s="260">
        <f t="shared" si="8"/>
        <v>2</v>
      </c>
      <c r="F50" s="260">
        <f t="shared" si="9"/>
        <v>2</v>
      </c>
      <c r="G50" s="260">
        <f t="shared" si="10"/>
        <v>0</v>
      </c>
      <c r="H50" s="259">
        <f>'[3]Table 3 Levels 1&amp;2'!AL51</f>
        <v>4123.0310925034155</v>
      </c>
      <c r="I50" s="258">
        <f>'[1]Table 4 Level 3'!P49</f>
        <v>663.16000000000008</v>
      </c>
      <c r="J50" s="258">
        <f t="shared" si="11"/>
        <v>4786.1910925034153</v>
      </c>
      <c r="K50" s="257">
        <f t="shared" si="12"/>
        <v>9572.3821850068307</v>
      </c>
      <c r="L50" s="257">
        <f t="shared" si="13"/>
        <v>9572.3821850068307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278">
        <f>'[1]Table 8 2.1.12 MFP Funded'!Z48</f>
        <v>1</v>
      </c>
      <c r="D51" s="277">
        <f>'10.1.12 MFP Funded'!W50</f>
        <v>0</v>
      </c>
      <c r="E51" s="276">
        <f t="shared" si="8"/>
        <v>-1</v>
      </c>
      <c r="F51" s="276">
        <f t="shared" si="9"/>
        <v>0</v>
      </c>
      <c r="G51" s="276">
        <f t="shared" si="10"/>
        <v>-1</v>
      </c>
      <c r="H51" s="275">
        <f>'[3]Table 3 Levels 1&amp;2'!AL52</f>
        <v>2428.6757675555082</v>
      </c>
      <c r="I51" s="274">
        <f>'[1]Table 4 Level 3'!P50</f>
        <v>753.96000000000015</v>
      </c>
      <c r="J51" s="274">
        <f t="shared" si="11"/>
        <v>3182.6357675555082</v>
      </c>
      <c r="K51" s="273">
        <f t="shared" si="12"/>
        <v>-3182.6357675555082</v>
      </c>
      <c r="L51" s="273">
        <f t="shared" si="13"/>
        <v>0</v>
      </c>
      <c r="M51" s="273">
        <f t="shared" si="14"/>
        <v>-3182.6357675555082</v>
      </c>
    </row>
    <row r="52" spans="1:13">
      <c r="A52" s="272">
        <v>46</v>
      </c>
      <c r="B52" s="271" t="s">
        <v>247</v>
      </c>
      <c r="C52" s="270">
        <f>'[1]Table 8 2.1.12 MFP Funded'!Z49</f>
        <v>0</v>
      </c>
      <c r="D52" s="269">
        <f>'10.1.12 MFP Funded'!W51</f>
        <v>0</v>
      </c>
      <c r="E52" s="268">
        <f t="shared" si="8"/>
        <v>0</v>
      </c>
      <c r="F52" s="268">
        <f t="shared" si="9"/>
        <v>0</v>
      </c>
      <c r="G52" s="268">
        <f t="shared" si="10"/>
        <v>0</v>
      </c>
      <c r="H52" s="267">
        <f>'[3]Table 3 Levels 1&amp;2'!AL53</f>
        <v>5783.612845780598</v>
      </c>
      <c r="I52" s="266">
        <f>'[1]Table 4 Level 3'!P51</f>
        <v>728.06</v>
      </c>
      <c r="J52" s="266">
        <f t="shared" si="11"/>
        <v>6511.6728457805984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262">
        <f>'[1]Table 8 2.1.12 MFP Funded'!Z50</f>
        <v>0</v>
      </c>
      <c r="D53" s="261">
        <f>'10.1.12 MFP Funded'!W52</f>
        <v>0</v>
      </c>
      <c r="E53" s="260">
        <f t="shared" si="8"/>
        <v>0</v>
      </c>
      <c r="F53" s="260">
        <f t="shared" si="9"/>
        <v>0</v>
      </c>
      <c r="G53" s="260">
        <f t="shared" si="10"/>
        <v>0</v>
      </c>
      <c r="H53" s="259">
        <f>'[3]Table 3 Levels 1&amp;2'!AL54</f>
        <v>3209.8138023141523</v>
      </c>
      <c r="I53" s="258">
        <f>'[1]Table 4 Level 3'!P52</f>
        <v>910.76</v>
      </c>
      <c r="J53" s="258">
        <f t="shared" si="11"/>
        <v>4120.5738023141521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262">
        <f>'[1]Table 8 2.1.12 MFP Funded'!Z51</f>
        <v>0</v>
      </c>
      <c r="D54" s="261">
        <f>'10.1.12 MFP Funded'!W53</f>
        <v>0</v>
      </c>
      <c r="E54" s="260">
        <f t="shared" si="8"/>
        <v>0</v>
      </c>
      <c r="F54" s="260">
        <f t="shared" si="9"/>
        <v>0</v>
      </c>
      <c r="G54" s="260">
        <f t="shared" si="10"/>
        <v>0</v>
      </c>
      <c r="H54" s="259">
        <f>'[3]Table 3 Levels 1&amp;2'!AL55</f>
        <v>4278.1956772731837</v>
      </c>
      <c r="I54" s="258">
        <f>'[1]Table 4 Level 3'!P53</f>
        <v>871.07</v>
      </c>
      <c r="J54" s="258">
        <f t="shared" si="11"/>
        <v>5149.2656772731834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262">
        <f>'[1]Table 8 2.1.12 MFP Funded'!Z52</f>
        <v>0</v>
      </c>
      <c r="D55" s="261">
        <f>'10.1.12 MFP Funded'!W54</f>
        <v>0</v>
      </c>
      <c r="E55" s="260">
        <f t="shared" si="8"/>
        <v>0</v>
      </c>
      <c r="F55" s="260">
        <f t="shared" si="9"/>
        <v>0</v>
      </c>
      <c r="G55" s="260">
        <f t="shared" si="10"/>
        <v>0</v>
      </c>
      <c r="H55" s="259">
        <f>'[3]Table 3 Levels 1&amp;2'!AL56</f>
        <v>4819.172186397177</v>
      </c>
      <c r="I55" s="258">
        <f>'[1]Table 4 Level 3'!P54</f>
        <v>574.43999999999994</v>
      </c>
      <c r="J55" s="258">
        <f t="shared" si="11"/>
        <v>5393.6121863971766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278">
        <f>'[1]Table 8 2.1.12 MFP Funded'!Z53</f>
        <v>0</v>
      </c>
      <c r="D56" s="277">
        <f>'10.1.12 MFP Funded'!W55</f>
        <v>0</v>
      </c>
      <c r="E56" s="276">
        <f t="shared" si="8"/>
        <v>0</v>
      </c>
      <c r="F56" s="276">
        <f t="shared" si="9"/>
        <v>0</v>
      </c>
      <c r="G56" s="276">
        <f t="shared" si="10"/>
        <v>0</v>
      </c>
      <c r="H56" s="275">
        <f>'[3]Table 3 Levels 1&amp;2'!AL57</f>
        <v>5078.3381494368732</v>
      </c>
      <c r="I56" s="274">
        <f>'[1]Table 4 Level 3'!P55</f>
        <v>634.46</v>
      </c>
      <c r="J56" s="274">
        <f t="shared" si="11"/>
        <v>5712.7981494368732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270">
        <f>'[1]Table 8 2.1.12 MFP Funded'!Z54</f>
        <v>0</v>
      </c>
      <c r="D57" s="269">
        <f>'10.1.12 MFP Funded'!W56</f>
        <v>0</v>
      </c>
      <c r="E57" s="268">
        <f t="shared" si="8"/>
        <v>0</v>
      </c>
      <c r="F57" s="268">
        <f t="shared" si="9"/>
        <v>0</v>
      </c>
      <c r="G57" s="268">
        <f t="shared" si="10"/>
        <v>0</v>
      </c>
      <c r="H57" s="267">
        <f>'[3]Table 3 Levels 1&amp;2'!AL58</f>
        <v>4327.8748353683095</v>
      </c>
      <c r="I57" s="266">
        <f>'[1]Table 4 Level 3'!P56</f>
        <v>706.66</v>
      </c>
      <c r="J57" s="266">
        <f t="shared" si="11"/>
        <v>5034.5348353683094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262">
        <f>'[1]Table 8 2.1.12 MFP Funded'!Z55</f>
        <v>1</v>
      </c>
      <c r="D58" s="261">
        <f>'10.1.12 MFP Funded'!W57</f>
        <v>1</v>
      </c>
      <c r="E58" s="260">
        <f t="shared" si="8"/>
        <v>0</v>
      </c>
      <c r="F58" s="260">
        <f t="shared" si="9"/>
        <v>0</v>
      </c>
      <c r="G58" s="260">
        <f t="shared" si="10"/>
        <v>0</v>
      </c>
      <c r="H58" s="259">
        <f>'[3]Table 3 Levels 1&amp;2'!AL59</f>
        <v>4936.6461759855838</v>
      </c>
      <c r="I58" s="258">
        <f>'[1]Table 4 Level 3'!P57</f>
        <v>658.37</v>
      </c>
      <c r="J58" s="258">
        <f t="shared" si="11"/>
        <v>5595.0161759855837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262">
        <f>'[1]Table 8 2.1.12 MFP Funded'!Z56</f>
        <v>0</v>
      </c>
      <c r="D59" s="261">
        <f>'10.1.12 MFP Funded'!W58</f>
        <v>0</v>
      </c>
      <c r="E59" s="260">
        <f t="shared" si="8"/>
        <v>0</v>
      </c>
      <c r="F59" s="260">
        <f t="shared" si="9"/>
        <v>0</v>
      </c>
      <c r="G59" s="260">
        <f t="shared" si="10"/>
        <v>0</v>
      </c>
      <c r="H59" s="259">
        <f>'[3]Table 3 Levels 1&amp;2'!AL60</f>
        <v>4800.3207499962118</v>
      </c>
      <c r="I59" s="258">
        <f>'[1]Table 4 Level 3'!P58</f>
        <v>689.74</v>
      </c>
      <c r="J59" s="258">
        <f t="shared" si="11"/>
        <v>5490.0607499962116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262">
        <f>'[1]Table 8 2.1.12 MFP Funded'!Z57</f>
        <v>0</v>
      </c>
      <c r="D60" s="261">
        <f>'10.1.12 MFP Funded'!W59</f>
        <v>0</v>
      </c>
      <c r="E60" s="260">
        <f t="shared" si="8"/>
        <v>0</v>
      </c>
      <c r="F60" s="260">
        <f t="shared" si="9"/>
        <v>0</v>
      </c>
      <c r="G60" s="260">
        <f t="shared" si="10"/>
        <v>0</v>
      </c>
      <c r="H60" s="259">
        <f>'[3]Table 3 Levels 1&amp;2'!AL61</f>
        <v>6010.7753360515026</v>
      </c>
      <c r="I60" s="258">
        <f>'[1]Table 4 Level 3'!P59</f>
        <v>951.45</v>
      </c>
      <c r="J60" s="258">
        <f t="shared" si="11"/>
        <v>6962.2253360515024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278">
        <f>'[1]Table 8 2.1.12 MFP Funded'!Z58</f>
        <v>0</v>
      </c>
      <c r="D61" s="277">
        <f>'10.1.12 MFP Funded'!W60</f>
        <v>0</v>
      </c>
      <c r="E61" s="276">
        <f t="shared" si="8"/>
        <v>0</v>
      </c>
      <c r="F61" s="276">
        <f t="shared" si="9"/>
        <v>0</v>
      </c>
      <c r="G61" s="276">
        <f t="shared" si="10"/>
        <v>0</v>
      </c>
      <c r="H61" s="275">
        <f>'[3]Table 3 Levels 1&amp;2'!AL62</f>
        <v>4103.7453851303217</v>
      </c>
      <c r="I61" s="274">
        <f>'[1]Table 4 Level 3'!P60</f>
        <v>795.14</v>
      </c>
      <c r="J61" s="274">
        <f t="shared" si="11"/>
        <v>4898.885385130322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270">
        <f>'[1]Table 8 2.1.12 MFP Funded'!Z59</f>
        <v>0</v>
      </c>
      <c r="D62" s="269">
        <f>'10.1.12 MFP Funded'!W61</f>
        <v>0</v>
      </c>
      <c r="E62" s="268">
        <f t="shared" si="8"/>
        <v>0</v>
      </c>
      <c r="F62" s="268">
        <f t="shared" si="9"/>
        <v>0</v>
      </c>
      <c r="G62" s="268">
        <f t="shared" si="10"/>
        <v>0</v>
      </c>
      <c r="H62" s="267">
        <f>'[3]Table 3 Levels 1&amp;2'!AL63</f>
        <v>5076.2407002640311</v>
      </c>
      <c r="I62" s="266">
        <f>'[1]Table 4 Level 3'!P61</f>
        <v>614.66000000000008</v>
      </c>
      <c r="J62" s="266">
        <f t="shared" si="11"/>
        <v>5690.900700264031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262">
        <f>'[1]Table 8 2.1.12 MFP Funded'!Z60</f>
        <v>0</v>
      </c>
      <c r="D63" s="261">
        <f>'10.1.12 MFP Funded'!W62</f>
        <v>0</v>
      </c>
      <c r="E63" s="260">
        <f t="shared" si="8"/>
        <v>0</v>
      </c>
      <c r="F63" s="260">
        <f t="shared" si="9"/>
        <v>0</v>
      </c>
      <c r="G63" s="260">
        <f t="shared" si="10"/>
        <v>0</v>
      </c>
      <c r="H63" s="259">
        <f>'[3]Table 3 Levels 1&amp;2'!AL64</f>
        <v>4409.0708210621269</v>
      </c>
      <c r="I63" s="258">
        <f>'[1]Table 4 Level 3'!P62</f>
        <v>764.51</v>
      </c>
      <c r="J63" s="258">
        <f t="shared" si="11"/>
        <v>5173.5808210621271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262">
        <f>'[1]Table 8 2.1.12 MFP Funded'!Z61</f>
        <v>0</v>
      </c>
      <c r="D64" s="261">
        <f>'10.1.12 MFP Funded'!W63</f>
        <v>0</v>
      </c>
      <c r="E64" s="260">
        <f t="shared" si="8"/>
        <v>0</v>
      </c>
      <c r="F64" s="260">
        <f t="shared" si="9"/>
        <v>0</v>
      </c>
      <c r="G64" s="260">
        <f t="shared" si="10"/>
        <v>0</v>
      </c>
      <c r="H64" s="259">
        <f>'[3]Table 3 Levels 1&amp;2'!AL65</f>
        <v>5341.4512666086594</v>
      </c>
      <c r="I64" s="258">
        <f>'[1]Table 4 Level 3'!P63</f>
        <v>697.04</v>
      </c>
      <c r="J64" s="258">
        <f t="shared" si="11"/>
        <v>6038.4912666086593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262">
        <f>'[1]Table 8 2.1.12 MFP Funded'!Z62</f>
        <v>0</v>
      </c>
      <c r="D65" s="261">
        <f>'10.1.12 MFP Funded'!W64</f>
        <v>0</v>
      </c>
      <c r="E65" s="260">
        <f t="shared" si="8"/>
        <v>0</v>
      </c>
      <c r="F65" s="260">
        <f t="shared" si="9"/>
        <v>0</v>
      </c>
      <c r="G65" s="260">
        <f t="shared" si="10"/>
        <v>0</v>
      </c>
      <c r="H65" s="259">
        <f>'[3]Table 3 Levels 1&amp;2'!AL66</f>
        <v>6342.1695127641487</v>
      </c>
      <c r="I65" s="258">
        <f>'[1]Table 4 Level 3'!P64</f>
        <v>689.52</v>
      </c>
      <c r="J65" s="258">
        <f t="shared" si="11"/>
        <v>7031.6895127641492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278">
        <f>'[1]Table 8 2.1.12 MFP Funded'!Z63</f>
        <v>0</v>
      </c>
      <c r="D66" s="277">
        <f>'10.1.12 MFP Funded'!W65</f>
        <v>0</v>
      </c>
      <c r="E66" s="276">
        <f t="shared" si="8"/>
        <v>0</v>
      </c>
      <c r="F66" s="276">
        <f t="shared" si="9"/>
        <v>0</v>
      </c>
      <c r="G66" s="276">
        <f t="shared" si="10"/>
        <v>0</v>
      </c>
      <c r="H66" s="275">
        <f>'[3]Table 3 Levels 1&amp;2'!AL67</f>
        <v>4836.7830262372299</v>
      </c>
      <c r="I66" s="274">
        <f>'[1]Table 4 Level 3'!P65</f>
        <v>594.04</v>
      </c>
      <c r="J66" s="274">
        <f t="shared" si="11"/>
        <v>5430.8230262372299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270">
        <f>'[1]Table 8 2.1.12 MFP Funded'!Z64</f>
        <v>0</v>
      </c>
      <c r="D67" s="269">
        <f>'10.1.12 MFP Funded'!W66</f>
        <v>0</v>
      </c>
      <c r="E67" s="268">
        <f t="shared" si="8"/>
        <v>0</v>
      </c>
      <c r="F67" s="268">
        <f t="shared" si="9"/>
        <v>0</v>
      </c>
      <c r="G67" s="268">
        <f t="shared" si="10"/>
        <v>0</v>
      </c>
      <c r="H67" s="267">
        <f>'[3]Table 3 Levels 1&amp;2'!AL68</f>
        <v>3068.5254213785697</v>
      </c>
      <c r="I67" s="266">
        <f>'[1]Table 4 Level 3'!P66</f>
        <v>833.70999999999992</v>
      </c>
      <c r="J67" s="266">
        <f t="shared" si="11"/>
        <v>3902.2354213785698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262">
        <f>'[1]Table 8 2.1.12 MFP Funded'!Z65</f>
        <v>0</v>
      </c>
      <c r="D68" s="261">
        <f>'10.1.12 MFP Funded'!W67</f>
        <v>0</v>
      </c>
      <c r="E68" s="260">
        <f t="shared" si="8"/>
        <v>0</v>
      </c>
      <c r="F68" s="260">
        <f t="shared" si="9"/>
        <v>0</v>
      </c>
      <c r="G68" s="260">
        <f t="shared" si="10"/>
        <v>0</v>
      </c>
      <c r="H68" s="259">
        <f>'[3]Table 3 Levels 1&amp;2'!AL69</f>
        <v>5577.0282124990472</v>
      </c>
      <c r="I68" s="258">
        <f>'[1]Table 4 Level 3'!P67</f>
        <v>516.08000000000004</v>
      </c>
      <c r="J68" s="258">
        <f t="shared" si="11"/>
        <v>6093.1082124990471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262">
        <f>'[1]Table 8 2.1.12 MFP Funded'!Z66</f>
        <v>0</v>
      </c>
      <c r="D69" s="261">
        <f>'10.1.12 MFP Funded'!W68</f>
        <v>0</v>
      </c>
      <c r="E69" s="260">
        <f t="shared" si="8"/>
        <v>0</v>
      </c>
      <c r="F69" s="260">
        <f t="shared" si="9"/>
        <v>0</v>
      </c>
      <c r="G69" s="260">
        <f t="shared" si="10"/>
        <v>0</v>
      </c>
      <c r="H69" s="259">
        <f>'[3]Table 3 Levels 1&amp;2'!AL70</f>
        <v>4427.207711317601</v>
      </c>
      <c r="I69" s="258">
        <f>'[1]Table 4 Level 3'!P68</f>
        <v>756.79</v>
      </c>
      <c r="J69" s="258">
        <f t="shared" si="11"/>
        <v>5183.997711317601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262">
        <f>'[1]Table 8 2.1.12 MFP Funded'!Z67</f>
        <v>0</v>
      </c>
      <c r="D70" s="261">
        <f>'10.1.12 MFP Funded'!W69</f>
        <v>0</v>
      </c>
      <c r="E70" s="260">
        <f t="shared" si="8"/>
        <v>0</v>
      </c>
      <c r="F70" s="260">
        <f t="shared" si="9"/>
        <v>0</v>
      </c>
      <c r="G70" s="260">
        <f t="shared" si="10"/>
        <v>0</v>
      </c>
      <c r="H70" s="259">
        <f>'[3]Table 3 Levels 1&amp;2'!AL71</f>
        <v>5888.4725850181812</v>
      </c>
      <c r="I70" s="258">
        <f>'[1]Table 4 Level 3'!P69</f>
        <v>592.66</v>
      </c>
      <c r="J70" s="258">
        <f t="shared" si="11"/>
        <v>6481.1325850181811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278">
        <f>'[1]Table 8 2.1.12 MFP Funded'!Z68</f>
        <v>0</v>
      </c>
      <c r="D71" s="277">
        <f>'10.1.12 MFP Funded'!W70</f>
        <v>0</v>
      </c>
      <c r="E71" s="276">
        <f t="shared" ref="E71:E75" si="15">D71-C71</f>
        <v>0</v>
      </c>
      <c r="F71" s="276">
        <f t="shared" ref="F71:F75" si="16">IF(E71&gt;0,E71,0)</f>
        <v>0</v>
      </c>
      <c r="G71" s="276">
        <f t="shared" si="10"/>
        <v>0</v>
      </c>
      <c r="H71" s="275">
        <f>'[3]Table 3 Levels 1&amp;2'!AL72</f>
        <v>4583.9609010774066</v>
      </c>
      <c r="I71" s="274">
        <f>'[1]Table 4 Level 3'!P70</f>
        <v>829.12</v>
      </c>
      <c r="J71" s="274">
        <f t="shared" ref="J71:J75" si="17">H71+I71</f>
        <v>5413.0809010774065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270">
        <f>'[1]Table 8 2.1.12 MFP Funded'!Z69</f>
        <v>0</v>
      </c>
      <c r="D72" s="269">
        <f>'10.1.12 MFP Funded'!W71</f>
        <v>0</v>
      </c>
      <c r="E72" s="268">
        <f t="shared" si="15"/>
        <v>0</v>
      </c>
      <c r="F72" s="268">
        <f t="shared" si="16"/>
        <v>0</v>
      </c>
      <c r="G72" s="268">
        <f t="shared" si="10"/>
        <v>0</v>
      </c>
      <c r="H72" s="267">
        <f>'[3]Table 3 Levels 1&amp;2'!AL73</f>
        <v>6262.4784859426345</v>
      </c>
      <c r="I72" s="266">
        <f>'[1]Table 4 Level 3'!P71</f>
        <v>730.06</v>
      </c>
      <c r="J72" s="266">
        <f t="shared" si="17"/>
        <v>6992.538485942634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262">
        <f>'[1]Table 8 2.1.12 MFP Funded'!Z70</f>
        <v>0</v>
      </c>
      <c r="D73" s="261">
        <f>'10.1.12 MFP Funded'!W72</f>
        <v>0</v>
      </c>
      <c r="E73" s="260">
        <f t="shared" si="15"/>
        <v>0</v>
      </c>
      <c r="F73" s="260">
        <f t="shared" si="16"/>
        <v>0</v>
      </c>
      <c r="G73" s="260">
        <f t="shared" si="10"/>
        <v>0</v>
      </c>
      <c r="H73" s="259">
        <f>'[3]Table 3 Levels 1&amp;2'!AL74</f>
        <v>5059.3528695821524</v>
      </c>
      <c r="I73" s="258">
        <f>'[1]Table 4 Level 3'!P72</f>
        <v>715.61</v>
      </c>
      <c r="J73" s="258">
        <f t="shared" si="17"/>
        <v>5774.9628695821521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262">
        <f>'[1]Table 8 2.1.12 MFP Funded'!Z71</f>
        <v>0</v>
      </c>
      <c r="D74" s="261">
        <f>'10.1.12 MFP Funded'!W73</f>
        <v>0</v>
      </c>
      <c r="E74" s="260">
        <f t="shared" si="15"/>
        <v>0</v>
      </c>
      <c r="F74" s="260">
        <f t="shared" si="16"/>
        <v>0</v>
      </c>
      <c r="G74" s="260">
        <f t="shared" si="10"/>
        <v>0</v>
      </c>
      <c r="H74" s="259">
        <f>'[3]Table 3 Levels 1&amp;2'!AL75</f>
        <v>5863.2815891318614</v>
      </c>
      <c r="I74" s="258">
        <f>'[1]Table 4 Level 3'!P73</f>
        <v>798.7</v>
      </c>
      <c r="J74" s="258">
        <f t="shared" si="17"/>
        <v>6661.9815891318613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254">
        <f>'[1]Table 8 2.1.12 MFP Funded'!Z72</f>
        <v>0</v>
      </c>
      <c r="D75" s="253">
        <f>'10.1.12 MFP Funded'!W74</f>
        <v>0</v>
      </c>
      <c r="E75" s="252">
        <f t="shared" si="15"/>
        <v>0</v>
      </c>
      <c r="F75" s="252">
        <f t="shared" si="16"/>
        <v>0</v>
      </c>
      <c r="G75" s="252">
        <f t="shared" si="10"/>
        <v>0</v>
      </c>
      <c r="H75" s="251">
        <f>'[3]Table 3 Levels 1&amp;2'!AL76</f>
        <v>5520.7940729790862</v>
      </c>
      <c r="I75" s="250">
        <f>'[1]Table 4 Level 3'!P74</f>
        <v>705.67</v>
      </c>
      <c r="J75" s="250">
        <f t="shared" si="17"/>
        <v>6226.4640729790863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ht="13.5" thickBot="1">
      <c r="A76" s="248"/>
      <c r="B76" s="247" t="s">
        <v>223</v>
      </c>
      <c r="C76" s="246">
        <f>SUM(C7:C75)</f>
        <v>103</v>
      </c>
      <c r="D76" s="246">
        <f>SUM(D7:D75)</f>
        <v>219</v>
      </c>
      <c r="E76" s="325">
        <f>SUM(E7:E75)</f>
        <v>116</v>
      </c>
      <c r="F76" s="325">
        <f>SUM(F7:F75)</f>
        <v>117</v>
      </c>
      <c r="G76" s="325">
        <f>SUM(G7:G75)</f>
        <v>-1</v>
      </c>
      <c r="H76" s="244">
        <f>'[3]Table 3 Levels 1&amp;2'!AL77</f>
        <v>4336.5032257801222</v>
      </c>
      <c r="I76" s="243"/>
      <c r="J76" s="243"/>
      <c r="K76" s="242">
        <f>SUM(K7:K75)</f>
        <v>471209.48434263509</v>
      </c>
      <c r="L76" s="242">
        <f>SUM(L7:L75)</f>
        <v>474392.12011019059</v>
      </c>
      <c r="M76" s="242">
        <f>SUM(M7:M75)</f>
        <v>-3182.6357675555082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ageMargins left="0.36" right="0.35" top="0.75" bottom="0.75" header="0.3" footer="0.3"/>
  <pageSetup paperSize="5" scale="52" firstPageNumber="56" orientation="portrait" useFirstPageNumber="1" r:id="rId1"/>
  <headerFooter>
    <oddHeader>&amp;L&amp;"Arial,Bold"&amp;20Revised FY2012-13 MFP Budget Letter: October 1 Mid-year Adjustment for Students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D79" sqref="D79"/>
      <selection pane="topRight" activeCell="D79" sqref="D79"/>
      <selection pane="bottomLeft" activeCell="D79" sqref="D79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1.14062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299</v>
      </c>
      <c r="B2" s="798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9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0" customHeight="1">
      <c r="A4" s="789"/>
      <c r="B4" s="80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2.75" customHeight="1">
      <c r="A6" s="302"/>
      <c r="B6" s="301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Funded'!Y4</f>
        <v>0</v>
      </c>
      <c r="D7" s="299">
        <f>'10.1.12 MFP Funded'!V6</f>
        <v>0</v>
      </c>
      <c r="E7" s="284">
        <f t="shared" ref="E7:E38" si="1">D7-C7</f>
        <v>0</v>
      </c>
      <c r="F7" s="284">
        <f t="shared" ref="F7:F38" si="2">IF(E7&gt;0,E7,0)</f>
        <v>0</v>
      </c>
      <c r="G7" s="284">
        <f t="shared" ref="G7:G38" si="3">IF(E7&lt;0,E7,0)</f>
        <v>0</v>
      </c>
      <c r="H7" s="283">
        <f>'[3]Table 3 Levels 1&amp;2'!AL8</f>
        <v>4637.919706737428</v>
      </c>
      <c r="I7" s="282">
        <f>'[1]Table 4 Level 3'!P6</f>
        <v>777.48</v>
      </c>
      <c r="J7" s="282">
        <f t="shared" ref="J7:J38" si="4">I7+H7</f>
        <v>5415.3997067374276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298">
        <f>'[1]Table 8 2.1.12 MFP Funded'!Y5</f>
        <v>0</v>
      </c>
      <c r="D8" s="297">
        <f>'10.1.12 MFP Funded'!V7</f>
        <v>0</v>
      </c>
      <c r="E8" s="296">
        <f t="shared" si="1"/>
        <v>0</v>
      </c>
      <c r="F8" s="296">
        <f t="shared" si="2"/>
        <v>0</v>
      </c>
      <c r="G8" s="296">
        <f t="shared" si="3"/>
        <v>0</v>
      </c>
      <c r="H8" s="295">
        <f>'[3]Table 3 Levels 1&amp;2'!AL9</f>
        <v>6149.545926426621</v>
      </c>
      <c r="I8" s="294">
        <f>'[1]Table 4 Level 3'!P7</f>
        <v>842.32</v>
      </c>
      <c r="J8" s="294">
        <f t="shared" si="4"/>
        <v>6991.8659264266207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>
      <c r="A9" s="264">
        <v>3</v>
      </c>
      <c r="B9" s="263" t="s">
        <v>290</v>
      </c>
      <c r="C9" s="298">
        <f>'[1]Table 8 2.1.12 MFP Funded'!Y6</f>
        <v>0</v>
      </c>
      <c r="D9" s="297">
        <f>'10.1.12 MFP Funded'!V8</f>
        <v>0</v>
      </c>
      <c r="E9" s="296">
        <f t="shared" si="1"/>
        <v>0</v>
      </c>
      <c r="F9" s="296">
        <f t="shared" si="2"/>
        <v>0</v>
      </c>
      <c r="G9" s="296">
        <f t="shared" si="3"/>
        <v>0</v>
      </c>
      <c r="H9" s="295">
        <f>'[3]Table 3 Levels 1&amp;2'!AL10</f>
        <v>4340.9401078757892</v>
      </c>
      <c r="I9" s="294">
        <f>'[1]Table 4 Level 3'!P8</f>
        <v>596.84</v>
      </c>
      <c r="J9" s="294">
        <f t="shared" si="4"/>
        <v>4937.7801078757893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>
      <c r="A10" s="264">
        <v>4</v>
      </c>
      <c r="B10" s="263" t="s">
        <v>289</v>
      </c>
      <c r="C10" s="298">
        <f>'[1]Table 8 2.1.12 MFP Funded'!Y7</f>
        <v>0</v>
      </c>
      <c r="D10" s="297">
        <f>'10.1.12 MFP Funded'!V9</f>
        <v>0</v>
      </c>
      <c r="E10" s="296">
        <f t="shared" si="1"/>
        <v>0</v>
      </c>
      <c r="F10" s="296">
        <f t="shared" si="2"/>
        <v>0</v>
      </c>
      <c r="G10" s="296">
        <f t="shared" si="3"/>
        <v>0</v>
      </c>
      <c r="H10" s="295">
        <f>'[3]Table 3 Levels 1&amp;2'!AL11</f>
        <v>6077.3708498182023</v>
      </c>
      <c r="I10" s="294">
        <f>'[1]Table 4 Level 3'!P9</f>
        <v>585.76</v>
      </c>
      <c r="J10" s="294">
        <f t="shared" si="4"/>
        <v>6663.1308498182025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292">
        <f>'[1]Table 8 2.1.12 MFP Funded'!Y8</f>
        <v>0</v>
      </c>
      <c r="D11" s="291">
        <f>'10.1.12 MFP Funded'!V10</f>
        <v>0</v>
      </c>
      <c r="E11" s="290">
        <f t="shared" si="1"/>
        <v>0</v>
      </c>
      <c r="F11" s="290">
        <f t="shared" si="2"/>
        <v>0</v>
      </c>
      <c r="G11" s="290">
        <f t="shared" si="3"/>
        <v>0</v>
      </c>
      <c r="H11" s="289">
        <f>'[3]Table 3 Levels 1&amp;2'!AL12</f>
        <v>4878.1095033692254</v>
      </c>
      <c r="I11" s="288">
        <f>'[1]Table 4 Level 3'!P10</f>
        <v>555.91</v>
      </c>
      <c r="J11" s="288">
        <f t="shared" si="4"/>
        <v>5434.0195033692253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>
      <c r="A12" s="272">
        <v>6</v>
      </c>
      <c r="B12" s="271" t="s">
        <v>287</v>
      </c>
      <c r="C12" s="286">
        <f>'[1]Table 8 2.1.12 MFP Funded'!Y9</f>
        <v>0</v>
      </c>
      <c r="D12" s="285">
        <f>'10.1.12 MFP Funded'!V11</f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3">
        <f>'[3]Table 3 Levels 1&amp;2'!AL13</f>
        <v>5550.1901239384006</v>
      </c>
      <c r="I12" s="282">
        <f>'[1]Table 4 Level 3'!P11</f>
        <v>545.4799999999999</v>
      </c>
      <c r="J12" s="282">
        <f t="shared" si="4"/>
        <v>6095.6701239384001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298">
        <f>'[1]Table 8 2.1.12 MFP Funded'!Y10</f>
        <v>0</v>
      </c>
      <c r="D13" s="297">
        <f>'10.1.12 MFP Funded'!V12</f>
        <v>0</v>
      </c>
      <c r="E13" s="296">
        <f t="shared" si="1"/>
        <v>0</v>
      </c>
      <c r="F13" s="296">
        <f t="shared" si="2"/>
        <v>0</v>
      </c>
      <c r="G13" s="296">
        <f t="shared" si="3"/>
        <v>0</v>
      </c>
      <c r="H13" s="295">
        <f>'[3]Table 3 Levels 1&amp;2'!AL14</f>
        <v>1550.5347159603245</v>
      </c>
      <c r="I13" s="294">
        <f>'[1]Table 4 Level 3'!P12</f>
        <v>756.91999999999985</v>
      </c>
      <c r="J13" s="294">
        <f t="shared" si="4"/>
        <v>2307.4547159603244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298">
        <f>'[1]Table 8 2.1.12 MFP Funded'!Y11</f>
        <v>0</v>
      </c>
      <c r="D14" s="297">
        <f>'10.1.12 MFP Funded'!V13</f>
        <v>0</v>
      </c>
      <c r="E14" s="296">
        <f t="shared" si="1"/>
        <v>0</v>
      </c>
      <c r="F14" s="296">
        <f t="shared" si="2"/>
        <v>0</v>
      </c>
      <c r="G14" s="296">
        <f t="shared" si="3"/>
        <v>0</v>
      </c>
      <c r="H14" s="295">
        <f>'[3]Table 3 Levels 1&amp;2'!AL15</f>
        <v>4054.7459475361657</v>
      </c>
      <c r="I14" s="294">
        <f>'[1]Table 4 Level 3'!P13</f>
        <v>725.76</v>
      </c>
      <c r="J14" s="294">
        <f t="shared" si="4"/>
        <v>4780.5059475361659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298">
        <f>'[1]Table 8 2.1.12 MFP Funded'!Y12</f>
        <v>0</v>
      </c>
      <c r="D15" s="297">
        <f>'10.1.12 MFP Funded'!V14</f>
        <v>0</v>
      </c>
      <c r="E15" s="296">
        <f t="shared" si="1"/>
        <v>0</v>
      </c>
      <c r="F15" s="296">
        <f t="shared" si="2"/>
        <v>0</v>
      </c>
      <c r="G15" s="296">
        <f t="shared" si="3"/>
        <v>0</v>
      </c>
      <c r="H15" s="295">
        <f>'[3]Table 3 Levels 1&amp;2'!AL16</f>
        <v>4287.1210280148016</v>
      </c>
      <c r="I15" s="294">
        <f>'[1]Table 4 Level 3'!P14</f>
        <v>744.76</v>
      </c>
      <c r="J15" s="294">
        <f t="shared" si="4"/>
        <v>5031.8810280148018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292">
        <f>'[1]Table 8 2.1.12 MFP Funded'!Y13</f>
        <v>0</v>
      </c>
      <c r="D16" s="291">
        <f>'10.1.12 MFP Funded'!V15</f>
        <v>0</v>
      </c>
      <c r="E16" s="290">
        <f t="shared" si="1"/>
        <v>0</v>
      </c>
      <c r="F16" s="290">
        <f t="shared" si="2"/>
        <v>0</v>
      </c>
      <c r="G16" s="290">
        <f t="shared" si="3"/>
        <v>0</v>
      </c>
      <c r="H16" s="289">
        <f>'[3]Table 3 Levels 1&amp;2'!AL17</f>
        <v>4320.1782742925079</v>
      </c>
      <c r="I16" s="288">
        <f>'[1]Table 4 Level 3'!P15</f>
        <v>608.04000000000008</v>
      </c>
      <c r="J16" s="288">
        <f t="shared" si="4"/>
        <v>4928.2182742925079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286">
        <f>'[1]Table 8 2.1.12 MFP Funded'!Y14</f>
        <v>0</v>
      </c>
      <c r="D17" s="285">
        <f>'10.1.12 MFP Funded'!V16</f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3">
        <f>'[3]Table 3 Levels 1&amp;2'!AL18</f>
        <v>6754.8947842641273</v>
      </c>
      <c r="I17" s="282">
        <f>'[1]Table 4 Level 3'!P16</f>
        <v>706.55</v>
      </c>
      <c r="J17" s="282">
        <f t="shared" si="4"/>
        <v>7461.4447842641275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298">
        <f>'[1]Table 8 2.1.12 MFP Funded'!Y15</f>
        <v>0</v>
      </c>
      <c r="D18" s="297">
        <f>'10.1.12 MFP Funded'!V17</f>
        <v>0</v>
      </c>
      <c r="E18" s="296">
        <f t="shared" si="1"/>
        <v>0</v>
      </c>
      <c r="F18" s="296">
        <f t="shared" si="2"/>
        <v>0</v>
      </c>
      <c r="G18" s="296">
        <f t="shared" si="3"/>
        <v>0</v>
      </c>
      <c r="H18" s="295">
        <f>'[3]Table 3 Levels 1&amp;2'!AL19</f>
        <v>1807.9873469387755</v>
      </c>
      <c r="I18" s="294">
        <f>'[1]Table 4 Level 3'!P17</f>
        <v>1063.31</v>
      </c>
      <c r="J18" s="294">
        <f t="shared" si="4"/>
        <v>2871.2973469387753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298">
        <f>'[1]Table 8 2.1.12 MFP Funded'!Y16</f>
        <v>0</v>
      </c>
      <c r="D19" s="297">
        <f>'10.1.12 MFP Funded'!V18</f>
        <v>0</v>
      </c>
      <c r="E19" s="296">
        <f t="shared" si="1"/>
        <v>0</v>
      </c>
      <c r="F19" s="296">
        <f t="shared" si="2"/>
        <v>0</v>
      </c>
      <c r="G19" s="296">
        <f t="shared" si="3"/>
        <v>0</v>
      </c>
      <c r="H19" s="295">
        <f>'[3]Table 3 Levels 1&amp;2'!AL20</f>
        <v>6143.511131744569</v>
      </c>
      <c r="I19" s="294">
        <f>'[1]Table 4 Level 3'!P18</f>
        <v>749.43000000000006</v>
      </c>
      <c r="J19" s="294">
        <f t="shared" si="4"/>
        <v>6892.9411317445692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>
      <c r="A20" s="264">
        <v>14</v>
      </c>
      <c r="B20" s="263" t="s">
        <v>279</v>
      </c>
      <c r="C20" s="298">
        <f>'[1]Table 8 2.1.12 MFP Funded'!Y17</f>
        <v>0</v>
      </c>
      <c r="D20" s="297">
        <f>'10.1.12 MFP Funded'!V19</f>
        <v>0</v>
      </c>
      <c r="E20" s="296">
        <f t="shared" si="1"/>
        <v>0</v>
      </c>
      <c r="F20" s="296">
        <f t="shared" si="2"/>
        <v>0</v>
      </c>
      <c r="G20" s="296">
        <f t="shared" si="3"/>
        <v>0</v>
      </c>
      <c r="H20" s="295">
        <f>'[3]Table 3 Levels 1&amp;2'!AL21</f>
        <v>5304.5609177528095</v>
      </c>
      <c r="I20" s="294">
        <f>'[1]Table 4 Level 3'!P19</f>
        <v>809.9799999999999</v>
      </c>
      <c r="J20" s="294">
        <f t="shared" si="4"/>
        <v>6114.540917752809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292">
        <f>'[1]Table 8 2.1.12 MFP Funded'!Y18</f>
        <v>0</v>
      </c>
      <c r="D21" s="291">
        <f>'10.1.12 MFP Funded'!V20</f>
        <v>0</v>
      </c>
      <c r="E21" s="290">
        <f t="shared" si="1"/>
        <v>0</v>
      </c>
      <c r="F21" s="290">
        <f t="shared" si="2"/>
        <v>0</v>
      </c>
      <c r="G21" s="290">
        <f t="shared" si="3"/>
        <v>0</v>
      </c>
      <c r="H21" s="289">
        <f>'[3]Table 3 Levels 1&amp;2'!AL22</f>
        <v>5440.6588926253107</v>
      </c>
      <c r="I21" s="288">
        <f>'[1]Table 4 Level 3'!P20</f>
        <v>553.79999999999995</v>
      </c>
      <c r="J21" s="288">
        <f t="shared" si="4"/>
        <v>5994.4588926253109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286">
        <f>'[1]Table 8 2.1.12 MFP Funded'!Y19</f>
        <v>0</v>
      </c>
      <c r="D22" s="285">
        <f>'10.1.12 MFP Funded'!V21</f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3">
        <f>'[3]Table 3 Levels 1&amp;2'!AL23</f>
        <v>1508.2103091706706</v>
      </c>
      <c r="I22" s="282">
        <f>'[1]Table 4 Level 3'!P21</f>
        <v>686.73</v>
      </c>
      <c r="J22" s="282">
        <f t="shared" si="4"/>
        <v>2194.9403091706708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298">
        <f>'[1]Table 8 2.1.12 MFP Funded'!Y20</f>
        <v>0</v>
      </c>
      <c r="D23" s="297">
        <f>'10.1.12 MFP Funded'!V22</f>
        <v>0</v>
      </c>
      <c r="E23" s="296">
        <f t="shared" si="1"/>
        <v>0</v>
      </c>
      <c r="F23" s="296">
        <f t="shared" si="2"/>
        <v>0</v>
      </c>
      <c r="G23" s="296">
        <f t="shared" si="3"/>
        <v>0</v>
      </c>
      <c r="H23" s="295">
        <f>'[3]Table 3 Levels 1&amp;2'!AL24</f>
        <v>3395.7244841073689</v>
      </c>
      <c r="I23" s="294">
        <f>'[1]Table 5B2_RSD_LA'!F7</f>
        <v>801.47762416806802</v>
      </c>
      <c r="J23" s="294">
        <f t="shared" si="4"/>
        <v>4197.2021082754372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298">
        <f>'[1]Table 8 2.1.12 MFP Funded'!Y21</f>
        <v>0</v>
      </c>
      <c r="D24" s="297">
        <f>'10.1.12 MFP Funded'!V23</f>
        <v>0</v>
      </c>
      <c r="E24" s="296">
        <f t="shared" si="1"/>
        <v>0</v>
      </c>
      <c r="F24" s="296">
        <f t="shared" si="2"/>
        <v>0</v>
      </c>
      <c r="G24" s="296">
        <f t="shared" si="3"/>
        <v>0</v>
      </c>
      <c r="H24" s="295">
        <f>'[3]Table 3 Levels 1&amp;2'!AL25</f>
        <v>5811.9176591224677</v>
      </c>
      <c r="I24" s="294">
        <f>'[1]Table 4 Level 3'!P23</f>
        <v>845.94999999999993</v>
      </c>
      <c r="J24" s="294">
        <f t="shared" si="4"/>
        <v>6657.8676591224676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298">
        <f>'[1]Table 8 2.1.12 MFP Funded'!Y22</f>
        <v>0</v>
      </c>
      <c r="D25" s="297">
        <f>'10.1.12 MFP Funded'!V24</f>
        <v>0</v>
      </c>
      <c r="E25" s="296">
        <f t="shared" si="1"/>
        <v>0</v>
      </c>
      <c r="F25" s="296">
        <f t="shared" si="2"/>
        <v>0</v>
      </c>
      <c r="G25" s="296">
        <f t="shared" si="3"/>
        <v>0</v>
      </c>
      <c r="H25" s="295">
        <f>'[3]Table 3 Levels 1&amp;2'!AL26</f>
        <v>5201.7687653250778</v>
      </c>
      <c r="I25" s="294">
        <f>'[1]Table 4 Level 3'!P24</f>
        <v>905.43</v>
      </c>
      <c r="J25" s="294">
        <f t="shared" si="4"/>
        <v>6107.1987653250781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292">
        <f>'[1]Table 8 2.1.12 MFP Funded'!Y23</f>
        <v>0</v>
      </c>
      <c r="D26" s="291">
        <f>'10.1.12 MFP Funded'!V25</f>
        <v>0</v>
      </c>
      <c r="E26" s="290">
        <f t="shared" si="1"/>
        <v>0</v>
      </c>
      <c r="F26" s="290">
        <f t="shared" si="2"/>
        <v>0</v>
      </c>
      <c r="G26" s="290">
        <f t="shared" si="3"/>
        <v>0</v>
      </c>
      <c r="H26" s="289">
        <f>'[3]Table 3 Levels 1&amp;2'!AL27</f>
        <v>5446.6066076220959</v>
      </c>
      <c r="I26" s="288">
        <f>'[1]Table 4 Level 3'!P25</f>
        <v>586.16999999999996</v>
      </c>
      <c r="J26" s="288">
        <f t="shared" si="4"/>
        <v>6032.776607622096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286">
        <f>'[1]Table 8 2.1.12 MFP Funded'!Y24</f>
        <v>0</v>
      </c>
      <c r="D27" s="285">
        <f>'10.1.12 MFP Funded'!V26</f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3">
        <f>'[3]Table 3 Levels 1&amp;2'!AL28</f>
        <v>5761.9798531850847</v>
      </c>
      <c r="I27" s="282">
        <f>'[1]Table 4 Level 3'!P26</f>
        <v>610.35</v>
      </c>
      <c r="J27" s="282">
        <f t="shared" si="4"/>
        <v>6372.3298531850851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298">
        <f>'[1]Table 8 2.1.12 MFP Funded'!Y25</f>
        <v>0</v>
      </c>
      <c r="D28" s="297">
        <f>'10.1.12 MFP Funded'!V27</f>
        <v>0</v>
      </c>
      <c r="E28" s="296">
        <f t="shared" si="1"/>
        <v>0</v>
      </c>
      <c r="F28" s="296">
        <f t="shared" si="2"/>
        <v>0</v>
      </c>
      <c r="G28" s="296">
        <f t="shared" si="3"/>
        <v>0</v>
      </c>
      <c r="H28" s="295">
        <f>'[3]Table 3 Levels 1&amp;2'!AL29</f>
        <v>6212.5932514983215</v>
      </c>
      <c r="I28" s="294">
        <f>'[1]Table 4 Level 3'!P27</f>
        <v>496.36</v>
      </c>
      <c r="J28" s="294">
        <f t="shared" si="4"/>
        <v>6708.9532514983212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298">
        <f>'[1]Table 8 2.1.12 MFP Funded'!Y26</f>
        <v>0</v>
      </c>
      <c r="D29" s="297">
        <f>'10.1.12 MFP Funded'!V28</f>
        <v>0</v>
      </c>
      <c r="E29" s="296">
        <f t="shared" si="1"/>
        <v>0</v>
      </c>
      <c r="F29" s="296">
        <f t="shared" si="2"/>
        <v>0</v>
      </c>
      <c r="G29" s="296">
        <f t="shared" si="3"/>
        <v>0</v>
      </c>
      <c r="H29" s="295">
        <f>'[3]Table 3 Levels 1&amp;2'!AL30</f>
        <v>4824.5074836036147</v>
      </c>
      <c r="I29" s="294">
        <f>'[1]Table 4 Level 3'!P28</f>
        <v>688.58</v>
      </c>
      <c r="J29" s="294">
        <f t="shared" si="4"/>
        <v>5513.0874836036146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298">
        <f>'[1]Table 8 2.1.12 MFP Funded'!Y27</f>
        <v>0</v>
      </c>
      <c r="D30" s="297">
        <f>'10.1.12 MFP Funded'!V29</f>
        <v>0</v>
      </c>
      <c r="E30" s="296">
        <f t="shared" si="1"/>
        <v>0</v>
      </c>
      <c r="F30" s="296">
        <f t="shared" si="2"/>
        <v>0</v>
      </c>
      <c r="G30" s="296">
        <f t="shared" si="3"/>
        <v>0</v>
      </c>
      <c r="H30" s="295">
        <f>'[3]Table 3 Levels 1&amp;2'!AL31</f>
        <v>2654.5104003578617</v>
      </c>
      <c r="I30" s="294">
        <f>'[1]Table 4 Level 3'!P29</f>
        <v>854.24999999999989</v>
      </c>
      <c r="J30" s="294">
        <f t="shared" si="4"/>
        <v>3508.7604003578617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292">
        <f>'[1]Table 8 2.1.12 MFP Funded'!Y28</f>
        <v>0</v>
      </c>
      <c r="D31" s="291">
        <f>'10.1.12 MFP Funded'!V30</f>
        <v>0</v>
      </c>
      <c r="E31" s="290">
        <f t="shared" si="1"/>
        <v>0</v>
      </c>
      <c r="F31" s="290">
        <f t="shared" si="2"/>
        <v>0</v>
      </c>
      <c r="G31" s="290">
        <f t="shared" si="3"/>
        <v>0</v>
      </c>
      <c r="H31" s="289">
        <f>'[3]Table 3 Levels 1&amp;2'!AL32</f>
        <v>3876.6607101712493</v>
      </c>
      <c r="I31" s="288">
        <f>'[1]Table 4 Level 3'!P30</f>
        <v>653.73</v>
      </c>
      <c r="J31" s="288">
        <f t="shared" si="4"/>
        <v>4530.3907101712493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286">
        <f>'[1]Table 8 2.1.12 MFP Funded'!Y29</f>
        <v>12</v>
      </c>
      <c r="D32" s="285">
        <f>'10.1.12 MFP Funded'!V31</f>
        <v>57</v>
      </c>
      <c r="E32" s="284">
        <f t="shared" si="1"/>
        <v>45</v>
      </c>
      <c r="F32" s="284">
        <f t="shared" si="2"/>
        <v>45</v>
      </c>
      <c r="G32" s="284">
        <f t="shared" si="3"/>
        <v>0</v>
      </c>
      <c r="H32" s="283">
        <f>'[3]Table 3 Levels 1&amp;2'!AL33</f>
        <v>3130.9087022137969</v>
      </c>
      <c r="I32" s="282">
        <f>'[1]Table 4 Level 3'!P31</f>
        <v>836.83</v>
      </c>
      <c r="J32" s="282">
        <f t="shared" si="4"/>
        <v>3967.7387022137968</v>
      </c>
      <c r="K32" s="281">
        <f t="shared" si="5"/>
        <v>178548.24159962084</v>
      </c>
      <c r="L32" s="281">
        <f t="shared" si="6"/>
        <v>178548.24159962084</v>
      </c>
      <c r="M32" s="281">
        <f t="shared" si="7"/>
        <v>0</v>
      </c>
    </row>
    <row r="33" spans="1:13">
      <c r="A33" s="264">
        <v>27</v>
      </c>
      <c r="B33" s="263" t="s">
        <v>266</v>
      </c>
      <c r="C33" s="262">
        <f>'[1]Table 8 2.1.12 MFP Funded'!Y30</f>
        <v>0</v>
      </c>
      <c r="D33" s="261">
        <f>'10.1.12 MFP Funded'!V32</f>
        <v>0</v>
      </c>
      <c r="E33" s="260">
        <f t="shared" si="1"/>
        <v>0</v>
      </c>
      <c r="F33" s="260">
        <f t="shared" si="2"/>
        <v>0</v>
      </c>
      <c r="G33" s="260">
        <f t="shared" si="3"/>
        <v>0</v>
      </c>
      <c r="H33" s="259">
        <f>'[3]Table 3 Levels 1&amp;2'!AL34</f>
        <v>5673.3097932359224</v>
      </c>
      <c r="I33" s="258">
        <f>'[1]Table 4 Level 3'!P32</f>
        <v>693.06</v>
      </c>
      <c r="J33" s="258">
        <f t="shared" si="4"/>
        <v>6366.3697932359228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262">
        <f>'[1]Table 8 2.1.12 MFP Funded'!Y31</f>
        <v>0</v>
      </c>
      <c r="D34" s="261">
        <f>'10.1.12 MFP Funded'!V33</f>
        <v>0</v>
      </c>
      <c r="E34" s="260">
        <f t="shared" si="1"/>
        <v>0</v>
      </c>
      <c r="F34" s="260">
        <f t="shared" si="2"/>
        <v>0</v>
      </c>
      <c r="G34" s="260">
        <f t="shared" si="3"/>
        <v>0</v>
      </c>
      <c r="H34" s="259">
        <f>'[3]Table 3 Levels 1&amp;2'!AL35</f>
        <v>3225.6961587092846</v>
      </c>
      <c r="I34" s="258">
        <f>'[1]Table 4 Level 3'!P33</f>
        <v>694.4</v>
      </c>
      <c r="J34" s="258">
        <f t="shared" si="4"/>
        <v>3920.0961587092847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262">
        <f>'[1]Table 8 2.1.12 MFP Funded'!Y32</f>
        <v>0</v>
      </c>
      <c r="D35" s="261">
        <f>'10.1.12 MFP Funded'!V34</f>
        <v>0</v>
      </c>
      <c r="E35" s="260">
        <f t="shared" si="1"/>
        <v>0</v>
      </c>
      <c r="F35" s="260">
        <f t="shared" si="2"/>
        <v>0</v>
      </c>
      <c r="G35" s="260">
        <f t="shared" si="3"/>
        <v>0</v>
      </c>
      <c r="H35" s="259">
        <f>'[3]Table 3 Levels 1&amp;2'!AL36</f>
        <v>3955.7852148385191</v>
      </c>
      <c r="I35" s="258">
        <f>'[1]Table 4 Level 3'!P34</f>
        <v>754.94999999999993</v>
      </c>
      <c r="J35" s="258">
        <f t="shared" si="4"/>
        <v>4710.7352148385189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278">
        <f>'[1]Table 8 2.1.12 MFP Funded'!Y33</f>
        <v>0</v>
      </c>
      <c r="D36" s="277">
        <f>'10.1.12 MFP Funded'!V35</f>
        <v>0</v>
      </c>
      <c r="E36" s="276">
        <f t="shared" si="1"/>
        <v>0</v>
      </c>
      <c r="F36" s="276">
        <f t="shared" si="2"/>
        <v>0</v>
      </c>
      <c r="G36" s="276">
        <f t="shared" si="3"/>
        <v>0</v>
      </c>
      <c r="H36" s="275">
        <f>'[3]Table 3 Levels 1&amp;2'!AL37</f>
        <v>5609.6361466464068</v>
      </c>
      <c r="I36" s="274">
        <f>'[1]Table 4 Level 3'!P35</f>
        <v>727.17</v>
      </c>
      <c r="J36" s="274">
        <f t="shared" si="4"/>
        <v>6336.8061466464069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270">
        <f>'[1]Table 8 2.1.12 MFP Funded'!Y34</f>
        <v>0</v>
      </c>
      <c r="D37" s="269">
        <f>'10.1.12 MFP Funded'!V36</f>
        <v>0</v>
      </c>
      <c r="E37" s="268">
        <f t="shared" si="1"/>
        <v>0</v>
      </c>
      <c r="F37" s="268">
        <f t="shared" si="2"/>
        <v>0</v>
      </c>
      <c r="G37" s="268">
        <f t="shared" si="3"/>
        <v>0</v>
      </c>
      <c r="H37" s="267">
        <f>'[3]Table 3 Levels 1&amp;2'!AL38</f>
        <v>4174.0937400224284</v>
      </c>
      <c r="I37" s="266">
        <f>'[1]Table 4 Level 3'!P36</f>
        <v>620.83000000000004</v>
      </c>
      <c r="J37" s="266">
        <f t="shared" si="4"/>
        <v>4794.9237400224283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262">
        <f>'[1]Table 8 2.1.12 MFP Funded'!Y35</f>
        <v>0</v>
      </c>
      <c r="D38" s="261">
        <f>'10.1.12 MFP Funded'!V37</f>
        <v>0</v>
      </c>
      <c r="E38" s="260">
        <f t="shared" si="1"/>
        <v>0</v>
      </c>
      <c r="F38" s="260">
        <f t="shared" si="2"/>
        <v>0</v>
      </c>
      <c r="G38" s="260">
        <f t="shared" si="3"/>
        <v>0</v>
      </c>
      <c r="H38" s="259">
        <f>'[3]Table 3 Levels 1&amp;2'!AL39</f>
        <v>5486.1585166144778</v>
      </c>
      <c r="I38" s="258">
        <f>'[1]Table 4 Level 3'!P37</f>
        <v>559.77</v>
      </c>
      <c r="J38" s="258">
        <f t="shared" si="4"/>
        <v>6045.9285166144782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262">
        <f>'[1]Table 8 2.1.12 MFP Funded'!Y36</f>
        <v>0</v>
      </c>
      <c r="D39" s="261">
        <f>'10.1.12 MFP Funded'!V38</f>
        <v>0</v>
      </c>
      <c r="E39" s="260">
        <f t="shared" ref="E39:E70" si="8">D39-C39</f>
        <v>0</v>
      </c>
      <c r="F39" s="260">
        <f t="shared" ref="F39:F70" si="9">IF(E39&gt;0,E39,0)</f>
        <v>0</v>
      </c>
      <c r="G39" s="260">
        <f t="shared" ref="G39:G75" si="10">IF(E39&lt;0,E39,0)</f>
        <v>0</v>
      </c>
      <c r="H39" s="259">
        <f>'[3]Table 3 Levels 1&amp;2'!AL40</f>
        <v>5393.8471941993575</v>
      </c>
      <c r="I39" s="258">
        <f>'[1]Table 4 Level 3'!P38</f>
        <v>655.31000000000006</v>
      </c>
      <c r="J39" s="258">
        <f t="shared" ref="J39:J70" si="11">I39+H39</f>
        <v>6049.1571941993579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262">
        <f>'[1]Table 8 2.1.12 MFP Funded'!Y37</f>
        <v>0</v>
      </c>
      <c r="D40" s="261">
        <f>'10.1.12 MFP Funded'!V39</f>
        <v>0</v>
      </c>
      <c r="E40" s="260">
        <f t="shared" si="8"/>
        <v>0</v>
      </c>
      <c r="F40" s="260">
        <f t="shared" si="9"/>
        <v>0</v>
      </c>
      <c r="G40" s="260">
        <f t="shared" si="10"/>
        <v>0</v>
      </c>
      <c r="H40" s="259">
        <f>'[3]Table 3 Levels 1&amp;2'!AL41</f>
        <v>5864.3549473361072</v>
      </c>
      <c r="I40" s="258">
        <f>'[1]Table 4 Level 3'!P39</f>
        <v>644.11000000000013</v>
      </c>
      <c r="J40" s="258">
        <f t="shared" si="11"/>
        <v>6508.4649473361078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278">
        <f>'[1]Table 8 2.1.12 MFP Funded'!Y38</f>
        <v>0</v>
      </c>
      <c r="D41" s="277">
        <f>'10.1.12 MFP Funded'!V40</f>
        <v>0</v>
      </c>
      <c r="E41" s="276">
        <f t="shared" si="8"/>
        <v>0</v>
      </c>
      <c r="F41" s="276">
        <f t="shared" si="9"/>
        <v>0</v>
      </c>
      <c r="G41" s="276">
        <f t="shared" si="10"/>
        <v>0</v>
      </c>
      <c r="H41" s="275">
        <f>'[3]Table 3 Levels 1&amp;2'!AL42</f>
        <v>4848.8680115701454</v>
      </c>
      <c r="I41" s="274">
        <f>'[1]Table 4 Level 3'!P40</f>
        <v>537.96</v>
      </c>
      <c r="J41" s="274">
        <f t="shared" si="11"/>
        <v>5386.8280115701455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270">
        <f>'[1]Table 8 2.1.12 MFP Funded'!Y39</f>
        <v>43</v>
      </c>
      <c r="D42" s="269">
        <f>'10.1.12 MFP Funded'!V41</f>
        <v>147</v>
      </c>
      <c r="E42" s="268">
        <f t="shared" si="8"/>
        <v>104</v>
      </c>
      <c r="F42" s="268">
        <f t="shared" si="9"/>
        <v>104</v>
      </c>
      <c r="G42" s="268">
        <f t="shared" si="10"/>
        <v>0</v>
      </c>
      <c r="H42" s="267">
        <f>'[3]Table 3 Levels 1&amp;2'!AL43</f>
        <v>3442.7546828904692</v>
      </c>
      <c r="I42" s="266">
        <f>'[1]Table 5B1_RSD_Orleans'!F78</f>
        <v>746.0335616438357</v>
      </c>
      <c r="J42" s="266">
        <f t="shared" si="11"/>
        <v>4188.7882445343048</v>
      </c>
      <c r="K42" s="265">
        <f t="shared" si="12"/>
        <v>435633.97743156768</v>
      </c>
      <c r="L42" s="265">
        <f t="shared" si="13"/>
        <v>435633.97743156768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262">
        <f>'[1]Table 8 2.1.12 MFP Funded'!Y40</f>
        <v>0</v>
      </c>
      <c r="D43" s="261">
        <f>'10.1.12 MFP Funded'!V42</f>
        <v>0</v>
      </c>
      <c r="E43" s="260">
        <f t="shared" si="8"/>
        <v>0</v>
      </c>
      <c r="F43" s="260">
        <f t="shared" si="9"/>
        <v>0</v>
      </c>
      <c r="G43" s="260">
        <f t="shared" si="10"/>
        <v>0</v>
      </c>
      <c r="H43" s="259">
        <f>'[3]Table 3 Levels 1&amp;2'!AL44</f>
        <v>5492.0643232073926</v>
      </c>
      <c r="I43" s="258">
        <f>'[1]Table 4 Level 3'!P42</f>
        <v>653.61</v>
      </c>
      <c r="J43" s="258">
        <f t="shared" si="11"/>
        <v>6145.6743232073923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262">
        <f>'[1]Table 8 2.1.12 MFP Funded'!Y41</f>
        <v>0</v>
      </c>
      <c r="D44" s="261">
        <f>'10.1.12 MFP Funded'!V43</f>
        <v>3</v>
      </c>
      <c r="E44" s="260">
        <f t="shared" si="8"/>
        <v>3</v>
      </c>
      <c r="F44" s="260">
        <f t="shared" si="9"/>
        <v>3</v>
      </c>
      <c r="G44" s="260">
        <f t="shared" si="10"/>
        <v>0</v>
      </c>
      <c r="H44" s="259">
        <f>'[3]Table 3 Levels 1&amp;2'!AL45</f>
        <v>2296.9220537376964</v>
      </c>
      <c r="I44" s="258">
        <f>'[1]Table 4 Level 3'!P43</f>
        <v>829.92000000000007</v>
      </c>
      <c r="J44" s="258">
        <f t="shared" si="11"/>
        <v>3126.8420537376965</v>
      </c>
      <c r="K44" s="257">
        <f t="shared" si="12"/>
        <v>9380.5261612130889</v>
      </c>
      <c r="L44" s="257">
        <f t="shared" si="13"/>
        <v>9380.5261612130889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262">
        <f>'[1]Table 8 2.1.12 MFP Funded'!Y42</f>
        <v>0</v>
      </c>
      <c r="D45" s="261">
        <f>'10.1.12 MFP Funded'!V44</f>
        <v>0</v>
      </c>
      <c r="E45" s="260">
        <f t="shared" si="8"/>
        <v>0</v>
      </c>
      <c r="F45" s="260">
        <f t="shared" si="9"/>
        <v>0</v>
      </c>
      <c r="G45" s="260">
        <f t="shared" si="10"/>
        <v>0</v>
      </c>
      <c r="H45" s="259">
        <f>'[3]Table 3 Levels 1&amp;2'!AL46</f>
        <v>3692.59215316156</v>
      </c>
      <c r="I45" s="258">
        <f>'[1]Table 5B2_RSD_LA'!F21</f>
        <v>779.65573042776441</v>
      </c>
      <c r="J45" s="258">
        <f t="shared" si="11"/>
        <v>4472.2478835893244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278">
        <f>'[1]Table 8 2.1.12 MFP Funded'!Y43</f>
        <v>0</v>
      </c>
      <c r="D46" s="277">
        <f>'10.1.12 MFP Funded'!V45</f>
        <v>0</v>
      </c>
      <c r="E46" s="276">
        <f t="shared" si="8"/>
        <v>0</v>
      </c>
      <c r="F46" s="276">
        <f t="shared" si="9"/>
        <v>0</v>
      </c>
      <c r="G46" s="276">
        <f t="shared" si="10"/>
        <v>0</v>
      </c>
      <c r="H46" s="275">
        <f>'[3]Table 3 Levels 1&amp;2'!AL47</f>
        <v>4897.3087815908475</v>
      </c>
      <c r="I46" s="274">
        <f>'[1]Table 4 Level 3'!P45</f>
        <v>700.2700000000001</v>
      </c>
      <c r="J46" s="274">
        <f t="shared" si="11"/>
        <v>5597.5787815908479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270">
        <f>'[1]Table 8 2.1.12 MFP Funded'!Y44</f>
        <v>0</v>
      </c>
      <c r="D47" s="269">
        <f>'10.1.12 MFP Funded'!V46</f>
        <v>0</v>
      </c>
      <c r="E47" s="268">
        <f t="shared" si="8"/>
        <v>0</v>
      </c>
      <c r="F47" s="268">
        <f t="shared" si="9"/>
        <v>0</v>
      </c>
      <c r="G47" s="268">
        <f t="shared" si="10"/>
        <v>0</v>
      </c>
      <c r="H47" s="267">
        <f>'[3]Table 3 Levels 1&amp;2'!AL48</f>
        <v>1613.0487891737891</v>
      </c>
      <c r="I47" s="266">
        <f>'[1]Table 4 Level 3'!P46</f>
        <v>886.22</v>
      </c>
      <c r="J47" s="266">
        <f t="shared" si="11"/>
        <v>2499.2687891737892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262">
        <f>'[1]Table 8 2.1.12 MFP Funded'!Y45</f>
        <v>0</v>
      </c>
      <c r="D48" s="261">
        <f>'10.1.12 MFP Funded'!V47</f>
        <v>0</v>
      </c>
      <c r="E48" s="260">
        <f t="shared" si="8"/>
        <v>0</v>
      </c>
      <c r="F48" s="260">
        <f t="shared" si="9"/>
        <v>0</v>
      </c>
      <c r="G48" s="260">
        <f t="shared" si="10"/>
        <v>0</v>
      </c>
      <c r="H48" s="259">
        <f>'[3]Table 3 Levels 1&amp;2'!AL49</f>
        <v>5259.3837602759822</v>
      </c>
      <c r="I48" s="258">
        <f>'[1]Table 4 Level 3'!P47</f>
        <v>534.28</v>
      </c>
      <c r="J48" s="258">
        <f t="shared" si="11"/>
        <v>5793.663760275982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262">
        <f>'[1]Table 8 2.1.12 MFP Funded'!Y46</f>
        <v>0</v>
      </c>
      <c r="D49" s="261">
        <f>'10.1.12 MFP Funded'!V48</f>
        <v>0</v>
      </c>
      <c r="E49" s="260">
        <f t="shared" si="8"/>
        <v>0</v>
      </c>
      <c r="F49" s="260">
        <f t="shared" si="9"/>
        <v>0</v>
      </c>
      <c r="G49" s="260">
        <f t="shared" si="10"/>
        <v>0</v>
      </c>
      <c r="H49" s="259">
        <f>'[3]Table 3 Levels 1&amp;2'!AL50</f>
        <v>5602.7225412254893</v>
      </c>
      <c r="I49" s="258">
        <f>'[1]Table 4 Level 3'!P48</f>
        <v>574.6099999999999</v>
      </c>
      <c r="J49" s="258">
        <f t="shared" si="11"/>
        <v>6177.332541225489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262">
        <f>'[1]Table 8 2.1.12 MFP Funded'!Y47</f>
        <v>0</v>
      </c>
      <c r="D50" s="261">
        <f>'10.1.12 MFP Funded'!V49</f>
        <v>2</v>
      </c>
      <c r="E50" s="260">
        <f t="shared" si="8"/>
        <v>2</v>
      </c>
      <c r="F50" s="260">
        <f t="shared" si="9"/>
        <v>2</v>
      </c>
      <c r="G50" s="260">
        <f t="shared" si="10"/>
        <v>0</v>
      </c>
      <c r="H50" s="259">
        <f>'[3]Table 3 Levels 1&amp;2'!AL51</f>
        <v>4123.0310925034155</v>
      </c>
      <c r="I50" s="258">
        <f>'[1]Table 4 Level 3'!P49</f>
        <v>663.16000000000008</v>
      </c>
      <c r="J50" s="258">
        <f t="shared" si="11"/>
        <v>4786.1910925034153</v>
      </c>
      <c r="K50" s="257">
        <f t="shared" si="12"/>
        <v>9572.3821850068307</v>
      </c>
      <c r="L50" s="257">
        <f t="shared" si="13"/>
        <v>9572.3821850068307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278">
        <f>'[1]Table 8 2.1.12 MFP Funded'!Y48</f>
        <v>0</v>
      </c>
      <c r="D51" s="277">
        <f>'10.1.12 MFP Funded'!V50</f>
        <v>1</v>
      </c>
      <c r="E51" s="276">
        <f t="shared" si="8"/>
        <v>1</v>
      </c>
      <c r="F51" s="276">
        <f t="shared" si="9"/>
        <v>1</v>
      </c>
      <c r="G51" s="276">
        <f t="shared" si="10"/>
        <v>0</v>
      </c>
      <c r="H51" s="275">
        <f>'[3]Table 3 Levels 1&amp;2'!AL52</f>
        <v>2428.6757675555082</v>
      </c>
      <c r="I51" s="274">
        <f>'[1]Table 4 Level 3'!P50</f>
        <v>753.96000000000015</v>
      </c>
      <c r="J51" s="274">
        <f t="shared" si="11"/>
        <v>3182.6357675555082</v>
      </c>
      <c r="K51" s="273">
        <f t="shared" si="12"/>
        <v>3182.6357675555082</v>
      </c>
      <c r="L51" s="273">
        <f t="shared" si="13"/>
        <v>3182.6357675555082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270">
        <f>'[1]Table 8 2.1.12 MFP Funded'!Y49</f>
        <v>0</v>
      </c>
      <c r="D52" s="269">
        <f>'10.1.12 MFP Funded'!V51</f>
        <v>0</v>
      </c>
      <c r="E52" s="268">
        <f t="shared" si="8"/>
        <v>0</v>
      </c>
      <c r="F52" s="268">
        <f t="shared" si="9"/>
        <v>0</v>
      </c>
      <c r="G52" s="268">
        <f t="shared" si="10"/>
        <v>0</v>
      </c>
      <c r="H52" s="267">
        <f>'[3]Table 3 Levels 1&amp;2'!AL53</f>
        <v>5783.612845780598</v>
      </c>
      <c r="I52" s="266">
        <f>'[1]Table 4 Level 3'!P51</f>
        <v>728.06</v>
      </c>
      <c r="J52" s="266">
        <f t="shared" si="11"/>
        <v>6511.6728457805984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262">
        <f>'[1]Table 8 2.1.12 MFP Funded'!Y50</f>
        <v>0</v>
      </c>
      <c r="D53" s="261">
        <f>'10.1.12 MFP Funded'!V52</f>
        <v>0</v>
      </c>
      <c r="E53" s="260">
        <f t="shared" si="8"/>
        <v>0</v>
      </c>
      <c r="F53" s="260">
        <f t="shared" si="9"/>
        <v>0</v>
      </c>
      <c r="G53" s="260">
        <f t="shared" si="10"/>
        <v>0</v>
      </c>
      <c r="H53" s="259">
        <f>'[3]Table 3 Levels 1&amp;2'!AL54</f>
        <v>3209.8138023141523</v>
      </c>
      <c r="I53" s="258">
        <f>'[1]Table 4 Level 3'!P52</f>
        <v>910.76</v>
      </c>
      <c r="J53" s="258">
        <f t="shared" si="11"/>
        <v>4120.5738023141521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262">
        <f>'[1]Table 8 2.1.12 MFP Funded'!Y51</f>
        <v>0</v>
      </c>
      <c r="D54" s="261">
        <f>'10.1.12 MFP Funded'!V53</f>
        <v>0</v>
      </c>
      <c r="E54" s="260">
        <f t="shared" si="8"/>
        <v>0</v>
      </c>
      <c r="F54" s="260">
        <f t="shared" si="9"/>
        <v>0</v>
      </c>
      <c r="G54" s="260">
        <f t="shared" si="10"/>
        <v>0</v>
      </c>
      <c r="H54" s="259">
        <f>'[3]Table 3 Levels 1&amp;2'!AL55</f>
        <v>4278.1956772731837</v>
      </c>
      <c r="I54" s="258">
        <f>'[1]Table 4 Level 3'!P53</f>
        <v>871.07</v>
      </c>
      <c r="J54" s="258">
        <f t="shared" si="11"/>
        <v>5149.2656772731834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262">
        <f>'[1]Table 8 2.1.12 MFP Funded'!Y52</f>
        <v>0</v>
      </c>
      <c r="D55" s="261">
        <f>'10.1.12 MFP Funded'!V54</f>
        <v>0</v>
      </c>
      <c r="E55" s="260">
        <f t="shared" si="8"/>
        <v>0</v>
      </c>
      <c r="F55" s="260">
        <f t="shared" si="9"/>
        <v>0</v>
      </c>
      <c r="G55" s="260">
        <f t="shared" si="10"/>
        <v>0</v>
      </c>
      <c r="H55" s="259">
        <f>'[3]Table 3 Levels 1&amp;2'!AL56</f>
        <v>4819.172186397177</v>
      </c>
      <c r="I55" s="258">
        <f>'[1]Table 4 Level 3'!P54</f>
        <v>574.43999999999994</v>
      </c>
      <c r="J55" s="258">
        <f t="shared" si="11"/>
        <v>5393.6121863971766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278">
        <f>'[1]Table 8 2.1.12 MFP Funded'!Y53</f>
        <v>0</v>
      </c>
      <c r="D56" s="277">
        <f>'10.1.12 MFP Funded'!V55</f>
        <v>0</v>
      </c>
      <c r="E56" s="276">
        <f t="shared" si="8"/>
        <v>0</v>
      </c>
      <c r="F56" s="276">
        <f t="shared" si="9"/>
        <v>0</v>
      </c>
      <c r="G56" s="276">
        <f t="shared" si="10"/>
        <v>0</v>
      </c>
      <c r="H56" s="275">
        <f>'[3]Table 3 Levels 1&amp;2'!AL57</f>
        <v>5078.3381494368732</v>
      </c>
      <c r="I56" s="274">
        <f>'[1]Table 4 Level 3'!P55</f>
        <v>634.46</v>
      </c>
      <c r="J56" s="274">
        <f t="shared" si="11"/>
        <v>5712.7981494368732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270">
        <f>'[1]Table 8 2.1.12 MFP Funded'!Y54</f>
        <v>0</v>
      </c>
      <c r="D57" s="269">
        <f>'10.1.12 MFP Funded'!V56</f>
        <v>0</v>
      </c>
      <c r="E57" s="268">
        <f t="shared" si="8"/>
        <v>0</v>
      </c>
      <c r="F57" s="268">
        <f t="shared" si="9"/>
        <v>0</v>
      </c>
      <c r="G57" s="268">
        <f t="shared" si="10"/>
        <v>0</v>
      </c>
      <c r="H57" s="267">
        <f>'[3]Table 3 Levels 1&amp;2'!AL58</f>
        <v>4327.8748353683095</v>
      </c>
      <c r="I57" s="266">
        <f>'[1]Table 4 Level 3'!P56</f>
        <v>706.66</v>
      </c>
      <c r="J57" s="266">
        <f t="shared" si="11"/>
        <v>5034.5348353683094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262">
        <f>'[1]Table 8 2.1.12 MFP Funded'!Y55</f>
        <v>0</v>
      </c>
      <c r="D58" s="261">
        <f>'10.1.12 MFP Funded'!V57</f>
        <v>1</v>
      </c>
      <c r="E58" s="260">
        <f t="shared" si="8"/>
        <v>1</v>
      </c>
      <c r="F58" s="260">
        <f t="shared" si="9"/>
        <v>1</v>
      </c>
      <c r="G58" s="260">
        <f t="shared" si="10"/>
        <v>0</v>
      </c>
      <c r="H58" s="259">
        <f>'[3]Table 3 Levels 1&amp;2'!AL59</f>
        <v>4936.6461759855838</v>
      </c>
      <c r="I58" s="258">
        <f>'[1]Table 4 Level 3'!P57</f>
        <v>658.37</v>
      </c>
      <c r="J58" s="258">
        <f t="shared" si="11"/>
        <v>5595.0161759855837</v>
      </c>
      <c r="K58" s="257">
        <f t="shared" si="12"/>
        <v>5595.0161759855837</v>
      </c>
      <c r="L58" s="257">
        <f t="shared" si="13"/>
        <v>5595.0161759855837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262">
        <f>'[1]Table 8 2.1.12 MFP Funded'!Y56</f>
        <v>0</v>
      </c>
      <c r="D59" s="261">
        <f>'10.1.12 MFP Funded'!V58</f>
        <v>0</v>
      </c>
      <c r="E59" s="260">
        <f t="shared" si="8"/>
        <v>0</v>
      </c>
      <c r="F59" s="260">
        <f t="shared" si="9"/>
        <v>0</v>
      </c>
      <c r="G59" s="260">
        <f t="shared" si="10"/>
        <v>0</v>
      </c>
      <c r="H59" s="259">
        <f>'[3]Table 3 Levels 1&amp;2'!AL60</f>
        <v>4800.3207499962118</v>
      </c>
      <c r="I59" s="258">
        <f>'[1]Table 4 Level 3'!P58</f>
        <v>689.74</v>
      </c>
      <c r="J59" s="258">
        <f t="shared" si="11"/>
        <v>5490.0607499962116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262">
        <f>'[1]Table 8 2.1.12 MFP Funded'!Y57</f>
        <v>0</v>
      </c>
      <c r="D60" s="261">
        <f>'10.1.12 MFP Funded'!V59</f>
        <v>0</v>
      </c>
      <c r="E60" s="260">
        <f t="shared" si="8"/>
        <v>0</v>
      </c>
      <c r="F60" s="260">
        <f t="shared" si="9"/>
        <v>0</v>
      </c>
      <c r="G60" s="260">
        <f t="shared" si="10"/>
        <v>0</v>
      </c>
      <c r="H60" s="259">
        <f>'[3]Table 3 Levels 1&amp;2'!AL61</f>
        <v>6010.7753360515026</v>
      </c>
      <c r="I60" s="258">
        <f>'[1]Table 4 Level 3'!P59</f>
        <v>951.45</v>
      </c>
      <c r="J60" s="258">
        <f t="shared" si="11"/>
        <v>6962.2253360515024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278">
        <f>'[1]Table 8 2.1.12 MFP Funded'!Y58</f>
        <v>0</v>
      </c>
      <c r="D61" s="277">
        <f>'10.1.12 MFP Funded'!V60</f>
        <v>0</v>
      </c>
      <c r="E61" s="276">
        <f t="shared" si="8"/>
        <v>0</v>
      </c>
      <c r="F61" s="276">
        <f t="shared" si="9"/>
        <v>0</v>
      </c>
      <c r="G61" s="276">
        <f t="shared" si="10"/>
        <v>0</v>
      </c>
      <c r="H61" s="275">
        <f>'[3]Table 3 Levels 1&amp;2'!AL62</f>
        <v>4103.7453851303217</v>
      </c>
      <c r="I61" s="274">
        <f>'[1]Table 4 Level 3'!P60</f>
        <v>795.14</v>
      </c>
      <c r="J61" s="274">
        <f t="shared" si="11"/>
        <v>4898.885385130322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270">
        <f>'[1]Table 8 2.1.12 MFP Funded'!Y59</f>
        <v>0</v>
      </c>
      <c r="D62" s="269">
        <f>'10.1.12 MFP Funded'!V61</f>
        <v>0</v>
      </c>
      <c r="E62" s="268">
        <f t="shared" si="8"/>
        <v>0</v>
      </c>
      <c r="F62" s="268">
        <f t="shared" si="9"/>
        <v>0</v>
      </c>
      <c r="G62" s="268">
        <f t="shared" si="10"/>
        <v>0</v>
      </c>
      <c r="H62" s="267">
        <f>'[3]Table 3 Levels 1&amp;2'!AL63</f>
        <v>5076.2407002640311</v>
      </c>
      <c r="I62" s="266">
        <f>'[1]Table 4 Level 3'!P61</f>
        <v>614.66000000000008</v>
      </c>
      <c r="J62" s="266">
        <f t="shared" si="11"/>
        <v>5690.900700264031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262">
        <f>'[1]Table 8 2.1.12 MFP Funded'!Y60</f>
        <v>0</v>
      </c>
      <c r="D63" s="261">
        <f>'10.1.12 MFP Funded'!V62</f>
        <v>0</v>
      </c>
      <c r="E63" s="260">
        <f t="shared" si="8"/>
        <v>0</v>
      </c>
      <c r="F63" s="260">
        <f t="shared" si="9"/>
        <v>0</v>
      </c>
      <c r="G63" s="260">
        <f t="shared" si="10"/>
        <v>0</v>
      </c>
      <c r="H63" s="259">
        <f>'[3]Table 3 Levels 1&amp;2'!AL64</f>
        <v>4409.0708210621269</v>
      </c>
      <c r="I63" s="258">
        <f>'[1]Table 4 Level 3'!P62</f>
        <v>764.51</v>
      </c>
      <c r="J63" s="258">
        <f t="shared" si="11"/>
        <v>5173.5808210621271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262">
        <f>'[1]Table 8 2.1.12 MFP Funded'!Y61</f>
        <v>0</v>
      </c>
      <c r="D64" s="261">
        <f>'10.1.12 MFP Funded'!V63</f>
        <v>0</v>
      </c>
      <c r="E64" s="260">
        <f t="shared" si="8"/>
        <v>0</v>
      </c>
      <c r="F64" s="260">
        <f t="shared" si="9"/>
        <v>0</v>
      </c>
      <c r="G64" s="260">
        <f t="shared" si="10"/>
        <v>0</v>
      </c>
      <c r="H64" s="259">
        <f>'[3]Table 3 Levels 1&amp;2'!AL65</f>
        <v>5341.4512666086594</v>
      </c>
      <c r="I64" s="258">
        <f>'[1]Table 4 Level 3'!P63</f>
        <v>697.04</v>
      </c>
      <c r="J64" s="258">
        <f t="shared" si="11"/>
        <v>6038.4912666086593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262">
        <f>'[1]Table 8 2.1.12 MFP Funded'!Y62</f>
        <v>0</v>
      </c>
      <c r="D65" s="261">
        <f>'10.1.12 MFP Funded'!V64</f>
        <v>0</v>
      </c>
      <c r="E65" s="260">
        <f t="shared" si="8"/>
        <v>0</v>
      </c>
      <c r="F65" s="260">
        <f t="shared" si="9"/>
        <v>0</v>
      </c>
      <c r="G65" s="260">
        <f t="shared" si="10"/>
        <v>0</v>
      </c>
      <c r="H65" s="259">
        <f>'[3]Table 3 Levels 1&amp;2'!AL66</f>
        <v>6342.1695127641487</v>
      </c>
      <c r="I65" s="258">
        <f>'[1]Table 4 Level 3'!P64</f>
        <v>689.52</v>
      </c>
      <c r="J65" s="258">
        <f t="shared" si="11"/>
        <v>7031.6895127641492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278">
        <f>'[1]Table 8 2.1.12 MFP Funded'!Y63</f>
        <v>0</v>
      </c>
      <c r="D66" s="277">
        <f>'10.1.12 MFP Funded'!V65</f>
        <v>0</v>
      </c>
      <c r="E66" s="276">
        <f t="shared" si="8"/>
        <v>0</v>
      </c>
      <c r="F66" s="276">
        <f t="shared" si="9"/>
        <v>0</v>
      </c>
      <c r="G66" s="276">
        <f t="shared" si="10"/>
        <v>0</v>
      </c>
      <c r="H66" s="275">
        <f>'[3]Table 3 Levels 1&amp;2'!AL67</f>
        <v>4836.7830262372299</v>
      </c>
      <c r="I66" s="274">
        <f>'[1]Table 4 Level 3'!P65</f>
        <v>594.04</v>
      </c>
      <c r="J66" s="274">
        <f t="shared" si="11"/>
        <v>5430.8230262372299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270">
        <f>'[1]Table 8 2.1.12 MFP Funded'!Y64</f>
        <v>0</v>
      </c>
      <c r="D67" s="269">
        <f>'10.1.12 MFP Funded'!V66</f>
        <v>0</v>
      </c>
      <c r="E67" s="268">
        <f t="shared" si="8"/>
        <v>0</v>
      </c>
      <c r="F67" s="268">
        <f t="shared" si="9"/>
        <v>0</v>
      </c>
      <c r="G67" s="268">
        <f t="shared" si="10"/>
        <v>0</v>
      </c>
      <c r="H67" s="267">
        <f>'[3]Table 3 Levels 1&amp;2'!AL68</f>
        <v>3068.5254213785697</v>
      </c>
      <c r="I67" s="266">
        <f>'[1]Table 4 Level 3'!P66</f>
        <v>833.70999999999992</v>
      </c>
      <c r="J67" s="266">
        <f t="shared" si="11"/>
        <v>3902.2354213785698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262">
        <f>'[1]Table 8 2.1.12 MFP Funded'!Y65</f>
        <v>0</v>
      </c>
      <c r="D68" s="261">
        <f>'10.1.12 MFP Funded'!V67</f>
        <v>0</v>
      </c>
      <c r="E68" s="260">
        <f t="shared" si="8"/>
        <v>0</v>
      </c>
      <c r="F68" s="260">
        <f t="shared" si="9"/>
        <v>0</v>
      </c>
      <c r="G68" s="260">
        <f t="shared" si="10"/>
        <v>0</v>
      </c>
      <c r="H68" s="259">
        <f>'[3]Table 3 Levels 1&amp;2'!AL69</f>
        <v>5577.0282124990472</v>
      </c>
      <c r="I68" s="258">
        <f>'[1]Table 4 Level 3'!P67</f>
        <v>516.08000000000004</v>
      </c>
      <c r="J68" s="258">
        <f t="shared" si="11"/>
        <v>6093.1082124990471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262">
        <f>'[1]Table 8 2.1.12 MFP Funded'!Y66</f>
        <v>0</v>
      </c>
      <c r="D69" s="261">
        <f>'10.1.12 MFP Funded'!V68</f>
        <v>0</v>
      </c>
      <c r="E69" s="260">
        <f t="shared" si="8"/>
        <v>0</v>
      </c>
      <c r="F69" s="260">
        <f t="shared" si="9"/>
        <v>0</v>
      </c>
      <c r="G69" s="260">
        <f t="shared" si="10"/>
        <v>0</v>
      </c>
      <c r="H69" s="259">
        <f>'[3]Table 3 Levels 1&amp;2'!AL70</f>
        <v>4427.207711317601</v>
      </c>
      <c r="I69" s="258">
        <f>'[1]Table 4 Level 3'!P68</f>
        <v>756.79</v>
      </c>
      <c r="J69" s="258">
        <f t="shared" si="11"/>
        <v>5183.997711317601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262">
        <f>'[1]Table 8 2.1.12 MFP Funded'!Y67</f>
        <v>0</v>
      </c>
      <c r="D70" s="261">
        <f>'10.1.12 MFP Funded'!V69</f>
        <v>0</v>
      </c>
      <c r="E70" s="260">
        <f t="shared" si="8"/>
        <v>0</v>
      </c>
      <c r="F70" s="260">
        <f t="shared" si="9"/>
        <v>0</v>
      </c>
      <c r="G70" s="260">
        <f t="shared" si="10"/>
        <v>0</v>
      </c>
      <c r="H70" s="259">
        <f>'[3]Table 3 Levels 1&amp;2'!AL71</f>
        <v>5888.4725850181812</v>
      </c>
      <c r="I70" s="258">
        <f>'[1]Table 4 Level 3'!P69</f>
        <v>592.66</v>
      </c>
      <c r="J70" s="258">
        <f t="shared" si="11"/>
        <v>6481.1325850181811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278">
        <f>'[1]Table 8 2.1.12 MFP Funded'!Y68</f>
        <v>0</v>
      </c>
      <c r="D71" s="277">
        <f>'10.1.12 MFP Funded'!V70</f>
        <v>0</v>
      </c>
      <c r="E71" s="276">
        <f t="shared" ref="E71:E75" si="15">D71-C71</f>
        <v>0</v>
      </c>
      <c r="F71" s="276">
        <f t="shared" ref="F71:F75" si="16">IF(E71&gt;0,E71,0)</f>
        <v>0</v>
      </c>
      <c r="G71" s="276">
        <f t="shared" si="10"/>
        <v>0</v>
      </c>
      <c r="H71" s="275">
        <f>'[3]Table 3 Levels 1&amp;2'!AL72</f>
        <v>4583.9609010774066</v>
      </c>
      <c r="I71" s="274">
        <f>'[1]Table 4 Level 3'!P70</f>
        <v>829.12</v>
      </c>
      <c r="J71" s="274">
        <f t="shared" ref="J71:J75" si="17">I71+H71</f>
        <v>5413.0809010774065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270">
        <f>'[1]Table 8 2.1.12 MFP Funded'!Y69</f>
        <v>0</v>
      </c>
      <c r="D72" s="269">
        <f>'10.1.12 MFP Funded'!V71</f>
        <v>0</v>
      </c>
      <c r="E72" s="268">
        <f t="shared" si="15"/>
        <v>0</v>
      </c>
      <c r="F72" s="268">
        <f t="shared" si="16"/>
        <v>0</v>
      </c>
      <c r="G72" s="268">
        <f t="shared" si="10"/>
        <v>0</v>
      </c>
      <c r="H72" s="267">
        <f>'[3]Table 3 Levels 1&amp;2'!AL73</f>
        <v>6262.4784859426345</v>
      </c>
      <c r="I72" s="266">
        <f>'[1]Table 4 Level 3'!P71</f>
        <v>730.06</v>
      </c>
      <c r="J72" s="266">
        <f t="shared" si="17"/>
        <v>6992.538485942634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262">
        <f>'[1]Table 8 2.1.12 MFP Funded'!Y70</f>
        <v>0</v>
      </c>
      <c r="D73" s="261">
        <f>'10.1.12 MFP Funded'!V72</f>
        <v>0</v>
      </c>
      <c r="E73" s="260">
        <f t="shared" si="15"/>
        <v>0</v>
      </c>
      <c r="F73" s="260">
        <f t="shared" si="16"/>
        <v>0</v>
      </c>
      <c r="G73" s="260">
        <f t="shared" si="10"/>
        <v>0</v>
      </c>
      <c r="H73" s="259">
        <f>'[3]Table 3 Levels 1&amp;2'!AL74</f>
        <v>5059.3528695821524</v>
      </c>
      <c r="I73" s="258">
        <f>'[1]Table 4 Level 3'!P72</f>
        <v>715.61</v>
      </c>
      <c r="J73" s="258">
        <f t="shared" si="17"/>
        <v>5774.9628695821521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262">
        <f>'[1]Table 8 2.1.12 MFP Funded'!Y71</f>
        <v>0</v>
      </c>
      <c r="D74" s="261">
        <f>'10.1.12 MFP Funded'!V73</f>
        <v>0</v>
      </c>
      <c r="E74" s="260">
        <f t="shared" si="15"/>
        <v>0</v>
      </c>
      <c r="F74" s="260">
        <f t="shared" si="16"/>
        <v>0</v>
      </c>
      <c r="G74" s="260">
        <f t="shared" si="10"/>
        <v>0</v>
      </c>
      <c r="H74" s="259">
        <f>'[3]Table 3 Levels 1&amp;2'!AL75</f>
        <v>5863.2815891318614</v>
      </c>
      <c r="I74" s="258">
        <f>'[1]Table 4 Level 3'!P73</f>
        <v>798.7</v>
      </c>
      <c r="J74" s="258">
        <f t="shared" si="17"/>
        <v>6661.9815891318613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254">
        <f>'[1]Table 8 2.1.12 MFP Funded'!Y72</f>
        <v>0</v>
      </c>
      <c r="D75" s="253">
        <f>'10.1.12 MFP Funded'!V74</f>
        <v>0</v>
      </c>
      <c r="E75" s="252">
        <f t="shared" si="15"/>
        <v>0</v>
      </c>
      <c r="F75" s="252">
        <f t="shared" si="16"/>
        <v>0</v>
      </c>
      <c r="G75" s="252">
        <f t="shared" si="10"/>
        <v>0</v>
      </c>
      <c r="H75" s="251">
        <f>'[3]Table 3 Levels 1&amp;2'!AL76</f>
        <v>5520.7940729790862</v>
      </c>
      <c r="I75" s="250">
        <f>'[1]Table 4 Level 3'!P74</f>
        <v>705.67</v>
      </c>
      <c r="J75" s="250">
        <f t="shared" si="17"/>
        <v>6226.4640729790863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ht="13.5" thickBot="1">
      <c r="A76" s="248"/>
      <c r="B76" s="247" t="s">
        <v>223</v>
      </c>
      <c r="C76" s="246">
        <f>SUM(C7:C75)</f>
        <v>55</v>
      </c>
      <c r="D76" s="246">
        <f>SUM(D7:D75)</f>
        <v>211</v>
      </c>
      <c r="E76" s="325">
        <f>SUM(E7:E75)</f>
        <v>156</v>
      </c>
      <c r="F76" s="325">
        <f>SUM(F7:F75)</f>
        <v>156</v>
      </c>
      <c r="G76" s="325">
        <f>SUM(G7:G75)</f>
        <v>0</v>
      </c>
      <c r="H76" s="244">
        <f>'[3]Table 3 Levels 1&amp;2'!AL77</f>
        <v>4336.5032257801222</v>
      </c>
      <c r="I76" s="243"/>
      <c r="J76" s="243"/>
      <c r="K76" s="242">
        <f>SUM(K7:K75)</f>
        <v>641912.77932094957</v>
      </c>
      <c r="L76" s="242">
        <f>SUM(L7:L75)</f>
        <v>641912.77932094957</v>
      </c>
      <c r="M76" s="242">
        <f>SUM(M7:M75)</f>
        <v>0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ageMargins left="0.38" right="0.34" top="0.75" bottom="0.75" header="0.3" footer="0.3"/>
  <pageSetup paperSize="5" scale="60" firstPageNumber="58" orientation="portrait" useFirstPageNumber="1" r:id="rId1"/>
  <headerFooter>
    <oddHeader>&amp;L&amp;"Arial,Bold"&amp;20Revised FY2012-13 MFP Budget Letter: October 1 Mid-year Adjustment for Students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D79" sqref="D79"/>
      <selection pane="topRight" activeCell="D79" sqref="D79"/>
      <selection pane="bottomLeft" activeCell="D79" sqref="D79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1.5703125" bestFit="1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300</v>
      </c>
      <c r="B2" s="798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9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9.75" customHeight="1">
      <c r="A4" s="789"/>
      <c r="B4" s="80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2" customHeight="1">
      <c r="A6" s="302"/>
      <c r="B6" s="301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f>'[1]Table 8 2.1.12 MFP Funded'!X4</f>
        <v>0</v>
      </c>
      <c r="D7" s="299">
        <f>'10.1.12 MFP Funded'!U6</f>
        <v>0</v>
      </c>
      <c r="E7" s="284">
        <f t="shared" ref="E7:E38" si="1">D7-C7</f>
        <v>0</v>
      </c>
      <c r="F7" s="284">
        <f t="shared" ref="F7:F38" si="2">IF(E7&gt;0,E7,0)</f>
        <v>0</v>
      </c>
      <c r="G7" s="284">
        <f t="shared" ref="G7:G38" si="3">IF(E7&lt;0,E7,0)</f>
        <v>0</v>
      </c>
      <c r="H7" s="283">
        <f>'[3]Table 3 Levels 1&amp;2'!AL8</f>
        <v>4637.919706737428</v>
      </c>
      <c r="I7" s="282">
        <f>'[1]Table 4 Level 3'!P6</f>
        <v>777.48</v>
      </c>
      <c r="J7" s="282">
        <f t="shared" ref="J7:J38" si="4">I7+H7</f>
        <v>5415.3997067374276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298">
        <f>'[1]Table 8 2.1.12 MFP Funded'!X5</f>
        <v>0</v>
      </c>
      <c r="D8" s="297">
        <f>'10.1.12 MFP Funded'!U7</f>
        <v>0</v>
      </c>
      <c r="E8" s="296">
        <f t="shared" si="1"/>
        <v>0</v>
      </c>
      <c r="F8" s="296">
        <f t="shared" si="2"/>
        <v>0</v>
      </c>
      <c r="G8" s="296">
        <f t="shared" si="3"/>
        <v>0</v>
      </c>
      <c r="H8" s="295">
        <f>'[3]Table 3 Levels 1&amp;2'!AL9</f>
        <v>6149.545926426621</v>
      </c>
      <c r="I8" s="294">
        <f>'[1]Table 4 Level 3'!P7</f>
        <v>842.32</v>
      </c>
      <c r="J8" s="294">
        <f t="shared" si="4"/>
        <v>6991.8659264266207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>
      <c r="A9" s="264">
        <v>3</v>
      </c>
      <c r="B9" s="263" t="s">
        <v>290</v>
      </c>
      <c r="C9" s="298">
        <f>'[1]Table 8 2.1.12 MFP Funded'!X6</f>
        <v>0</v>
      </c>
      <c r="D9" s="297">
        <f>'10.1.12 MFP Funded'!U8</f>
        <v>0</v>
      </c>
      <c r="E9" s="296">
        <f t="shared" si="1"/>
        <v>0</v>
      </c>
      <c r="F9" s="296">
        <f t="shared" si="2"/>
        <v>0</v>
      </c>
      <c r="G9" s="296">
        <f t="shared" si="3"/>
        <v>0</v>
      </c>
      <c r="H9" s="295">
        <f>'[3]Table 3 Levels 1&amp;2'!AL10</f>
        <v>4340.9401078757892</v>
      </c>
      <c r="I9" s="294">
        <f>'[1]Table 4 Level 3'!P8</f>
        <v>596.84</v>
      </c>
      <c r="J9" s="294">
        <f t="shared" si="4"/>
        <v>4937.7801078757893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>
      <c r="A10" s="264">
        <v>4</v>
      </c>
      <c r="B10" s="263" t="s">
        <v>289</v>
      </c>
      <c r="C10" s="298">
        <f>'[1]Table 8 2.1.12 MFP Funded'!X7</f>
        <v>0</v>
      </c>
      <c r="D10" s="297">
        <f>'10.1.12 MFP Funded'!U9</f>
        <v>0</v>
      </c>
      <c r="E10" s="296">
        <f t="shared" si="1"/>
        <v>0</v>
      </c>
      <c r="F10" s="296">
        <f t="shared" si="2"/>
        <v>0</v>
      </c>
      <c r="G10" s="296">
        <f t="shared" si="3"/>
        <v>0</v>
      </c>
      <c r="H10" s="295">
        <f>'[3]Table 3 Levels 1&amp;2'!AL11</f>
        <v>6077.3708498182023</v>
      </c>
      <c r="I10" s="294">
        <f>'[1]Table 4 Level 3'!P9</f>
        <v>585.76</v>
      </c>
      <c r="J10" s="294">
        <f t="shared" si="4"/>
        <v>6663.1308498182025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292">
        <f>'[1]Table 8 2.1.12 MFP Funded'!X8</f>
        <v>0</v>
      </c>
      <c r="D11" s="291">
        <f>'10.1.12 MFP Funded'!U10</f>
        <v>0</v>
      </c>
      <c r="E11" s="290">
        <f t="shared" si="1"/>
        <v>0</v>
      </c>
      <c r="F11" s="290">
        <f t="shared" si="2"/>
        <v>0</v>
      </c>
      <c r="G11" s="290">
        <f t="shared" si="3"/>
        <v>0</v>
      </c>
      <c r="H11" s="289">
        <f>'[3]Table 3 Levels 1&amp;2'!AL12</f>
        <v>4878.1095033692254</v>
      </c>
      <c r="I11" s="288">
        <f>'[1]Table 4 Level 3'!P10</f>
        <v>555.91</v>
      </c>
      <c r="J11" s="288">
        <f t="shared" si="4"/>
        <v>5434.0195033692253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>
      <c r="A12" s="272">
        <v>6</v>
      </c>
      <c r="B12" s="271" t="s">
        <v>287</v>
      </c>
      <c r="C12" s="286">
        <f>'[1]Table 8 2.1.12 MFP Funded'!X9</f>
        <v>0</v>
      </c>
      <c r="D12" s="285">
        <f>'10.1.12 MFP Funded'!U11</f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3">
        <f>'[3]Table 3 Levels 1&amp;2'!AL13</f>
        <v>5550.1901239384006</v>
      </c>
      <c r="I12" s="282">
        <f>'[1]Table 4 Level 3'!P11</f>
        <v>545.4799999999999</v>
      </c>
      <c r="J12" s="282">
        <f t="shared" si="4"/>
        <v>6095.6701239384001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298">
        <f>'[1]Table 8 2.1.12 MFP Funded'!X10</f>
        <v>0</v>
      </c>
      <c r="D13" s="297">
        <f>'10.1.12 MFP Funded'!U12</f>
        <v>0</v>
      </c>
      <c r="E13" s="296">
        <f t="shared" si="1"/>
        <v>0</v>
      </c>
      <c r="F13" s="296">
        <f t="shared" si="2"/>
        <v>0</v>
      </c>
      <c r="G13" s="296">
        <f t="shared" si="3"/>
        <v>0</v>
      </c>
      <c r="H13" s="295">
        <f>'[3]Table 3 Levels 1&amp;2'!AL14</f>
        <v>1550.5347159603245</v>
      </c>
      <c r="I13" s="294">
        <f>'[1]Table 4 Level 3'!P12</f>
        <v>756.91999999999985</v>
      </c>
      <c r="J13" s="294">
        <f t="shared" si="4"/>
        <v>2307.4547159603244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298">
        <f>'[1]Table 8 2.1.12 MFP Funded'!X11</f>
        <v>0</v>
      </c>
      <c r="D14" s="297">
        <f>'10.1.12 MFP Funded'!U13</f>
        <v>0</v>
      </c>
      <c r="E14" s="296">
        <f t="shared" si="1"/>
        <v>0</v>
      </c>
      <c r="F14" s="296">
        <f t="shared" si="2"/>
        <v>0</v>
      </c>
      <c r="G14" s="296">
        <f t="shared" si="3"/>
        <v>0</v>
      </c>
      <c r="H14" s="295">
        <f>'[3]Table 3 Levels 1&amp;2'!AL15</f>
        <v>4054.7459475361657</v>
      </c>
      <c r="I14" s="294">
        <f>'[1]Table 4 Level 3'!P13</f>
        <v>725.76</v>
      </c>
      <c r="J14" s="294">
        <f t="shared" si="4"/>
        <v>4780.5059475361659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298">
        <f>'[1]Table 8 2.1.12 MFP Funded'!X12</f>
        <v>1</v>
      </c>
      <c r="D15" s="297">
        <f>'10.1.12 MFP Funded'!U14</f>
        <v>0</v>
      </c>
      <c r="E15" s="296">
        <f t="shared" si="1"/>
        <v>-1</v>
      </c>
      <c r="F15" s="296">
        <f t="shared" si="2"/>
        <v>0</v>
      </c>
      <c r="G15" s="296">
        <f t="shared" si="3"/>
        <v>-1</v>
      </c>
      <c r="H15" s="295">
        <f>'[3]Table 3 Levels 1&amp;2'!AL16</f>
        <v>4287.1210280148016</v>
      </c>
      <c r="I15" s="294">
        <f>'[1]Table 4 Level 3'!P14</f>
        <v>744.76</v>
      </c>
      <c r="J15" s="294">
        <f t="shared" si="4"/>
        <v>5031.8810280148018</v>
      </c>
      <c r="K15" s="293">
        <f t="shared" si="5"/>
        <v>-5031.8810280148018</v>
      </c>
      <c r="L15" s="293">
        <f t="shared" si="6"/>
        <v>0</v>
      </c>
      <c r="M15" s="293">
        <f t="shared" si="7"/>
        <v>-5031.8810280148018</v>
      </c>
    </row>
    <row r="16" spans="1:13">
      <c r="A16" s="280">
        <v>10</v>
      </c>
      <c r="B16" s="279" t="s">
        <v>283</v>
      </c>
      <c r="C16" s="292">
        <f>'[1]Table 8 2.1.12 MFP Funded'!X13</f>
        <v>635</v>
      </c>
      <c r="D16" s="291">
        <f>'10.1.12 MFP Funded'!U15</f>
        <v>778</v>
      </c>
      <c r="E16" s="290">
        <f t="shared" si="1"/>
        <v>143</v>
      </c>
      <c r="F16" s="290">
        <f t="shared" si="2"/>
        <v>143</v>
      </c>
      <c r="G16" s="290">
        <f t="shared" si="3"/>
        <v>0</v>
      </c>
      <c r="H16" s="289">
        <f>'[3]Table 3 Levels 1&amp;2'!AL17</f>
        <v>4320.1782742925079</v>
      </c>
      <c r="I16" s="288">
        <f>'[1]Table 4 Level 3'!P15</f>
        <v>608.04000000000008</v>
      </c>
      <c r="J16" s="288">
        <f t="shared" si="4"/>
        <v>4928.2182742925079</v>
      </c>
      <c r="K16" s="287">
        <f t="shared" si="5"/>
        <v>704735.21322382858</v>
      </c>
      <c r="L16" s="287">
        <f t="shared" si="6"/>
        <v>704735.21322382858</v>
      </c>
      <c r="M16" s="287">
        <f t="shared" si="7"/>
        <v>0</v>
      </c>
    </row>
    <row r="17" spans="1:13">
      <c r="A17" s="272">
        <v>11</v>
      </c>
      <c r="B17" s="271" t="s">
        <v>282</v>
      </c>
      <c r="C17" s="286">
        <f>'[1]Table 8 2.1.12 MFP Funded'!X14</f>
        <v>0</v>
      </c>
      <c r="D17" s="285">
        <f>'10.1.12 MFP Funded'!U16</f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3">
        <f>'[3]Table 3 Levels 1&amp;2'!AL18</f>
        <v>6754.8947842641273</v>
      </c>
      <c r="I17" s="282">
        <f>'[1]Table 4 Level 3'!P16</f>
        <v>706.55</v>
      </c>
      <c r="J17" s="282">
        <f t="shared" si="4"/>
        <v>7461.4447842641275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298">
        <f>'[1]Table 8 2.1.12 MFP Funded'!X15</f>
        <v>0</v>
      </c>
      <c r="D18" s="297">
        <f>'10.1.12 MFP Funded'!U17</f>
        <v>0</v>
      </c>
      <c r="E18" s="296">
        <f t="shared" si="1"/>
        <v>0</v>
      </c>
      <c r="F18" s="296">
        <f t="shared" si="2"/>
        <v>0</v>
      </c>
      <c r="G18" s="296">
        <f t="shared" si="3"/>
        <v>0</v>
      </c>
      <c r="H18" s="295">
        <f>'[3]Table 3 Levels 1&amp;2'!AL19</f>
        <v>1807.9873469387755</v>
      </c>
      <c r="I18" s="294">
        <f>'[1]Table 4 Level 3'!P17</f>
        <v>1063.31</v>
      </c>
      <c r="J18" s="294">
        <f t="shared" si="4"/>
        <v>2871.2973469387753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298">
        <f>'[1]Table 8 2.1.12 MFP Funded'!X16</f>
        <v>0</v>
      </c>
      <c r="D19" s="297">
        <f>'10.1.12 MFP Funded'!U18</f>
        <v>0</v>
      </c>
      <c r="E19" s="296">
        <f t="shared" si="1"/>
        <v>0</v>
      </c>
      <c r="F19" s="296">
        <f t="shared" si="2"/>
        <v>0</v>
      </c>
      <c r="G19" s="296">
        <f t="shared" si="3"/>
        <v>0</v>
      </c>
      <c r="H19" s="295">
        <f>'[3]Table 3 Levels 1&amp;2'!AL20</f>
        <v>6143.511131744569</v>
      </c>
      <c r="I19" s="294">
        <f>'[1]Table 4 Level 3'!P18</f>
        <v>749.43000000000006</v>
      </c>
      <c r="J19" s="294">
        <f t="shared" si="4"/>
        <v>6892.9411317445692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>
      <c r="A20" s="264">
        <v>14</v>
      </c>
      <c r="B20" s="263" t="s">
        <v>279</v>
      </c>
      <c r="C20" s="298">
        <f>'[1]Table 8 2.1.12 MFP Funded'!X17</f>
        <v>0</v>
      </c>
      <c r="D20" s="297">
        <f>'10.1.12 MFP Funded'!U19</f>
        <v>0</v>
      </c>
      <c r="E20" s="296">
        <f t="shared" si="1"/>
        <v>0</v>
      </c>
      <c r="F20" s="296">
        <f t="shared" si="2"/>
        <v>0</v>
      </c>
      <c r="G20" s="296">
        <f t="shared" si="3"/>
        <v>0</v>
      </c>
      <c r="H20" s="295">
        <f>'[3]Table 3 Levels 1&amp;2'!AL21</f>
        <v>5304.5609177528095</v>
      </c>
      <c r="I20" s="294">
        <f>'[1]Table 4 Level 3'!P19</f>
        <v>809.9799999999999</v>
      </c>
      <c r="J20" s="294">
        <f t="shared" si="4"/>
        <v>6114.540917752809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292">
        <f>'[1]Table 8 2.1.12 MFP Funded'!X18</f>
        <v>0</v>
      </c>
      <c r="D21" s="291">
        <f>'10.1.12 MFP Funded'!U20</f>
        <v>0</v>
      </c>
      <c r="E21" s="290">
        <f t="shared" si="1"/>
        <v>0</v>
      </c>
      <c r="F21" s="290">
        <f t="shared" si="2"/>
        <v>0</v>
      </c>
      <c r="G21" s="290">
        <f t="shared" si="3"/>
        <v>0</v>
      </c>
      <c r="H21" s="289">
        <f>'[3]Table 3 Levels 1&amp;2'!AL22</f>
        <v>5440.6588926253107</v>
      </c>
      <c r="I21" s="288">
        <f>'[1]Table 4 Level 3'!P20</f>
        <v>553.79999999999995</v>
      </c>
      <c r="J21" s="288">
        <f t="shared" si="4"/>
        <v>5994.4588926253109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286">
        <f>'[1]Table 8 2.1.12 MFP Funded'!X19</f>
        <v>0</v>
      </c>
      <c r="D22" s="285">
        <f>'10.1.12 MFP Funded'!U21</f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3">
        <f>'[3]Table 3 Levels 1&amp;2'!AL23</f>
        <v>1508.2103091706706</v>
      </c>
      <c r="I22" s="282">
        <f>'[1]Table 4 Level 3'!P21</f>
        <v>686.73</v>
      </c>
      <c r="J22" s="282">
        <f t="shared" si="4"/>
        <v>2194.9403091706708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298">
        <f>'[1]Table 8 2.1.12 MFP Funded'!X20</f>
        <v>0</v>
      </c>
      <c r="D23" s="297">
        <f>'10.1.12 MFP Funded'!U22</f>
        <v>0</v>
      </c>
      <c r="E23" s="296">
        <f t="shared" si="1"/>
        <v>0</v>
      </c>
      <c r="F23" s="296">
        <f t="shared" si="2"/>
        <v>0</v>
      </c>
      <c r="G23" s="296">
        <f t="shared" si="3"/>
        <v>0</v>
      </c>
      <c r="H23" s="295">
        <f>'[3]Table 3 Levels 1&amp;2'!AL24</f>
        <v>3395.7244841073689</v>
      </c>
      <c r="I23" s="294">
        <f>'[1]Table 5B2_RSD_LA'!F7</f>
        <v>801.47762416806802</v>
      </c>
      <c r="J23" s="294">
        <f t="shared" si="4"/>
        <v>4197.2021082754372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298">
        <f>'[1]Table 8 2.1.12 MFP Funded'!X21</f>
        <v>0</v>
      </c>
      <c r="D24" s="297">
        <f>'10.1.12 MFP Funded'!U23</f>
        <v>0</v>
      </c>
      <c r="E24" s="296">
        <f t="shared" si="1"/>
        <v>0</v>
      </c>
      <c r="F24" s="296">
        <f t="shared" si="2"/>
        <v>0</v>
      </c>
      <c r="G24" s="296">
        <f t="shared" si="3"/>
        <v>0</v>
      </c>
      <c r="H24" s="295">
        <f>'[3]Table 3 Levels 1&amp;2'!AL25</f>
        <v>5811.9176591224677</v>
      </c>
      <c r="I24" s="294">
        <f>'[1]Table 4 Level 3'!P23</f>
        <v>845.94999999999993</v>
      </c>
      <c r="J24" s="294">
        <f t="shared" si="4"/>
        <v>6657.8676591224676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298">
        <f>'[1]Table 8 2.1.12 MFP Funded'!X22</f>
        <v>0</v>
      </c>
      <c r="D25" s="297">
        <f>'10.1.12 MFP Funded'!U24</f>
        <v>0</v>
      </c>
      <c r="E25" s="296">
        <f t="shared" si="1"/>
        <v>0</v>
      </c>
      <c r="F25" s="296">
        <f t="shared" si="2"/>
        <v>0</v>
      </c>
      <c r="G25" s="296">
        <f t="shared" si="3"/>
        <v>0</v>
      </c>
      <c r="H25" s="295">
        <f>'[3]Table 3 Levels 1&amp;2'!AL26</f>
        <v>5201.7687653250778</v>
      </c>
      <c r="I25" s="294">
        <f>'[1]Table 4 Level 3'!P24</f>
        <v>905.43</v>
      </c>
      <c r="J25" s="294">
        <f t="shared" si="4"/>
        <v>6107.1987653250781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292">
        <f>'[1]Table 8 2.1.12 MFP Funded'!X23</f>
        <v>0</v>
      </c>
      <c r="D26" s="291">
        <f>'10.1.12 MFP Funded'!U25</f>
        <v>0</v>
      </c>
      <c r="E26" s="290">
        <f t="shared" si="1"/>
        <v>0</v>
      </c>
      <c r="F26" s="290">
        <f t="shared" si="2"/>
        <v>0</v>
      </c>
      <c r="G26" s="290">
        <f t="shared" si="3"/>
        <v>0</v>
      </c>
      <c r="H26" s="289">
        <f>'[3]Table 3 Levels 1&amp;2'!AL27</f>
        <v>5446.6066076220959</v>
      </c>
      <c r="I26" s="288">
        <f>'[1]Table 4 Level 3'!P25</f>
        <v>586.16999999999996</v>
      </c>
      <c r="J26" s="288">
        <f t="shared" si="4"/>
        <v>6032.776607622096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286">
        <f>'[1]Table 8 2.1.12 MFP Funded'!X24</f>
        <v>0</v>
      </c>
      <c r="D27" s="285">
        <f>'10.1.12 MFP Funded'!U26</f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3">
        <f>'[3]Table 3 Levels 1&amp;2'!AL28</f>
        <v>5761.9798531850847</v>
      </c>
      <c r="I27" s="282">
        <f>'[1]Table 4 Level 3'!P26</f>
        <v>610.35</v>
      </c>
      <c r="J27" s="282">
        <f t="shared" si="4"/>
        <v>6372.3298531850851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298">
        <f>'[1]Table 8 2.1.12 MFP Funded'!X25</f>
        <v>0</v>
      </c>
      <c r="D28" s="297">
        <f>'10.1.12 MFP Funded'!U27</f>
        <v>0</v>
      </c>
      <c r="E28" s="296">
        <f t="shared" si="1"/>
        <v>0</v>
      </c>
      <c r="F28" s="296">
        <f t="shared" si="2"/>
        <v>0</v>
      </c>
      <c r="G28" s="296">
        <f t="shared" si="3"/>
        <v>0</v>
      </c>
      <c r="H28" s="295">
        <f>'[3]Table 3 Levels 1&amp;2'!AL29</f>
        <v>6212.5932514983215</v>
      </c>
      <c r="I28" s="294">
        <f>'[1]Table 4 Level 3'!P27</f>
        <v>496.36</v>
      </c>
      <c r="J28" s="294">
        <f t="shared" si="4"/>
        <v>6708.9532514983212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298">
        <f>'[1]Table 8 2.1.12 MFP Funded'!X26</f>
        <v>0</v>
      </c>
      <c r="D29" s="297">
        <f>'10.1.12 MFP Funded'!U28</f>
        <v>0</v>
      </c>
      <c r="E29" s="296">
        <f t="shared" si="1"/>
        <v>0</v>
      </c>
      <c r="F29" s="296">
        <f t="shared" si="2"/>
        <v>0</v>
      </c>
      <c r="G29" s="296">
        <f t="shared" si="3"/>
        <v>0</v>
      </c>
      <c r="H29" s="295">
        <f>'[3]Table 3 Levels 1&amp;2'!AL30</f>
        <v>4824.5074836036147</v>
      </c>
      <c r="I29" s="294">
        <f>'[1]Table 4 Level 3'!P28</f>
        <v>688.58</v>
      </c>
      <c r="J29" s="294">
        <f t="shared" si="4"/>
        <v>5513.0874836036146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298">
        <f>'[1]Table 8 2.1.12 MFP Funded'!X27</f>
        <v>0</v>
      </c>
      <c r="D30" s="297">
        <f>'10.1.12 MFP Funded'!U29</f>
        <v>0</v>
      </c>
      <c r="E30" s="296">
        <f t="shared" si="1"/>
        <v>0</v>
      </c>
      <c r="F30" s="296">
        <f t="shared" si="2"/>
        <v>0</v>
      </c>
      <c r="G30" s="296">
        <f t="shared" si="3"/>
        <v>0</v>
      </c>
      <c r="H30" s="295">
        <f>'[3]Table 3 Levels 1&amp;2'!AL31</f>
        <v>2654.5104003578617</v>
      </c>
      <c r="I30" s="294">
        <f>'[1]Table 4 Level 3'!P29</f>
        <v>854.24999999999989</v>
      </c>
      <c r="J30" s="294">
        <f t="shared" si="4"/>
        <v>3508.7604003578617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292">
        <f>'[1]Table 8 2.1.12 MFP Funded'!X28</f>
        <v>0</v>
      </c>
      <c r="D31" s="291">
        <f>'10.1.12 MFP Funded'!U30</f>
        <v>0</v>
      </c>
      <c r="E31" s="290">
        <f t="shared" si="1"/>
        <v>0</v>
      </c>
      <c r="F31" s="290">
        <f t="shared" si="2"/>
        <v>0</v>
      </c>
      <c r="G31" s="290">
        <f t="shared" si="3"/>
        <v>0</v>
      </c>
      <c r="H31" s="289">
        <f>'[3]Table 3 Levels 1&amp;2'!AL32</f>
        <v>3876.6607101712493</v>
      </c>
      <c r="I31" s="288">
        <f>'[1]Table 4 Level 3'!P30</f>
        <v>653.73</v>
      </c>
      <c r="J31" s="288">
        <f t="shared" si="4"/>
        <v>4530.3907101712493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286">
        <f>'[1]Table 8 2.1.12 MFP Funded'!X29</f>
        <v>0</v>
      </c>
      <c r="D32" s="285">
        <f>'10.1.12 MFP Funded'!U31</f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3">
        <f>'[3]Table 3 Levels 1&amp;2'!AL33</f>
        <v>3130.9087022137969</v>
      </c>
      <c r="I32" s="282">
        <f>'[1]Table 4 Level 3'!P31</f>
        <v>836.83</v>
      </c>
      <c r="J32" s="282">
        <f t="shared" si="4"/>
        <v>3967.7387022137968</v>
      </c>
      <c r="K32" s="281">
        <f t="shared" si="5"/>
        <v>0</v>
      </c>
      <c r="L32" s="281">
        <f t="shared" si="6"/>
        <v>0</v>
      </c>
      <c r="M32" s="281">
        <f t="shared" si="7"/>
        <v>0</v>
      </c>
    </row>
    <row r="33" spans="1:13">
      <c r="A33" s="264">
        <v>27</v>
      </c>
      <c r="B33" s="263" t="s">
        <v>266</v>
      </c>
      <c r="C33" s="262">
        <f>'[1]Table 8 2.1.12 MFP Funded'!X30</f>
        <v>4</v>
      </c>
      <c r="D33" s="261">
        <f>'10.1.12 MFP Funded'!U32</f>
        <v>0</v>
      </c>
      <c r="E33" s="260">
        <f t="shared" si="1"/>
        <v>-4</v>
      </c>
      <c r="F33" s="260">
        <f t="shared" si="2"/>
        <v>0</v>
      </c>
      <c r="G33" s="260">
        <f t="shared" si="3"/>
        <v>-4</v>
      </c>
      <c r="H33" s="259">
        <f>'[3]Table 3 Levels 1&amp;2'!AL34</f>
        <v>5673.3097932359224</v>
      </c>
      <c r="I33" s="258">
        <f>'[1]Table 4 Level 3'!P32</f>
        <v>693.06</v>
      </c>
      <c r="J33" s="258">
        <f t="shared" si="4"/>
        <v>6366.3697932359228</v>
      </c>
      <c r="K33" s="257">
        <f t="shared" si="5"/>
        <v>-25465.479172943691</v>
      </c>
      <c r="L33" s="257">
        <f t="shared" si="6"/>
        <v>0</v>
      </c>
      <c r="M33" s="257">
        <f t="shared" si="7"/>
        <v>-25465.479172943691</v>
      </c>
    </row>
    <row r="34" spans="1:13">
      <c r="A34" s="264">
        <v>28</v>
      </c>
      <c r="B34" s="263" t="s">
        <v>265</v>
      </c>
      <c r="C34" s="262">
        <f>'[1]Table 8 2.1.12 MFP Funded'!X31</f>
        <v>0</v>
      </c>
      <c r="D34" s="261">
        <f>'10.1.12 MFP Funded'!U33</f>
        <v>0</v>
      </c>
      <c r="E34" s="260">
        <f t="shared" si="1"/>
        <v>0</v>
      </c>
      <c r="F34" s="260">
        <f t="shared" si="2"/>
        <v>0</v>
      </c>
      <c r="G34" s="260">
        <f t="shared" si="3"/>
        <v>0</v>
      </c>
      <c r="H34" s="259">
        <f>'[3]Table 3 Levels 1&amp;2'!AL35</f>
        <v>3225.6961587092846</v>
      </c>
      <c r="I34" s="258">
        <f>'[1]Table 4 Level 3'!P33</f>
        <v>694.4</v>
      </c>
      <c r="J34" s="258">
        <f t="shared" si="4"/>
        <v>3920.0961587092847</v>
      </c>
      <c r="K34" s="257">
        <f t="shared" si="5"/>
        <v>0</v>
      </c>
      <c r="L34" s="257">
        <f t="shared" si="6"/>
        <v>0</v>
      </c>
      <c r="M34" s="257">
        <f t="shared" si="7"/>
        <v>0</v>
      </c>
    </row>
    <row r="35" spans="1:13">
      <c r="A35" s="264">
        <v>29</v>
      </c>
      <c r="B35" s="263" t="s">
        <v>264</v>
      </c>
      <c r="C35" s="262">
        <f>'[1]Table 8 2.1.12 MFP Funded'!X32</f>
        <v>0</v>
      </c>
      <c r="D35" s="261">
        <f>'10.1.12 MFP Funded'!U34</f>
        <v>0</v>
      </c>
      <c r="E35" s="260">
        <f t="shared" si="1"/>
        <v>0</v>
      </c>
      <c r="F35" s="260">
        <f t="shared" si="2"/>
        <v>0</v>
      </c>
      <c r="G35" s="260">
        <f t="shared" si="3"/>
        <v>0</v>
      </c>
      <c r="H35" s="259">
        <f>'[3]Table 3 Levels 1&amp;2'!AL36</f>
        <v>3955.7852148385191</v>
      </c>
      <c r="I35" s="258">
        <f>'[1]Table 4 Level 3'!P34</f>
        <v>754.94999999999993</v>
      </c>
      <c r="J35" s="258">
        <f t="shared" si="4"/>
        <v>4710.7352148385189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278">
        <f>'[1]Table 8 2.1.12 MFP Funded'!X33</f>
        <v>0</v>
      </c>
      <c r="D36" s="277">
        <f>'10.1.12 MFP Funded'!U35</f>
        <v>0</v>
      </c>
      <c r="E36" s="276">
        <f t="shared" si="1"/>
        <v>0</v>
      </c>
      <c r="F36" s="276">
        <f t="shared" si="2"/>
        <v>0</v>
      </c>
      <c r="G36" s="276">
        <f t="shared" si="3"/>
        <v>0</v>
      </c>
      <c r="H36" s="275">
        <f>'[3]Table 3 Levels 1&amp;2'!AL37</f>
        <v>5609.6361466464068</v>
      </c>
      <c r="I36" s="274">
        <f>'[1]Table 4 Level 3'!P35</f>
        <v>727.17</v>
      </c>
      <c r="J36" s="274">
        <f t="shared" si="4"/>
        <v>6336.8061466464069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270">
        <f>'[1]Table 8 2.1.12 MFP Funded'!X34</f>
        <v>0</v>
      </c>
      <c r="D37" s="269">
        <f>'10.1.12 MFP Funded'!U36</f>
        <v>0</v>
      </c>
      <c r="E37" s="268">
        <f t="shared" si="1"/>
        <v>0</v>
      </c>
      <c r="F37" s="268">
        <f t="shared" si="2"/>
        <v>0</v>
      </c>
      <c r="G37" s="268">
        <f t="shared" si="3"/>
        <v>0</v>
      </c>
      <c r="H37" s="267">
        <f>'[3]Table 3 Levels 1&amp;2'!AL38</f>
        <v>4174.0937400224284</v>
      </c>
      <c r="I37" s="266">
        <f>'[1]Table 4 Level 3'!P36</f>
        <v>620.83000000000004</v>
      </c>
      <c r="J37" s="266">
        <f t="shared" si="4"/>
        <v>4794.9237400224283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262">
        <f>'[1]Table 8 2.1.12 MFP Funded'!X35</f>
        <v>0</v>
      </c>
      <c r="D38" s="261">
        <f>'10.1.12 MFP Funded'!U37</f>
        <v>0</v>
      </c>
      <c r="E38" s="260">
        <f t="shared" si="1"/>
        <v>0</v>
      </c>
      <c r="F38" s="260">
        <f t="shared" si="2"/>
        <v>0</v>
      </c>
      <c r="G38" s="260">
        <f t="shared" si="3"/>
        <v>0</v>
      </c>
      <c r="H38" s="259">
        <f>'[3]Table 3 Levels 1&amp;2'!AL39</f>
        <v>5486.1585166144778</v>
      </c>
      <c r="I38" s="258">
        <f>'[1]Table 4 Level 3'!P37</f>
        <v>559.77</v>
      </c>
      <c r="J38" s="258">
        <f t="shared" si="4"/>
        <v>6045.9285166144782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262">
        <f>'[1]Table 8 2.1.12 MFP Funded'!X36</f>
        <v>0</v>
      </c>
      <c r="D39" s="261">
        <f>'10.1.12 MFP Funded'!U38</f>
        <v>0</v>
      </c>
      <c r="E39" s="260">
        <f t="shared" ref="E39:E70" si="8">D39-C39</f>
        <v>0</v>
      </c>
      <c r="F39" s="260">
        <f t="shared" ref="F39:F70" si="9">IF(E39&gt;0,E39,0)</f>
        <v>0</v>
      </c>
      <c r="G39" s="260">
        <f t="shared" ref="G39:G75" si="10">IF(E39&lt;0,E39,0)</f>
        <v>0</v>
      </c>
      <c r="H39" s="259">
        <f>'[3]Table 3 Levels 1&amp;2'!AL40</f>
        <v>5393.8471941993575</v>
      </c>
      <c r="I39" s="258">
        <f>'[1]Table 4 Level 3'!P38</f>
        <v>655.31000000000006</v>
      </c>
      <c r="J39" s="258">
        <f t="shared" ref="J39:J70" si="11">I39+H39</f>
        <v>6049.1571941993579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262">
        <f>'[1]Table 8 2.1.12 MFP Funded'!X37</f>
        <v>0</v>
      </c>
      <c r="D40" s="261">
        <f>'10.1.12 MFP Funded'!U39</f>
        <v>0</v>
      </c>
      <c r="E40" s="260">
        <f t="shared" si="8"/>
        <v>0</v>
      </c>
      <c r="F40" s="260">
        <f t="shared" si="9"/>
        <v>0</v>
      </c>
      <c r="G40" s="260">
        <f t="shared" si="10"/>
        <v>0</v>
      </c>
      <c r="H40" s="259">
        <f>'[3]Table 3 Levels 1&amp;2'!AL41</f>
        <v>5864.3549473361072</v>
      </c>
      <c r="I40" s="258">
        <f>'[1]Table 4 Level 3'!P39</f>
        <v>644.11000000000013</v>
      </c>
      <c r="J40" s="258">
        <f t="shared" si="11"/>
        <v>6508.4649473361078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278">
        <f>'[1]Table 8 2.1.12 MFP Funded'!X38</f>
        <v>0</v>
      </c>
      <c r="D41" s="277">
        <f>'10.1.12 MFP Funded'!U40</f>
        <v>0</v>
      </c>
      <c r="E41" s="276">
        <f t="shared" si="8"/>
        <v>0</v>
      </c>
      <c r="F41" s="276">
        <f t="shared" si="9"/>
        <v>0</v>
      </c>
      <c r="G41" s="276">
        <f t="shared" si="10"/>
        <v>0</v>
      </c>
      <c r="H41" s="275">
        <f>'[3]Table 3 Levels 1&amp;2'!AL42</f>
        <v>4848.8680115701454</v>
      </c>
      <c r="I41" s="274">
        <f>'[1]Table 4 Level 3'!P40</f>
        <v>537.96</v>
      </c>
      <c r="J41" s="274">
        <f t="shared" si="11"/>
        <v>5386.8280115701455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270">
        <f>'[1]Table 8 2.1.12 MFP Funded'!X39</f>
        <v>0</v>
      </c>
      <c r="D42" s="269">
        <f>'10.1.12 MFP Funded'!U41</f>
        <v>0</v>
      </c>
      <c r="E42" s="268">
        <f t="shared" si="8"/>
        <v>0</v>
      </c>
      <c r="F42" s="268">
        <f t="shared" si="9"/>
        <v>0</v>
      </c>
      <c r="G42" s="268">
        <f t="shared" si="10"/>
        <v>0</v>
      </c>
      <c r="H42" s="267">
        <f>'[3]Table 3 Levels 1&amp;2'!AL43</f>
        <v>3442.7546828904692</v>
      </c>
      <c r="I42" s="266">
        <f>'[1]Table 5B1_RSD_Orleans'!F78</f>
        <v>746.0335616438357</v>
      </c>
      <c r="J42" s="266">
        <f t="shared" si="11"/>
        <v>4188.7882445343048</v>
      </c>
      <c r="K42" s="265">
        <f t="shared" si="12"/>
        <v>0</v>
      </c>
      <c r="L42" s="265">
        <f t="shared" si="13"/>
        <v>0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262">
        <f>'[1]Table 8 2.1.12 MFP Funded'!X40</f>
        <v>0</v>
      </c>
      <c r="D43" s="261">
        <f>'10.1.12 MFP Funded'!U42</f>
        <v>0</v>
      </c>
      <c r="E43" s="260">
        <f t="shared" si="8"/>
        <v>0</v>
      </c>
      <c r="F43" s="260">
        <f t="shared" si="9"/>
        <v>0</v>
      </c>
      <c r="G43" s="260">
        <f t="shared" si="10"/>
        <v>0</v>
      </c>
      <c r="H43" s="259">
        <f>'[3]Table 3 Levels 1&amp;2'!AL44</f>
        <v>5492.0643232073926</v>
      </c>
      <c r="I43" s="258">
        <f>'[1]Table 4 Level 3'!P42</f>
        <v>653.61</v>
      </c>
      <c r="J43" s="258">
        <f t="shared" si="11"/>
        <v>6145.6743232073923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262">
        <f>'[1]Table 8 2.1.12 MFP Funded'!X41</f>
        <v>0</v>
      </c>
      <c r="D44" s="261">
        <f>'10.1.12 MFP Funded'!U43</f>
        <v>0</v>
      </c>
      <c r="E44" s="260">
        <f t="shared" si="8"/>
        <v>0</v>
      </c>
      <c r="F44" s="260">
        <f t="shared" si="9"/>
        <v>0</v>
      </c>
      <c r="G44" s="260">
        <f t="shared" si="10"/>
        <v>0</v>
      </c>
      <c r="H44" s="259">
        <f>'[3]Table 3 Levels 1&amp;2'!AL45</f>
        <v>2296.9220537376964</v>
      </c>
      <c r="I44" s="258">
        <f>'[1]Table 4 Level 3'!P43</f>
        <v>829.92000000000007</v>
      </c>
      <c r="J44" s="258">
        <f t="shared" si="11"/>
        <v>3126.8420537376965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262">
        <f>'[1]Table 8 2.1.12 MFP Funded'!X42</f>
        <v>0</v>
      </c>
      <c r="D45" s="261">
        <f>'10.1.12 MFP Funded'!U44</f>
        <v>0</v>
      </c>
      <c r="E45" s="260">
        <f t="shared" si="8"/>
        <v>0</v>
      </c>
      <c r="F45" s="260">
        <f t="shared" si="9"/>
        <v>0</v>
      </c>
      <c r="G45" s="260">
        <f t="shared" si="10"/>
        <v>0</v>
      </c>
      <c r="H45" s="259">
        <f>'[3]Table 3 Levels 1&amp;2'!AL46</f>
        <v>3692.59215316156</v>
      </c>
      <c r="I45" s="258">
        <f>'[1]Table 5B2_RSD_LA'!F21</f>
        <v>779.65573042776441</v>
      </c>
      <c r="J45" s="258">
        <f t="shared" si="11"/>
        <v>4472.2478835893244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278">
        <f>'[1]Table 8 2.1.12 MFP Funded'!X43</f>
        <v>0</v>
      </c>
      <c r="D46" s="277">
        <f>'10.1.12 MFP Funded'!U45</f>
        <v>0</v>
      </c>
      <c r="E46" s="276">
        <f t="shared" si="8"/>
        <v>0</v>
      </c>
      <c r="F46" s="276">
        <f t="shared" si="9"/>
        <v>0</v>
      </c>
      <c r="G46" s="276">
        <f t="shared" si="10"/>
        <v>0</v>
      </c>
      <c r="H46" s="275">
        <f>'[3]Table 3 Levels 1&amp;2'!AL47</f>
        <v>4897.3087815908475</v>
      </c>
      <c r="I46" s="274">
        <f>'[1]Table 4 Level 3'!P45</f>
        <v>700.2700000000001</v>
      </c>
      <c r="J46" s="274">
        <f t="shared" si="11"/>
        <v>5597.5787815908479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270">
        <f>'[1]Table 8 2.1.12 MFP Funded'!X44</f>
        <v>0</v>
      </c>
      <c r="D47" s="269">
        <f>'10.1.12 MFP Funded'!U46</f>
        <v>0</v>
      </c>
      <c r="E47" s="268">
        <f t="shared" si="8"/>
        <v>0</v>
      </c>
      <c r="F47" s="268">
        <f t="shared" si="9"/>
        <v>0</v>
      </c>
      <c r="G47" s="268">
        <f t="shared" si="10"/>
        <v>0</v>
      </c>
      <c r="H47" s="267">
        <f>'[3]Table 3 Levels 1&amp;2'!AL48</f>
        <v>1613.0487891737891</v>
      </c>
      <c r="I47" s="266">
        <f>'[1]Table 4 Level 3'!P46</f>
        <v>886.22</v>
      </c>
      <c r="J47" s="266">
        <f t="shared" si="11"/>
        <v>2499.2687891737892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262">
        <f>'[1]Table 8 2.1.12 MFP Funded'!X45</f>
        <v>0</v>
      </c>
      <c r="D48" s="261">
        <f>'10.1.12 MFP Funded'!U47</f>
        <v>0</v>
      </c>
      <c r="E48" s="260">
        <f t="shared" si="8"/>
        <v>0</v>
      </c>
      <c r="F48" s="260">
        <f t="shared" si="9"/>
        <v>0</v>
      </c>
      <c r="G48" s="260">
        <f t="shared" si="10"/>
        <v>0</v>
      </c>
      <c r="H48" s="259">
        <f>'[3]Table 3 Levels 1&amp;2'!AL49</f>
        <v>5259.3837602759822</v>
      </c>
      <c r="I48" s="258">
        <f>'[1]Table 4 Level 3'!P47</f>
        <v>534.28</v>
      </c>
      <c r="J48" s="258">
        <f t="shared" si="11"/>
        <v>5793.663760275982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262">
        <f>'[1]Table 8 2.1.12 MFP Funded'!X46</f>
        <v>0</v>
      </c>
      <c r="D49" s="261">
        <f>'10.1.12 MFP Funded'!U48</f>
        <v>0</v>
      </c>
      <c r="E49" s="260">
        <f t="shared" si="8"/>
        <v>0</v>
      </c>
      <c r="F49" s="260">
        <f t="shared" si="9"/>
        <v>0</v>
      </c>
      <c r="G49" s="260">
        <f t="shared" si="10"/>
        <v>0</v>
      </c>
      <c r="H49" s="259">
        <f>'[3]Table 3 Levels 1&amp;2'!AL50</f>
        <v>5602.7225412254893</v>
      </c>
      <c r="I49" s="258">
        <f>'[1]Table 4 Level 3'!P48</f>
        <v>574.6099999999999</v>
      </c>
      <c r="J49" s="258">
        <f t="shared" si="11"/>
        <v>6177.332541225489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262">
        <f>'[1]Table 8 2.1.12 MFP Funded'!X47</f>
        <v>0</v>
      </c>
      <c r="D50" s="261">
        <f>'10.1.12 MFP Funded'!U49</f>
        <v>0</v>
      </c>
      <c r="E50" s="260">
        <f t="shared" si="8"/>
        <v>0</v>
      </c>
      <c r="F50" s="260">
        <f t="shared" si="9"/>
        <v>0</v>
      </c>
      <c r="G50" s="260">
        <f t="shared" si="10"/>
        <v>0</v>
      </c>
      <c r="H50" s="259">
        <f>'[3]Table 3 Levels 1&amp;2'!AL51</f>
        <v>4123.0310925034155</v>
      </c>
      <c r="I50" s="258">
        <f>'[1]Table 4 Level 3'!P49</f>
        <v>663.16000000000008</v>
      </c>
      <c r="J50" s="258">
        <f t="shared" si="11"/>
        <v>4786.1910925034153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278">
        <f>'[1]Table 8 2.1.12 MFP Funded'!X48</f>
        <v>0</v>
      </c>
      <c r="D51" s="277">
        <f>'10.1.12 MFP Funded'!U50</f>
        <v>0</v>
      </c>
      <c r="E51" s="276">
        <f t="shared" si="8"/>
        <v>0</v>
      </c>
      <c r="F51" s="276">
        <f t="shared" si="9"/>
        <v>0</v>
      </c>
      <c r="G51" s="276">
        <f t="shared" si="10"/>
        <v>0</v>
      </c>
      <c r="H51" s="275">
        <f>'[3]Table 3 Levels 1&amp;2'!AL52</f>
        <v>2428.6757675555082</v>
      </c>
      <c r="I51" s="274">
        <f>'[1]Table 4 Level 3'!P50</f>
        <v>753.96000000000015</v>
      </c>
      <c r="J51" s="274">
        <f t="shared" si="11"/>
        <v>3182.6357675555082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270">
        <f>'[1]Table 8 2.1.12 MFP Funded'!X49</f>
        <v>0</v>
      </c>
      <c r="D52" s="269">
        <f>'10.1.12 MFP Funded'!U51</f>
        <v>0</v>
      </c>
      <c r="E52" s="268">
        <f t="shared" si="8"/>
        <v>0</v>
      </c>
      <c r="F52" s="268">
        <f t="shared" si="9"/>
        <v>0</v>
      </c>
      <c r="G52" s="268">
        <f t="shared" si="10"/>
        <v>0</v>
      </c>
      <c r="H52" s="267">
        <f>'[3]Table 3 Levels 1&amp;2'!AL53</f>
        <v>5783.612845780598</v>
      </c>
      <c r="I52" s="266">
        <f>'[1]Table 4 Level 3'!P51</f>
        <v>728.06</v>
      </c>
      <c r="J52" s="266">
        <f t="shared" si="11"/>
        <v>6511.6728457805984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262">
        <f>'[1]Table 8 2.1.12 MFP Funded'!X50</f>
        <v>0</v>
      </c>
      <c r="D53" s="261">
        <f>'10.1.12 MFP Funded'!U52</f>
        <v>0</v>
      </c>
      <c r="E53" s="260">
        <f t="shared" si="8"/>
        <v>0</v>
      </c>
      <c r="F53" s="260">
        <f t="shared" si="9"/>
        <v>0</v>
      </c>
      <c r="G53" s="260">
        <f t="shared" si="10"/>
        <v>0</v>
      </c>
      <c r="H53" s="259">
        <f>'[3]Table 3 Levels 1&amp;2'!AL54</f>
        <v>3209.8138023141523</v>
      </c>
      <c r="I53" s="258">
        <f>'[1]Table 4 Level 3'!P52</f>
        <v>910.76</v>
      </c>
      <c r="J53" s="258">
        <f t="shared" si="11"/>
        <v>4120.5738023141521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262">
        <f>'[1]Table 8 2.1.12 MFP Funded'!X51</f>
        <v>0</v>
      </c>
      <c r="D54" s="261">
        <f>'10.1.12 MFP Funded'!U53</f>
        <v>0</v>
      </c>
      <c r="E54" s="260">
        <f t="shared" si="8"/>
        <v>0</v>
      </c>
      <c r="F54" s="260">
        <f t="shared" si="9"/>
        <v>0</v>
      </c>
      <c r="G54" s="260">
        <f t="shared" si="10"/>
        <v>0</v>
      </c>
      <c r="H54" s="259">
        <f>'[3]Table 3 Levels 1&amp;2'!AL55</f>
        <v>4278.1956772731837</v>
      </c>
      <c r="I54" s="258">
        <f>'[1]Table 4 Level 3'!P53</f>
        <v>871.07</v>
      </c>
      <c r="J54" s="258">
        <f t="shared" si="11"/>
        <v>5149.2656772731834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262">
        <f>'[1]Table 8 2.1.12 MFP Funded'!X52</f>
        <v>0</v>
      </c>
      <c r="D55" s="261">
        <f>'10.1.12 MFP Funded'!U54</f>
        <v>0</v>
      </c>
      <c r="E55" s="260">
        <f t="shared" si="8"/>
        <v>0</v>
      </c>
      <c r="F55" s="260">
        <f t="shared" si="9"/>
        <v>0</v>
      </c>
      <c r="G55" s="260">
        <f t="shared" si="10"/>
        <v>0</v>
      </c>
      <c r="H55" s="259">
        <f>'[3]Table 3 Levels 1&amp;2'!AL56</f>
        <v>4819.172186397177</v>
      </c>
      <c r="I55" s="258">
        <f>'[1]Table 4 Level 3'!P54</f>
        <v>574.43999999999994</v>
      </c>
      <c r="J55" s="258">
        <f t="shared" si="11"/>
        <v>5393.6121863971766</v>
      </c>
      <c r="K55" s="257">
        <f t="shared" si="12"/>
        <v>0</v>
      </c>
      <c r="L55" s="257">
        <f t="shared" si="13"/>
        <v>0</v>
      </c>
      <c r="M55" s="257">
        <f t="shared" si="14"/>
        <v>0</v>
      </c>
    </row>
    <row r="56" spans="1:13">
      <c r="A56" s="280">
        <v>50</v>
      </c>
      <c r="B56" s="279" t="s">
        <v>243</v>
      </c>
      <c r="C56" s="278">
        <f>'[1]Table 8 2.1.12 MFP Funded'!X53</f>
        <v>0</v>
      </c>
      <c r="D56" s="277">
        <f>'10.1.12 MFP Funded'!U55</f>
        <v>0</v>
      </c>
      <c r="E56" s="276">
        <f t="shared" si="8"/>
        <v>0</v>
      </c>
      <c r="F56" s="276">
        <f t="shared" si="9"/>
        <v>0</v>
      </c>
      <c r="G56" s="276">
        <f t="shared" si="10"/>
        <v>0</v>
      </c>
      <c r="H56" s="275">
        <f>'[3]Table 3 Levels 1&amp;2'!AL57</f>
        <v>5078.3381494368732</v>
      </c>
      <c r="I56" s="274">
        <f>'[1]Table 4 Level 3'!P55</f>
        <v>634.46</v>
      </c>
      <c r="J56" s="274">
        <f t="shared" si="11"/>
        <v>5712.7981494368732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270">
        <f>'[1]Table 8 2.1.12 MFP Funded'!X54</f>
        <v>0</v>
      </c>
      <c r="D57" s="269">
        <f>'10.1.12 MFP Funded'!U56</f>
        <v>0</v>
      </c>
      <c r="E57" s="268">
        <f t="shared" si="8"/>
        <v>0</v>
      </c>
      <c r="F57" s="268">
        <f t="shared" si="9"/>
        <v>0</v>
      </c>
      <c r="G57" s="268">
        <f t="shared" si="10"/>
        <v>0</v>
      </c>
      <c r="H57" s="267">
        <f>'[3]Table 3 Levels 1&amp;2'!AL58</f>
        <v>4327.8748353683095</v>
      </c>
      <c r="I57" s="266">
        <f>'[1]Table 4 Level 3'!P56</f>
        <v>706.66</v>
      </c>
      <c r="J57" s="266">
        <f t="shared" si="11"/>
        <v>5034.5348353683094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262">
        <f>'[1]Table 8 2.1.12 MFP Funded'!X55</f>
        <v>0</v>
      </c>
      <c r="D58" s="261">
        <f>'10.1.12 MFP Funded'!U57</f>
        <v>0</v>
      </c>
      <c r="E58" s="260">
        <f t="shared" si="8"/>
        <v>0</v>
      </c>
      <c r="F58" s="260">
        <f t="shared" si="9"/>
        <v>0</v>
      </c>
      <c r="G58" s="260">
        <f t="shared" si="10"/>
        <v>0</v>
      </c>
      <c r="H58" s="259">
        <f>'[3]Table 3 Levels 1&amp;2'!AL59</f>
        <v>4936.6461759855838</v>
      </c>
      <c r="I58" s="258">
        <f>'[1]Table 4 Level 3'!P57</f>
        <v>658.37</v>
      </c>
      <c r="J58" s="258">
        <f t="shared" si="11"/>
        <v>5595.0161759855837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262">
        <f>'[1]Table 8 2.1.12 MFP Funded'!X56</f>
        <v>0</v>
      </c>
      <c r="D59" s="261">
        <f>'10.1.12 MFP Funded'!U58</f>
        <v>0</v>
      </c>
      <c r="E59" s="260">
        <f t="shared" si="8"/>
        <v>0</v>
      </c>
      <c r="F59" s="260">
        <f t="shared" si="9"/>
        <v>0</v>
      </c>
      <c r="G59" s="260">
        <f t="shared" si="10"/>
        <v>0</v>
      </c>
      <c r="H59" s="259">
        <f>'[3]Table 3 Levels 1&amp;2'!AL60</f>
        <v>4800.3207499962118</v>
      </c>
      <c r="I59" s="258">
        <f>'[1]Table 4 Level 3'!P58</f>
        <v>689.74</v>
      </c>
      <c r="J59" s="258">
        <f t="shared" si="11"/>
        <v>5490.0607499962116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262">
        <f>'[1]Table 8 2.1.12 MFP Funded'!X57</f>
        <v>0</v>
      </c>
      <c r="D60" s="261">
        <f>'10.1.12 MFP Funded'!U59</f>
        <v>0</v>
      </c>
      <c r="E60" s="260">
        <f t="shared" si="8"/>
        <v>0</v>
      </c>
      <c r="F60" s="260">
        <f t="shared" si="9"/>
        <v>0</v>
      </c>
      <c r="G60" s="260">
        <f t="shared" si="10"/>
        <v>0</v>
      </c>
      <c r="H60" s="259">
        <f>'[3]Table 3 Levels 1&amp;2'!AL61</f>
        <v>6010.7753360515026</v>
      </c>
      <c r="I60" s="258">
        <f>'[1]Table 4 Level 3'!P59</f>
        <v>951.45</v>
      </c>
      <c r="J60" s="258">
        <f t="shared" si="11"/>
        <v>6962.2253360515024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278">
        <f>'[1]Table 8 2.1.12 MFP Funded'!X58</f>
        <v>0</v>
      </c>
      <c r="D61" s="277">
        <f>'10.1.12 MFP Funded'!U60</f>
        <v>0</v>
      </c>
      <c r="E61" s="276">
        <f t="shared" si="8"/>
        <v>0</v>
      </c>
      <c r="F61" s="276">
        <f t="shared" si="9"/>
        <v>0</v>
      </c>
      <c r="G61" s="276">
        <f t="shared" si="10"/>
        <v>0</v>
      </c>
      <c r="H61" s="275">
        <f>'[3]Table 3 Levels 1&amp;2'!AL62</f>
        <v>4103.7453851303217</v>
      </c>
      <c r="I61" s="274">
        <f>'[1]Table 4 Level 3'!P60</f>
        <v>795.14</v>
      </c>
      <c r="J61" s="274">
        <f t="shared" si="11"/>
        <v>4898.885385130322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270">
        <f>'[1]Table 8 2.1.12 MFP Funded'!X59</f>
        <v>0</v>
      </c>
      <c r="D62" s="269">
        <f>'10.1.12 MFP Funded'!U61</f>
        <v>0</v>
      </c>
      <c r="E62" s="268">
        <f t="shared" si="8"/>
        <v>0</v>
      </c>
      <c r="F62" s="268">
        <f t="shared" si="9"/>
        <v>0</v>
      </c>
      <c r="G62" s="268">
        <f t="shared" si="10"/>
        <v>0</v>
      </c>
      <c r="H62" s="267">
        <f>'[3]Table 3 Levels 1&amp;2'!AL63</f>
        <v>5076.2407002640311</v>
      </c>
      <c r="I62" s="266">
        <f>'[1]Table 4 Level 3'!P61</f>
        <v>614.66000000000008</v>
      </c>
      <c r="J62" s="266">
        <f t="shared" si="11"/>
        <v>5690.900700264031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262">
        <f>'[1]Table 8 2.1.12 MFP Funded'!X60</f>
        <v>0</v>
      </c>
      <c r="D63" s="261">
        <f>'10.1.12 MFP Funded'!U62</f>
        <v>0</v>
      </c>
      <c r="E63" s="260">
        <f t="shared" si="8"/>
        <v>0</v>
      </c>
      <c r="F63" s="260">
        <f t="shared" si="9"/>
        <v>0</v>
      </c>
      <c r="G63" s="260">
        <f t="shared" si="10"/>
        <v>0</v>
      </c>
      <c r="H63" s="259">
        <f>'[3]Table 3 Levels 1&amp;2'!AL64</f>
        <v>4409.0708210621269</v>
      </c>
      <c r="I63" s="258">
        <f>'[1]Table 4 Level 3'!P62</f>
        <v>764.51</v>
      </c>
      <c r="J63" s="258">
        <f t="shared" si="11"/>
        <v>5173.5808210621271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262">
        <f>'[1]Table 8 2.1.12 MFP Funded'!X61</f>
        <v>0</v>
      </c>
      <c r="D64" s="261">
        <f>'10.1.12 MFP Funded'!U63</f>
        <v>0</v>
      </c>
      <c r="E64" s="260">
        <f t="shared" si="8"/>
        <v>0</v>
      </c>
      <c r="F64" s="260">
        <f t="shared" si="9"/>
        <v>0</v>
      </c>
      <c r="G64" s="260">
        <f t="shared" si="10"/>
        <v>0</v>
      </c>
      <c r="H64" s="259">
        <f>'[3]Table 3 Levels 1&amp;2'!AL65</f>
        <v>5341.4512666086594</v>
      </c>
      <c r="I64" s="258">
        <f>'[1]Table 4 Level 3'!P63</f>
        <v>697.04</v>
      </c>
      <c r="J64" s="258">
        <f t="shared" si="11"/>
        <v>6038.4912666086593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262">
        <f>'[1]Table 8 2.1.12 MFP Funded'!X62</f>
        <v>0</v>
      </c>
      <c r="D65" s="261">
        <f>'10.1.12 MFP Funded'!U64</f>
        <v>0</v>
      </c>
      <c r="E65" s="260">
        <f t="shared" si="8"/>
        <v>0</v>
      </c>
      <c r="F65" s="260">
        <f t="shared" si="9"/>
        <v>0</v>
      </c>
      <c r="G65" s="260">
        <f t="shared" si="10"/>
        <v>0</v>
      </c>
      <c r="H65" s="259">
        <f>'[3]Table 3 Levels 1&amp;2'!AL66</f>
        <v>6342.1695127641487</v>
      </c>
      <c r="I65" s="258">
        <f>'[1]Table 4 Level 3'!P64</f>
        <v>689.52</v>
      </c>
      <c r="J65" s="258">
        <f t="shared" si="11"/>
        <v>7031.6895127641492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278">
        <f>'[1]Table 8 2.1.12 MFP Funded'!X63</f>
        <v>0</v>
      </c>
      <c r="D66" s="277">
        <f>'10.1.12 MFP Funded'!U65</f>
        <v>0</v>
      </c>
      <c r="E66" s="276">
        <f t="shared" si="8"/>
        <v>0</v>
      </c>
      <c r="F66" s="276">
        <f t="shared" si="9"/>
        <v>0</v>
      </c>
      <c r="G66" s="276">
        <f t="shared" si="10"/>
        <v>0</v>
      </c>
      <c r="H66" s="275">
        <f>'[3]Table 3 Levels 1&amp;2'!AL67</f>
        <v>4836.7830262372299</v>
      </c>
      <c r="I66" s="274">
        <f>'[1]Table 4 Level 3'!P65</f>
        <v>594.04</v>
      </c>
      <c r="J66" s="274">
        <f t="shared" si="11"/>
        <v>5430.8230262372299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270">
        <f>'[1]Table 8 2.1.12 MFP Funded'!X64</f>
        <v>0</v>
      </c>
      <c r="D67" s="269">
        <f>'10.1.12 MFP Funded'!U66</f>
        <v>0</v>
      </c>
      <c r="E67" s="268">
        <f t="shared" si="8"/>
        <v>0</v>
      </c>
      <c r="F67" s="268">
        <f t="shared" si="9"/>
        <v>0</v>
      </c>
      <c r="G67" s="268">
        <f t="shared" si="10"/>
        <v>0</v>
      </c>
      <c r="H67" s="267">
        <f>'[3]Table 3 Levels 1&amp;2'!AL68</f>
        <v>3068.5254213785697</v>
      </c>
      <c r="I67" s="266">
        <f>'[1]Table 4 Level 3'!P66</f>
        <v>833.70999999999992</v>
      </c>
      <c r="J67" s="266">
        <f t="shared" si="11"/>
        <v>3902.2354213785698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262">
        <f>'[1]Table 8 2.1.12 MFP Funded'!X65</f>
        <v>0</v>
      </c>
      <c r="D68" s="261">
        <f>'10.1.12 MFP Funded'!U67</f>
        <v>0</v>
      </c>
      <c r="E68" s="260">
        <f t="shared" si="8"/>
        <v>0</v>
      </c>
      <c r="F68" s="260">
        <f t="shared" si="9"/>
        <v>0</v>
      </c>
      <c r="G68" s="260">
        <f t="shared" si="10"/>
        <v>0</v>
      </c>
      <c r="H68" s="259">
        <f>'[3]Table 3 Levels 1&amp;2'!AL69</f>
        <v>5577.0282124990472</v>
      </c>
      <c r="I68" s="258">
        <f>'[1]Table 4 Level 3'!P67</f>
        <v>516.08000000000004</v>
      </c>
      <c r="J68" s="258">
        <f t="shared" si="11"/>
        <v>6093.1082124990471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262">
        <f>'[1]Table 8 2.1.12 MFP Funded'!X66</f>
        <v>0</v>
      </c>
      <c r="D69" s="261">
        <f>'10.1.12 MFP Funded'!U68</f>
        <v>0</v>
      </c>
      <c r="E69" s="260">
        <f t="shared" si="8"/>
        <v>0</v>
      </c>
      <c r="F69" s="260">
        <f t="shared" si="9"/>
        <v>0</v>
      </c>
      <c r="G69" s="260">
        <f t="shared" si="10"/>
        <v>0</v>
      </c>
      <c r="H69" s="259">
        <f>'[3]Table 3 Levels 1&amp;2'!AL70</f>
        <v>4427.207711317601</v>
      </c>
      <c r="I69" s="258">
        <f>'[1]Table 4 Level 3'!P68</f>
        <v>756.79</v>
      </c>
      <c r="J69" s="258">
        <f t="shared" si="11"/>
        <v>5183.997711317601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262">
        <f>'[1]Table 8 2.1.12 MFP Funded'!X67</f>
        <v>0</v>
      </c>
      <c r="D70" s="261">
        <f>'10.1.12 MFP Funded'!U69</f>
        <v>0</v>
      </c>
      <c r="E70" s="260">
        <f t="shared" si="8"/>
        <v>0</v>
      </c>
      <c r="F70" s="260">
        <f t="shared" si="9"/>
        <v>0</v>
      </c>
      <c r="G70" s="260">
        <f t="shared" si="10"/>
        <v>0</v>
      </c>
      <c r="H70" s="259">
        <f>'[3]Table 3 Levels 1&amp;2'!AL71</f>
        <v>5888.4725850181812</v>
      </c>
      <c r="I70" s="258">
        <f>'[1]Table 4 Level 3'!P69</f>
        <v>592.66</v>
      </c>
      <c r="J70" s="258">
        <f t="shared" si="11"/>
        <v>6481.1325850181811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278">
        <f>'[1]Table 8 2.1.12 MFP Funded'!X68</f>
        <v>0</v>
      </c>
      <c r="D71" s="277">
        <f>'10.1.12 MFP Funded'!U70</f>
        <v>0</v>
      </c>
      <c r="E71" s="276">
        <f t="shared" ref="E71:E75" si="15">D71-C71</f>
        <v>0</v>
      </c>
      <c r="F71" s="276">
        <f t="shared" ref="F71:F75" si="16">IF(E71&gt;0,E71,0)</f>
        <v>0</v>
      </c>
      <c r="G71" s="276">
        <f t="shared" si="10"/>
        <v>0</v>
      </c>
      <c r="H71" s="275">
        <f>'[3]Table 3 Levels 1&amp;2'!AL72</f>
        <v>4583.9609010774066</v>
      </c>
      <c r="I71" s="274">
        <f>'[1]Table 4 Level 3'!P70</f>
        <v>829.12</v>
      </c>
      <c r="J71" s="274">
        <f t="shared" ref="J71:J75" si="17">I71+H71</f>
        <v>5413.0809010774065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270">
        <f>'[1]Table 8 2.1.12 MFP Funded'!X69</f>
        <v>0</v>
      </c>
      <c r="D72" s="269">
        <f>'10.1.12 MFP Funded'!U71</f>
        <v>0</v>
      </c>
      <c r="E72" s="268">
        <f t="shared" si="15"/>
        <v>0</v>
      </c>
      <c r="F72" s="268">
        <f t="shared" si="16"/>
        <v>0</v>
      </c>
      <c r="G72" s="268">
        <f t="shared" si="10"/>
        <v>0</v>
      </c>
      <c r="H72" s="267">
        <f>'[3]Table 3 Levels 1&amp;2'!AL73</f>
        <v>6262.4784859426345</v>
      </c>
      <c r="I72" s="266">
        <f>'[1]Table 4 Level 3'!P71</f>
        <v>730.06</v>
      </c>
      <c r="J72" s="266">
        <f t="shared" si="17"/>
        <v>6992.538485942634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262">
        <f>'[1]Table 8 2.1.12 MFP Funded'!X70</f>
        <v>0</v>
      </c>
      <c r="D73" s="261">
        <f>'10.1.12 MFP Funded'!U72</f>
        <v>0</v>
      </c>
      <c r="E73" s="260">
        <f t="shared" si="15"/>
        <v>0</v>
      </c>
      <c r="F73" s="260">
        <f t="shared" si="16"/>
        <v>0</v>
      </c>
      <c r="G73" s="260">
        <f t="shared" si="10"/>
        <v>0</v>
      </c>
      <c r="H73" s="259">
        <f>'[3]Table 3 Levels 1&amp;2'!AL74</f>
        <v>5059.3528695821524</v>
      </c>
      <c r="I73" s="258">
        <f>'[1]Table 4 Level 3'!P72</f>
        <v>715.61</v>
      </c>
      <c r="J73" s="258">
        <f t="shared" si="17"/>
        <v>5774.9628695821521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262">
        <f>'[1]Table 8 2.1.12 MFP Funded'!X71</f>
        <v>0</v>
      </c>
      <c r="D74" s="261">
        <f>'10.1.12 MFP Funded'!U73</f>
        <v>0</v>
      </c>
      <c r="E74" s="260">
        <f t="shared" si="15"/>
        <v>0</v>
      </c>
      <c r="F74" s="260">
        <f t="shared" si="16"/>
        <v>0</v>
      </c>
      <c r="G74" s="260">
        <f t="shared" si="10"/>
        <v>0</v>
      </c>
      <c r="H74" s="259">
        <f>'[3]Table 3 Levels 1&amp;2'!AL75</f>
        <v>5863.2815891318614</v>
      </c>
      <c r="I74" s="258">
        <f>'[1]Table 4 Level 3'!P73</f>
        <v>798.7</v>
      </c>
      <c r="J74" s="258">
        <f t="shared" si="17"/>
        <v>6661.9815891318613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254">
        <f>'[1]Table 8 2.1.12 MFP Funded'!X72</f>
        <v>0</v>
      </c>
      <c r="D75" s="253">
        <f>'10.1.12 MFP Funded'!U74</f>
        <v>0</v>
      </c>
      <c r="E75" s="252">
        <f t="shared" si="15"/>
        <v>0</v>
      </c>
      <c r="F75" s="252">
        <f t="shared" si="16"/>
        <v>0</v>
      </c>
      <c r="G75" s="252">
        <f t="shared" si="10"/>
        <v>0</v>
      </c>
      <c r="H75" s="251">
        <f>'[3]Table 3 Levels 1&amp;2'!AL76</f>
        <v>5520.7940729790862</v>
      </c>
      <c r="I75" s="250">
        <f>'[1]Table 4 Level 3'!P74</f>
        <v>705.67</v>
      </c>
      <c r="J75" s="250">
        <f t="shared" si="17"/>
        <v>6226.4640729790863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ht="13.5" thickBot="1">
      <c r="A76" s="248"/>
      <c r="B76" s="247" t="s">
        <v>223</v>
      </c>
      <c r="C76" s="246">
        <f>SUM(C7:C75)</f>
        <v>640</v>
      </c>
      <c r="D76" s="246">
        <f>SUM(D7:D75)</f>
        <v>778</v>
      </c>
      <c r="E76" s="325">
        <f>SUM(E7:E75)</f>
        <v>138</v>
      </c>
      <c r="F76" s="325">
        <f>SUM(F7:F75)</f>
        <v>143</v>
      </c>
      <c r="G76" s="325">
        <f>SUM(G7:G75)</f>
        <v>-5</v>
      </c>
      <c r="H76" s="244">
        <f>'[3]Table 3 Levels 1&amp;2'!AL77</f>
        <v>4336.5032257801222</v>
      </c>
      <c r="I76" s="243"/>
      <c r="J76" s="243"/>
      <c r="K76" s="242">
        <f>SUM(K7:K75)</f>
        <v>674237.85302287003</v>
      </c>
      <c r="L76" s="242">
        <f>SUM(L7:L75)</f>
        <v>704735.21322382858</v>
      </c>
      <c r="M76" s="242">
        <f>SUM(M7:M75)</f>
        <v>-30497.360200958494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ageMargins left="0.38" right="0.42" top="0.75" bottom="0.75" header="0.3" footer="0.3"/>
  <pageSetup paperSize="5" scale="60" firstPageNumber="60" orientation="portrait" useFirstPageNumber="1" r:id="rId1"/>
  <headerFooter>
    <oddHeader>&amp;L&amp;"Arial,Bold"&amp;20Revised FY2012-13 MFP Budget Letter: October 1 Mid-year Adjustment for Students</oddHeader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7"/>
  <sheetViews>
    <sheetView view="pageBreakPreview" zoomScale="90" zoomScaleNormal="100" zoomScaleSheetLayoutView="90" workbookViewId="0">
      <pane xSplit="2" ySplit="6" topLeftCell="C7" activePane="bottomRight" state="frozen"/>
      <selection activeCell="D79" sqref="D79"/>
      <selection pane="topRight" activeCell="D79" sqref="D79"/>
      <selection pane="bottomLeft" activeCell="D79" sqref="D79"/>
      <selection pane="bottomRight" activeCell="A2" sqref="A2:B4"/>
    </sheetView>
  </sheetViews>
  <sheetFormatPr defaultRowHeight="12.75"/>
  <cols>
    <col min="1" max="1" width="4.28515625" customWidth="1"/>
    <col min="2" max="2" width="18.5703125" bestFit="1" customWidth="1"/>
    <col min="3" max="3" width="13.28515625" customWidth="1"/>
    <col min="4" max="5" width="14.28515625" customWidth="1"/>
    <col min="6" max="7" width="11.7109375" customWidth="1"/>
    <col min="8" max="8" width="13.42578125" bestFit="1" customWidth="1"/>
    <col min="9" max="9" width="12" customWidth="1"/>
    <col min="10" max="10" width="12.28515625" customWidth="1"/>
    <col min="11" max="11" width="14.42578125" customWidth="1"/>
    <col min="12" max="12" width="11.42578125" customWidth="1"/>
    <col min="13" max="13" width="11.140625" customWidth="1"/>
  </cols>
  <sheetData>
    <row r="1" spans="1:13">
      <c r="C1" s="306"/>
      <c r="D1" s="306"/>
      <c r="E1" s="306"/>
      <c r="F1" s="306"/>
      <c r="G1" s="306"/>
      <c r="H1" s="306"/>
      <c r="I1" s="306"/>
    </row>
    <row r="2" spans="1:13" ht="45" customHeight="1">
      <c r="A2" s="785" t="s">
        <v>301</v>
      </c>
      <c r="B2" s="798"/>
      <c r="C2" s="782" t="s">
        <v>220</v>
      </c>
      <c r="D2" s="782" t="s">
        <v>219</v>
      </c>
      <c r="E2" s="793" t="s">
        <v>218</v>
      </c>
      <c r="F2" s="793" t="s">
        <v>217</v>
      </c>
      <c r="G2" s="793" t="s">
        <v>216</v>
      </c>
      <c r="H2" s="776" t="s">
        <v>684</v>
      </c>
      <c r="I2" s="778" t="s">
        <v>214</v>
      </c>
      <c r="J2" s="780" t="s">
        <v>213</v>
      </c>
      <c r="K2" s="771" t="s">
        <v>212</v>
      </c>
      <c r="L2" s="771" t="s">
        <v>211</v>
      </c>
      <c r="M2" s="771" t="s">
        <v>210</v>
      </c>
    </row>
    <row r="3" spans="1:13" ht="81" customHeight="1">
      <c r="A3" s="787"/>
      <c r="B3" s="799"/>
      <c r="C3" s="796"/>
      <c r="D3" s="796"/>
      <c r="E3" s="794"/>
      <c r="F3" s="794"/>
      <c r="G3" s="794"/>
      <c r="H3" s="797"/>
      <c r="I3" s="791"/>
      <c r="J3" s="792"/>
      <c r="K3" s="784"/>
      <c r="L3" s="784"/>
      <c r="M3" s="784"/>
    </row>
    <row r="4" spans="1:13" ht="60" customHeight="1">
      <c r="A4" s="789"/>
      <c r="B4" s="800"/>
      <c r="C4" s="783"/>
      <c r="D4" s="783"/>
      <c r="E4" s="795"/>
      <c r="F4" s="795"/>
      <c r="G4" s="795"/>
      <c r="H4" s="777"/>
      <c r="I4" s="779"/>
      <c r="J4" s="781"/>
      <c r="K4" s="772"/>
      <c r="L4" s="772"/>
      <c r="M4" s="772"/>
    </row>
    <row r="5" spans="1:13" ht="14.25" customHeight="1">
      <c r="A5" s="305"/>
      <c r="B5" s="304"/>
      <c r="C5" s="303">
        <v>1</v>
      </c>
      <c r="D5" s="303">
        <f t="shared" ref="D5:M5" si="0">C5+1</f>
        <v>2</v>
      </c>
      <c r="E5" s="303">
        <f t="shared" si="0"/>
        <v>3</v>
      </c>
      <c r="F5" s="303">
        <f t="shared" si="0"/>
        <v>4</v>
      </c>
      <c r="G5" s="303">
        <f t="shared" si="0"/>
        <v>5</v>
      </c>
      <c r="H5" s="303">
        <f t="shared" si="0"/>
        <v>6</v>
      </c>
      <c r="I5" s="303">
        <f t="shared" si="0"/>
        <v>7</v>
      </c>
      <c r="J5" s="303">
        <f t="shared" si="0"/>
        <v>8</v>
      </c>
      <c r="K5" s="303">
        <f t="shared" si="0"/>
        <v>9</v>
      </c>
      <c r="L5" s="303">
        <f t="shared" si="0"/>
        <v>10</v>
      </c>
      <c r="M5" s="303">
        <f t="shared" si="0"/>
        <v>11</v>
      </c>
    </row>
    <row r="6" spans="1:13" ht="45" customHeight="1">
      <c r="A6" s="302"/>
      <c r="B6" s="301"/>
      <c r="C6" s="232" t="s">
        <v>209</v>
      </c>
      <c r="D6" s="236" t="s">
        <v>208</v>
      </c>
      <c r="E6" s="236" t="s">
        <v>207</v>
      </c>
      <c r="F6" s="232" t="s">
        <v>206</v>
      </c>
      <c r="G6" s="232" t="s">
        <v>205</v>
      </c>
      <c r="H6" s="234" t="s">
        <v>204</v>
      </c>
      <c r="I6" s="235" t="s">
        <v>203</v>
      </c>
      <c r="J6" s="234" t="s">
        <v>202</v>
      </c>
      <c r="K6" s="236" t="s">
        <v>293</v>
      </c>
      <c r="L6" s="232" t="s">
        <v>200</v>
      </c>
      <c r="M6" s="232" t="s">
        <v>199</v>
      </c>
    </row>
    <row r="7" spans="1:13">
      <c r="A7" s="272">
        <v>1</v>
      </c>
      <c r="B7" s="271" t="s">
        <v>292</v>
      </c>
      <c r="C7" s="300">
        <v>0</v>
      </c>
      <c r="D7" s="299">
        <f>'10.1.12 MFP Funded'!X6</f>
        <v>0</v>
      </c>
      <c r="E7" s="284">
        <f t="shared" ref="E7:E38" si="1">D7-C7</f>
        <v>0</v>
      </c>
      <c r="F7" s="284">
        <f t="shared" ref="F7:F38" si="2">IF(E7&gt;0,E7,0)</f>
        <v>0</v>
      </c>
      <c r="G7" s="284">
        <f t="shared" ref="G7:G38" si="3">IF(E7&lt;0,E7,0)</f>
        <v>0</v>
      </c>
      <c r="H7" s="283">
        <f>'[3]Table 3 Levels 1&amp;2'!AL8</f>
        <v>4637.919706737428</v>
      </c>
      <c r="I7" s="282">
        <f>'[1]Table 4 Level 3'!P6</f>
        <v>777.48</v>
      </c>
      <c r="J7" s="282">
        <f t="shared" ref="J7:J38" si="4">I7+H7</f>
        <v>5415.3997067374276</v>
      </c>
      <c r="K7" s="281">
        <f t="shared" ref="K7:K38" si="5">E7*J7</f>
        <v>0</v>
      </c>
      <c r="L7" s="281">
        <f t="shared" ref="L7:L38" si="6">IF(K7&gt;0,K7,0)</f>
        <v>0</v>
      </c>
      <c r="M7" s="281">
        <f t="shared" ref="M7:M38" si="7">IF(K7&lt;0,K7,0)</f>
        <v>0</v>
      </c>
    </row>
    <row r="8" spans="1:13">
      <c r="A8" s="264">
        <v>2</v>
      </c>
      <c r="B8" s="263" t="s">
        <v>291</v>
      </c>
      <c r="C8" s="298">
        <v>0</v>
      </c>
      <c r="D8" s="297">
        <f>'10.1.12 MFP Funded'!X7</f>
        <v>0</v>
      </c>
      <c r="E8" s="296">
        <f t="shared" si="1"/>
        <v>0</v>
      </c>
      <c r="F8" s="296">
        <f t="shared" si="2"/>
        <v>0</v>
      </c>
      <c r="G8" s="296">
        <f t="shared" si="3"/>
        <v>0</v>
      </c>
      <c r="H8" s="295">
        <f>'[3]Table 3 Levels 1&amp;2'!AL9</f>
        <v>6149.545926426621</v>
      </c>
      <c r="I8" s="294">
        <f>'[1]Table 4 Level 3'!P7</f>
        <v>842.32</v>
      </c>
      <c r="J8" s="294">
        <f t="shared" si="4"/>
        <v>6991.8659264266207</v>
      </c>
      <c r="K8" s="293">
        <f t="shared" si="5"/>
        <v>0</v>
      </c>
      <c r="L8" s="293">
        <f t="shared" si="6"/>
        <v>0</v>
      </c>
      <c r="M8" s="293">
        <f t="shared" si="7"/>
        <v>0</v>
      </c>
    </row>
    <row r="9" spans="1:13">
      <c r="A9" s="264">
        <v>3</v>
      </c>
      <c r="B9" s="263" t="s">
        <v>290</v>
      </c>
      <c r="C9" s="298">
        <v>0</v>
      </c>
      <c r="D9" s="297">
        <f>'10.1.12 MFP Funded'!X8</f>
        <v>0</v>
      </c>
      <c r="E9" s="296">
        <f t="shared" si="1"/>
        <v>0</v>
      </c>
      <c r="F9" s="296">
        <f t="shared" si="2"/>
        <v>0</v>
      </c>
      <c r="G9" s="296">
        <f t="shared" si="3"/>
        <v>0</v>
      </c>
      <c r="H9" s="295">
        <f>'[3]Table 3 Levels 1&amp;2'!AL10</f>
        <v>4340.9401078757892</v>
      </c>
      <c r="I9" s="294">
        <f>'[1]Table 4 Level 3'!P8</f>
        <v>596.84</v>
      </c>
      <c r="J9" s="294">
        <f t="shared" si="4"/>
        <v>4937.7801078757893</v>
      </c>
      <c r="K9" s="293">
        <f t="shared" si="5"/>
        <v>0</v>
      </c>
      <c r="L9" s="293">
        <f t="shared" si="6"/>
        <v>0</v>
      </c>
      <c r="M9" s="293">
        <f t="shared" si="7"/>
        <v>0</v>
      </c>
    </row>
    <row r="10" spans="1:13">
      <c r="A10" s="264">
        <v>4</v>
      </c>
      <c r="B10" s="263" t="s">
        <v>289</v>
      </c>
      <c r="C10" s="298">
        <v>0</v>
      </c>
      <c r="D10" s="297">
        <f>'10.1.12 MFP Funded'!X9</f>
        <v>0</v>
      </c>
      <c r="E10" s="296">
        <f t="shared" si="1"/>
        <v>0</v>
      </c>
      <c r="F10" s="296">
        <f t="shared" si="2"/>
        <v>0</v>
      </c>
      <c r="G10" s="296">
        <f t="shared" si="3"/>
        <v>0</v>
      </c>
      <c r="H10" s="295">
        <f>'[3]Table 3 Levels 1&amp;2'!AL11</f>
        <v>6077.3708498182023</v>
      </c>
      <c r="I10" s="294">
        <f>'[1]Table 4 Level 3'!P9</f>
        <v>585.76</v>
      </c>
      <c r="J10" s="294">
        <f t="shared" si="4"/>
        <v>6663.1308498182025</v>
      </c>
      <c r="K10" s="293">
        <f t="shared" si="5"/>
        <v>0</v>
      </c>
      <c r="L10" s="293">
        <f t="shared" si="6"/>
        <v>0</v>
      </c>
      <c r="M10" s="293">
        <f t="shared" si="7"/>
        <v>0</v>
      </c>
    </row>
    <row r="11" spans="1:13">
      <c r="A11" s="280">
        <v>5</v>
      </c>
      <c r="B11" s="279" t="s">
        <v>288</v>
      </c>
      <c r="C11" s="292">
        <v>0</v>
      </c>
      <c r="D11" s="291">
        <f>'10.1.12 MFP Funded'!X10</f>
        <v>0</v>
      </c>
      <c r="E11" s="290">
        <f t="shared" si="1"/>
        <v>0</v>
      </c>
      <c r="F11" s="290">
        <f t="shared" si="2"/>
        <v>0</v>
      </c>
      <c r="G11" s="290">
        <f t="shared" si="3"/>
        <v>0</v>
      </c>
      <c r="H11" s="289">
        <f>'[3]Table 3 Levels 1&amp;2'!AL12</f>
        <v>4878.1095033692254</v>
      </c>
      <c r="I11" s="288">
        <f>'[1]Table 4 Level 3'!P10</f>
        <v>555.91</v>
      </c>
      <c r="J11" s="288">
        <f t="shared" si="4"/>
        <v>5434.0195033692253</v>
      </c>
      <c r="K11" s="287">
        <f t="shared" si="5"/>
        <v>0</v>
      </c>
      <c r="L11" s="287">
        <f t="shared" si="6"/>
        <v>0</v>
      </c>
      <c r="M11" s="287">
        <f t="shared" si="7"/>
        <v>0</v>
      </c>
    </row>
    <row r="12" spans="1:13">
      <c r="A12" s="272">
        <v>6</v>
      </c>
      <c r="B12" s="271" t="s">
        <v>287</v>
      </c>
      <c r="C12" s="286">
        <v>0</v>
      </c>
      <c r="D12" s="285">
        <f>'10.1.12 MFP Funded'!X11</f>
        <v>0</v>
      </c>
      <c r="E12" s="284">
        <f t="shared" si="1"/>
        <v>0</v>
      </c>
      <c r="F12" s="284">
        <f t="shared" si="2"/>
        <v>0</v>
      </c>
      <c r="G12" s="284">
        <f t="shared" si="3"/>
        <v>0</v>
      </c>
      <c r="H12" s="283">
        <f>'[3]Table 3 Levels 1&amp;2'!AL13</f>
        <v>5550.1901239384006</v>
      </c>
      <c r="I12" s="282">
        <f>'[1]Table 4 Level 3'!P11</f>
        <v>545.4799999999999</v>
      </c>
      <c r="J12" s="282">
        <f t="shared" si="4"/>
        <v>6095.6701239384001</v>
      </c>
      <c r="K12" s="281">
        <f t="shared" si="5"/>
        <v>0</v>
      </c>
      <c r="L12" s="281">
        <f t="shared" si="6"/>
        <v>0</v>
      </c>
      <c r="M12" s="281">
        <f t="shared" si="7"/>
        <v>0</v>
      </c>
    </row>
    <row r="13" spans="1:13">
      <c r="A13" s="264">
        <v>7</v>
      </c>
      <c r="B13" s="263" t="s">
        <v>286</v>
      </c>
      <c r="C13" s="298">
        <v>0</v>
      </c>
      <c r="D13" s="297">
        <f>'10.1.12 MFP Funded'!X12</f>
        <v>0</v>
      </c>
      <c r="E13" s="296">
        <f t="shared" si="1"/>
        <v>0</v>
      </c>
      <c r="F13" s="296">
        <f t="shared" si="2"/>
        <v>0</v>
      </c>
      <c r="G13" s="296">
        <f t="shared" si="3"/>
        <v>0</v>
      </c>
      <c r="H13" s="295">
        <f>'[3]Table 3 Levels 1&amp;2'!AL14</f>
        <v>1550.5347159603245</v>
      </c>
      <c r="I13" s="294">
        <f>'[1]Table 4 Level 3'!P12</f>
        <v>756.91999999999985</v>
      </c>
      <c r="J13" s="294">
        <f t="shared" si="4"/>
        <v>2307.4547159603244</v>
      </c>
      <c r="K13" s="293">
        <f t="shared" si="5"/>
        <v>0</v>
      </c>
      <c r="L13" s="293">
        <f t="shared" si="6"/>
        <v>0</v>
      </c>
      <c r="M13" s="293">
        <f t="shared" si="7"/>
        <v>0</v>
      </c>
    </row>
    <row r="14" spans="1:13">
      <c r="A14" s="264">
        <v>8</v>
      </c>
      <c r="B14" s="263" t="s">
        <v>285</v>
      </c>
      <c r="C14" s="298">
        <v>0</v>
      </c>
      <c r="D14" s="297">
        <f>'10.1.12 MFP Funded'!X13</f>
        <v>0</v>
      </c>
      <c r="E14" s="296">
        <f t="shared" si="1"/>
        <v>0</v>
      </c>
      <c r="F14" s="296">
        <f t="shared" si="2"/>
        <v>0</v>
      </c>
      <c r="G14" s="296">
        <f t="shared" si="3"/>
        <v>0</v>
      </c>
      <c r="H14" s="295">
        <f>'[3]Table 3 Levels 1&amp;2'!AL15</f>
        <v>4054.7459475361657</v>
      </c>
      <c r="I14" s="294">
        <f>'[1]Table 4 Level 3'!P13</f>
        <v>725.76</v>
      </c>
      <c r="J14" s="294">
        <f t="shared" si="4"/>
        <v>4780.5059475361659</v>
      </c>
      <c r="K14" s="293">
        <f t="shared" si="5"/>
        <v>0</v>
      </c>
      <c r="L14" s="293">
        <f t="shared" si="6"/>
        <v>0</v>
      </c>
      <c r="M14" s="293">
        <f t="shared" si="7"/>
        <v>0</v>
      </c>
    </row>
    <row r="15" spans="1:13">
      <c r="A15" s="264">
        <v>9</v>
      </c>
      <c r="B15" s="263" t="s">
        <v>284</v>
      </c>
      <c r="C15" s="298">
        <v>0</v>
      </c>
      <c r="D15" s="297">
        <f>'10.1.12 MFP Funded'!X14</f>
        <v>0</v>
      </c>
      <c r="E15" s="296">
        <f t="shared" si="1"/>
        <v>0</v>
      </c>
      <c r="F15" s="296">
        <f t="shared" si="2"/>
        <v>0</v>
      </c>
      <c r="G15" s="296">
        <f t="shared" si="3"/>
        <v>0</v>
      </c>
      <c r="H15" s="295">
        <f>'[3]Table 3 Levels 1&amp;2'!AL16</f>
        <v>4287.1210280148016</v>
      </c>
      <c r="I15" s="294">
        <f>'[1]Table 4 Level 3'!P14</f>
        <v>744.76</v>
      </c>
      <c r="J15" s="294">
        <f t="shared" si="4"/>
        <v>5031.8810280148018</v>
      </c>
      <c r="K15" s="293">
        <f t="shared" si="5"/>
        <v>0</v>
      </c>
      <c r="L15" s="293">
        <f t="shared" si="6"/>
        <v>0</v>
      </c>
      <c r="M15" s="293">
        <f t="shared" si="7"/>
        <v>0</v>
      </c>
    </row>
    <row r="16" spans="1:13">
      <c r="A16" s="280">
        <v>10</v>
      </c>
      <c r="B16" s="279" t="s">
        <v>283</v>
      </c>
      <c r="C16" s="292">
        <v>0</v>
      </c>
      <c r="D16" s="291">
        <f>'10.1.12 MFP Funded'!X15</f>
        <v>0</v>
      </c>
      <c r="E16" s="290">
        <f t="shared" si="1"/>
        <v>0</v>
      </c>
      <c r="F16" s="290">
        <f t="shared" si="2"/>
        <v>0</v>
      </c>
      <c r="G16" s="290">
        <f t="shared" si="3"/>
        <v>0</v>
      </c>
      <c r="H16" s="289">
        <f>'[3]Table 3 Levels 1&amp;2'!AL17</f>
        <v>4320.1782742925079</v>
      </c>
      <c r="I16" s="288">
        <f>'[1]Table 4 Level 3'!P15</f>
        <v>608.04000000000008</v>
      </c>
      <c r="J16" s="288">
        <f t="shared" si="4"/>
        <v>4928.2182742925079</v>
      </c>
      <c r="K16" s="287">
        <f t="shared" si="5"/>
        <v>0</v>
      </c>
      <c r="L16" s="287">
        <f t="shared" si="6"/>
        <v>0</v>
      </c>
      <c r="M16" s="287">
        <f t="shared" si="7"/>
        <v>0</v>
      </c>
    </row>
    <row r="17" spans="1:13">
      <c r="A17" s="272">
        <v>11</v>
      </c>
      <c r="B17" s="271" t="s">
        <v>282</v>
      </c>
      <c r="C17" s="286">
        <v>0</v>
      </c>
      <c r="D17" s="285">
        <f>'10.1.12 MFP Funded'!X16</f>
        <v>0</v>
      </c>
      <c r="E17" s="284">
        <f t="shared" si="1"/>
        <v>0</v>
      </c>
      <c r="F17" s="284">
        <f t="shared" si="2"/>
        <v>0</v>
      </c>
      <c r="G17" s="284">
        <f t="shared" si="3"/>
        <v>0</v>
      </c>
      <c r="H17" s="283">
        <f>'[3]Table 3 Levels 1&amp;2'!AL18</f>
        <v>6754.8947842641273</v>
      </c>
      <c r="I17" s="282">
        <f>'[1]Table 4 Level 3'!P16</f>
        <v>706.55</v>
      </c>
      <c r="J17" s="282">
        <f t="shared" si="4"/>
        <v>7461.4447842641275</v>
      </c>
      <c r="K17" s="281">
        <f t="shared" si="5"/>
        <v>0</v>
      </c>
      <c r="L17" s="281">
        <f t="shared" si="6"/>
        <v>0</v>
      </c>
      <c r="M17" s="281">
        <f t="shared" si="7"/>
        <v>0</v>
      </c>
    </row>
    <row r="18" spans="1:13">
      <c r="A18" s="264">
        <v>12</v>
      </c>
      <c r="B18" s="263" t="s">
        <v>281</v>
      </c>
      <c r="C18" s="298">
        <v>0</v>
      </c>
      <c r="D18" s="297">
        <f>'10.1.12 MFP Funded'!X17</f>
        <v>0</v>
      </c>
      <c r="E18" s="296">
        <f t="shared" si="1"/>
        <v>0</v>
      </c>
      <c r="F18" s="296">
        <f t="shared" si="2"/>
        <v>0</v>
      </c>
      <c r="G18" s="296">
        <f t="shared" si="3"/>
        <v>0</v>
      </c>
      <c r="H18" s="295">
        <f>'[3]Table 3 Levels 1&amp;2'!AL19</f>
        <v>1807.9873469387755</v>
      </c>
      <c r="I18" s="294">
        <f>'[1]Table 4 Level 3'!P17</f>
        <v>1063.31</v>
      </c>
      <c r="J18" s="294">
        <f t="shared" si="4"/>
        <v>2871.2973469387753</v>
      </c>
      <c r="K18" s="293">
        <f t="shared" si="5"/>
        <v>0</v>
      </c>
      <c r="L18" s="293">
        <f t="shared" si="6"/>
        <v>0</v>
      </c>
      <c r="M18" s="293">
        <f t="shared" si="7"/>
        <v>0</v>
      </c>
    </row>
    <row r="19" spans="1:13">
      <c r="A19" s="264">
        <v>13</v>
      </c>
      <c r="B19" s="263" t="s">
        <v>280</v>
      </c>
      <c r="C19" s="298">
        <v>0</v>
      </c>
      <c r="D19" s="297">
        <f>'10.1.12 MFP Funded'!X18</f>
        <v>0</v>
      </c>
      <c r="E19" s="296">
        <f t="shared" si="1"/>
        <v>0</v>
      </c>
      <c r="F19" s="296">
        <f t="shared" si="2"/>
        <v>0</v>
      </c>
      <c r="G19" s="296">
        <f t="shared" si="3"/>
        <v>0</v>
      </c>
      <c r="H19" s="295">
        <f>'[3]Table 3 Levels 1&amp;2'!AL20</f>
        <v>6143.511131744569</v>
      </c>
      <c r="I19" s="294">
        <f>'[1]Table 4 Level 3'!P18</f>
        <v>749.43000000000006</v>
      </c>
      <c r="J19" s="294">
        <f t="shared" si="4"/>
        <v>6892.9411317445692</v>
      </c>
      <c r="K19" s="293">
        <f t="shared" si="5"/>
        <v>0</v>
      </c>
      <c r="L19" s="293">
        <f t="shared" si="6"/>
        <v>0</v>
      </c>
      <c r="M19" s="293">
        <f t="shared" si="7"/>
        <v>0</v>
      </c>
    </row>
    <row r="20" spans="1:13">
      <c r="A20" s="264">
        <v>14</v>
      </c>
      <c r="B20" s="263" t="s">
        <v>279</v>
      </c>
      <c r="C20" s="298">
        <v>0</v>
      </c>
      <c r="D20" s="297">
        <f>'10.1.12 MFP Funded'!X19</f>
        <v>0</v>
      </c>
      <c r="E20" s="296">
        <f t="shared" si="1"/>
        <v>0</v>
      </c>
      <c r="F20" s="296">
        <f t="shared" si="2"/>
        <v>0</v>
      </c>
      <c r="G20" s="296">
        <f t="shared" si="3"/>
        <v>0</v>
      </c>
      <c r="H20" s="295">
        <f>'[3]Table 3 Levels 1&amp;2'!AL21</f>
        <v>5304.5609177528095</v>
      </c>
      <c r="I20" s="294">
        <f>'[1]Table 4 Level 3'!P19</f>
        <v>809.9799999999999</v>
      </c>
      <c r="J20" s="294">
        <f t="shared" si="4"/>
        <v>6114.540917752809</v>
      </c>
      <c r="K20" s="293">
        <f t="shared" si="5"/>
        <v>0</v>
      </c>
      <c r="L20" s="293">
        <f t="shared" si="6"/>
        <v>0</v>
      </c>
      <c r="M20" s="293">
        <f t="shared" si="7"/>
        <v>0</v>
      </c>
    </row>
    <row r="21" spans="1:13">
      <c r="A21" s="280">
        <v>15</v>
      </c>
      <c r="B21" s="279" t="s">
        <v>278</v>
      </c>
      <c r="C21" s="292">
        <v>0</v>
      </c>
      <c r="D21" s="291">
        <f>'10.1.12 MFP Funded'!X20</f>
        <v>0</v>
      </c>
      <c r="E21" s="290">
        <f t="shared" si="1"/>
        <v>0</v>
      </c>
      <c r="F21" s="290">
        <f t="shared" si="2"/>
        <v>0</v>
      </c>
      <c r="G21" s="290">
        <f t="shared" si="3"/>
        <v>0</v>
      </c>
      <c r="H21" s="289">
        <f>'[3]Table 3 Levels 1&amp;2'!AL22</f>
        <v>5440.6588926253107</v>
      </c>
      <c r="I21" s="288">
        <f>'[1]Table 4 Level 3'!P20</f>
        <v>553.79999999999995</v>
      </c>
      <c r="J21" s="288">
        <f t="shared" si="4"/>
        <v>5994.4588926253109</v>
      </c>
      <c r="K21" s="287">
        <f t="shared" si="5"/>
        <v>0</v>
      </c>
      <c r="L21" s="287">
        <f t="shared" si="6"/>
        <v>0</v>
      </c>
      <c r="M21" s="287">
        <f t="shared" si="7"/>
        <v>0</v>
      </c>
    </row>
    <row r="22" spans="1:13">
      <c r="A22" s="272">
        <v>16</v>
      </c>
      <c r="B22" s="271" t="s">
        <v>277</v>
      </c>
      <c r="C22" s="286">
        <v>0</v>
      </c>
      <c r="D22" s="285">
        <f>'10.1.12 MFP Funded'!X21</f>
        <v>0</v>
      </c>
      <c r="E22" s="284">
        <f t="shared" si="1"/>
        <v>0</v>
      </c>
      <c r="F22" s="284">
        <f t="shared" si="2"/>
        <v>0</v>
      </c>
      <c r="G22" s="284">
        <f t="shared" si="3"/>
        <v>0</v>
      </c>
      <c r="H22" s="283">
        <f>'[3]Table 3 Levels 1&amp;2'!AL23</f>
        <v>1508.2103091706706</v>
      </c>
      <c r="I22" s="282">
        <f>'[1]Table 4 Level 3'!P21</f>
        <v>686.73</v>
      </c>
      <c r="J22" s="282">
        <f t="shared" si="4"/>
        <v>2194.9403091706708</v>
      </c>
      <c r="K22" s="281">
        <f t="shared" si="5"/>
        <v>0</v>
      </c>
      <c r="L22" s="281">
        <f t="shared" si="6"/>
        <v>0</v>
      </c>
      <c r="M22" s="281">
        <f t="shared" si="7"/>
        <v>0</v>
      </c>
    </row>
    <row r="23" spans="1:13">
      <c r="A23" s="264">
        <v>17</v>
      </c>
      <c r="B23" s="263" t="s">
        <v>276</v>
      </c>
      <c r="C23" s="298">
        <v>0</v>
      </c>
      <c r="D23" s="297">
        <f>'10.1.12 MFP Funded'!X22</f>
        <v>0</v>
      </c>
      <c r="E23" s="296">
        <f t="shared" si="1"/>
        <v>0</v>
      </c>
      <c r="F23" s="296">
        <f t="shared" si="2"/>
        <v>0</v>
      </c>
      <c r="G23" s="296">
        <f t="shared" si="3"/>
        <v>0</v>
      </c>
      <c r="H23" s="295">
        <f>'[3]Table 3 Levels 1&amp;2'!AL24</f>
        <v>3395.7244841073689</v>
      </c>
      <c r="I23" s="294">
        <f>'[1]Table 5B2_RSD_LA'!F7</f>
        <v>801.47762416806802</v>
      </c>
      <c r="J23" s="294">
        <f t="shared" si="4"/>
        <v>4197.2021082754372</v>
      </c>
      <c r="K23" s="293">
        <f t="shared" si="5"/>
        <v>0</v>
      </c>
      <c r="L23" s="293">
        <f t="shared" si="6"/>
        <v>0</v>
      </c>
      <c r="M23" s="293">
        <f t="shared" si="7"/>
        <v>0</v>
      </c>
    </row>
    <row r="24" spans="1:13">
      <c r="A24" s="264">
        <v>18</v>
      </c>
      <c r="B24" s="263" t="s">
        <v>275</v>
      </c>
      <c r="C24" s="298">
        <v>0</v>
      </c>
      <c r="D24" s="297">
        <f>'10.1.12 MFP Funded'!X23</f>
        <v>0</v>
      </c>
      <c r="E24" s="296">
        <f t="shared" si="1"/>
        <v>0</v>
      </c>
      <c r="F24" s="296">
        <f t="shared" si="2"/>
        <v>0</v>
      </c>
      <c r="G24" s="296">
        <f t="shared" si="3"/>
        <v>0</v>
      </c>
      <c r="H24" s="295">
        <f>'[3]Table 3 Levels 1&amp;2'!AL25</f>
        <v>5811.9176591224677</v>
      </c>
      <c r="I24" s="294">
        <f>'[1]Table 4 Level 3'!P23</f>
        <v>845.94999999999993</v>
      </c>
      <c r="J24" s="294">
        <f t="shared" si="4"/>
        <v>6657.8676591224676</v>
      </c>
      <c r="K24" s="293">
        <f t="shared" si="5"/>
        <v>0</v>
      </c>
      <c r="L24" s="293">
        <f t="shared" si="6"/>
        <v>0</v>
      </c>
      <c r="M24" s="293">
        <f t="shared" si="7"/>
        <v>0</v>
      </c>
    </row>
    <row r="25" spans="1:13">
      <c r="A25" s="264">
        <v>19</v>
      </c>
      <c r="B25" s="263" t="s">
        <v>274</v>
      </c>
      <c r="C25" s="298">
        <v>0</v>
      </c>
      <c r="D25" s="297">
        <f>'10.1.12 MFP Funded'!X24</f>
        <v>0</v>
      </c>
      <c r="E25" s="296">
        <f t="shared" si="1"/>
        <v>0</v>
      </c>
      <c r="F25" s="296">
        <f t="shared" si="2"/>
        <v>0</v>
      </c>
      <c r="G25" s="296">
        <f t="shared" si="3"/>
        <v>0</v>
      </c>
      <c r="H25" s="295">
        <f>'[3]Table 3 Levels 1&amp;2'!AL26</f>
        <v>5201.7687653250778</v>
      </c>
      <c r="I25" s="294">
        <f>'[1]Table 4 Level 3'!P24</f>
        <v>905.43</v>
      </c>
      <c r="J25" s="294">
        <f t="shared" si="4"/>
        <v>6107.1987653250781</v>
      </c>
      <c r="K25" s="293">
        <f t="shared" si="5"/>
        <v>0</v>
      </c>
      <c r="L25" s="293">
        <f t="shared" si="6"/>
        <v>0</v>
      </c>
      <c r="M25" s="293">
        <f t="shared" si="7"/>
        <v>0</v>
      </c>
    </row>
    <row r="26" spans="1:13">
      <c r="A26" s="280">
        <v>20</v>
      </c>
      <c r="B26" s="279" t="s">
        <v>273</v>
      </c>
      <c r="C26" s="292">
        <v>0</v>
      </c>
      <c r="D26" s="291">
        <f>'10.1.12 MFP Funded'!X25</f>
        <v>0</v>
      </c>
      <c r="E26" s="290">
        <f t="shared" si="1"/>
        <v>0</v>
      </c>
      <c r="F26" s="290">
        <f t="shared" si="2"/>
        <v>0</v>
      </c>
      <c r="G26" s="290">
        <f t="shared" si="3"/>
        <v>0</v>
      </c>
      <c r="H26" s="289">
        <f>'[3]Table 3 Levels 1&amp;2'!AL27</f>
        <v>5446.6066076220959</v>
      </c>
      <c r="I26" s="288">
        <f>'[1]Table 4 Level 3'!P25</f>
        <v>586.16999999999996</v>
      </c>
      <c r="J26" s="288">
        <f t="shared" si="4"/>
        <v>6032.776607622096</v>
      </c>
      <c r="K26" s="287">
        <f t="shared" si="5"/>
        <v>0</v>
      </c>
      <c r="L26" s="287">
        <f t="shared" si="6"/>
        <v>0</v>
      </c>
      <c r="M26" s="287">
        <f t="shared" si="7"/>
        <v>0</v>
      </c>
    </row>
    <row r="27" spans="1:13">
      <c r="A27" s="272">
        <v>21</v>
      </c>
      <c r="B27" s="271" t="s">
        <v>272</v>
      </c>
      <c r="C27" s="286">
        <v>0</v>
      </c>
      <c r="D27" s="285">
        <f>'10.1.12 MFP Funded'!X26</f>
        <v>0</v>
      </c>
      <c r="E27" s="284">
        <f t="shared" si="1"/>
        <v>0</v>
      </c>
      <c r="F27" s="284">
        <f t="shared" si="2"/>
        <v>0</v>
      </c>
      <c r="G27" s="284">
        <f t="shared" si="3"/>
        <v>0</v>
      </c>
      <c r="H27" s="283">
        <f>'[3]Table 3 Levels 1&amp;2'!AL28</f>
        <v>5761.9798531850847</v>
      </c>
      <c r="I27" s="282">
        <f>'[1]Table 4 Level 3'!P26</f>
        <v>610.35</v>
      </c>
      <c r="J27" s="282">
        <f t="shared" si="4"/>
        <v>6372.3298531850851</v>
      </c>
      <c r="K27" s="281">
        <f t="shared" si="5"/>
        <v>0</v>
      </c>
      <c r="L27" s="281">
        <f t="shared" si="6"/>
        <v>0</v>
      </c>
      <c r="M27" s="281">
        <f t="shared" si="7"/>
        <v>0</v>
      </c>
    </row>
    <row r="28" spans="1:13">
      <c r="A28" s="264">
        <v>22</v>
      </c>
      <c r="B28" s="263" t="s">
        <v>271</v>
      </c>
      <c r="C28" s="298">
        <v>0</v>
      </c>
      <c r="D28" s="297">
        <f>'10.1.12 MFP Funded'!X27</f>
        <v>0</v>
      </c>
      <c r="E28" s="296">
        <f t="shared" si="1"/>
        <v>0</v>
      </c>
      <c r="F28" s="296">
        <f t="shared" si="2"/>
        <v>0</v>
      </c>
      <c r="G28" s="296">
        <f t="shared" si="3"/>
        <v>0</v>
      </c>
      <c r="H28" s="295">
        <f>'[3]Table 3 Levels 1&amp;2'!AL29</f>
        <v>6212.5932514983215</v>
      </c>
      <c r="I28" s="294">
        <f>'[1]Table 4 Level 3'!P27</f>
        <v>496.36</v>
      </c>
      <c r="J28" s="294">
        <f t="shared" si="4"/>
        <v>6708.9532514983212</v>
      </c>
      <c r="K28" s="293">
        <f t="shared" si="5"/>
        <v>0</v>
      </c>
      <c r="L28" s="293">
        <f t="shared" si="6"/>
        <v>0</v>
      </c>
      <c r="M28" s="293">
        <f t="shared" si="7"/>
        <v>0</v>
      </c>
    </row>
    <row r="29" spans="1:13">
      <c r="A29" s="264">
        <v>23</v>
      </c>
      <c r="B29" s="263" t="s">
        <v>270</v>
      </c>
      <c r="C29" s="298">
        <v>0</v>
      </c>
      <c r="D29" s="297">
        <f>'10.1.12 MFP Funded'!X28</f>
        <v>0</v>
      </c>
      <c r="E29" s="296">
        <f t="shared" si="1"/>
        <v>0</v>
      </c>
      <c r="F29" s="296">
        <f t="shared" si="2"/>
        <v>0</v>
      </c>
      <c r="G29" s="296">
        <f t="shared" si="3"/>
        <v>0</v>
      </c>
      <c r="H29" s="295">
        <f>'[3]Table 3 Levels 1&amp;2'!AL30</f>
        <v>4824.5074836036147</v>
      </c>
      <c r="I29" s="294">
        <f>'[1]Table 4 Level 3'!P28</f>
        <v>688.58</v>
      </c>
      <c r="J29" s="294">
        <f t="shared" si="4"/>
        <v>5513.0874836036146</v>
      </c>
      <c r="K29" s="293">
        <f t="shared" si="5"/>
        <v>0</v>
      </c>
      <c r="L29" s="293">
        <f t="shared" si="6"/>
        <v>0</v>
      </c>
      <c r="M29" s="293">
        <f t="shared" si="7"/>
        <v>0</v>
      </c>
    </row>
    <row r="30" spans="1:13">
      <c r="A30" s="264">
        <v>24</v>
      </c>
      <c r="B30" s="263" t="s">
        <v>269</v>
      </c>
      <c r="C30" s="298">
        <v>0</v>
      </c>
      <c r="D30" s="297">
        <f>'10.1.12 MFP Funded'!X29</f>
        <v>0</v>
      </c>
      <c r="E30" s="296">
        <f t="shared" si="1"/>
        <v>0</v>
      </c>
      <c r="F30" s="296">
        <f t="shared" si="2"/>
        <v>0</v>
      </c>
      <c r="G30" s="296">
        <f t="shared" si="3"/>
        <v>0</v>
      </c>
      <c r="H30" s="295">
        <f>'[3]Table 3 Levels 1&amp;2'!AL31</f>
        <v>2654.5104003578617</v>
      </c>
      <c r="I30" s="294">
        <f>'[1]Table 4 Level 3'!P29</f>
        <v>854.24999999999989</v>
      </c>
      <c r="J30" s="294">
        <f t="shared" si="4"/>
        <v>3508.7604003578617</v>
      </c>
      <c r="K30" s="293">
        <f t="shared" si="5"/>
        <v>0</v>
      </c>
      <c r="L30" s="293">
        <f t="shared" si="6"/>
        <v>0</v>
      </c>
      <c r="M30" s="293">
        <f t="shared" si="7"/>
        <v>0</v>
      </c>
    </row>
    <row r="31" spans="1:13">
      <c r="A31" s="280">
        <v>25</v>
      </c>
      <c r="B31" s="279" t="s">
        <v>268</v>
      </c>
      <c r="C31" s="292">
        <v>0</v>
      </c>
      <c r="D31" s="291">
        <f>'10.1.12 MFP Funded'!X30</f>
        <v>0</v>
      </c>
      <c r="E31" s="290">
        <f t="shared" si="1"/>
        <v>0</v>
      </c>
      <c r="F31" s="290">
        <f t="shared" si="2"/>
        <v>0</v>
      </c>
      <c r="G31" s="290">
        <f t="shared" si="3"/>
        <v>0</v>
      </c>
      <c r="H31" s="289">
        <f>'[3]Table 3 Levels 1&amp;2'!AL32</f>
        <v>3876.6607101712493</v>
      </c>
      <c r="I31" s="288">
        <f>'[1]Table 4 Level 3'!P30</f>
        <v>653.73</v>
      </c>
      <c r="J31" s="288">
        <f t="shared" si="4"/>
        <v>4530.3907101712493</v>
      </c>
      <c r="K31" s="287">
        <f t="shared" si="5"/>
        <v>0</v>
      </c>
      <c r="L31" s="287">
        <f t="shared" si="6"/>
        <v>0</v>
      </c>
      <c r="M31" s="287">
        <f t="shared" si="7"/>
        <v>0</v>
      </c>
    </row>
    <row r="32" spans="1:13">
      <c r="A32" s="272">
        <v>26</v>
      </c>
      <c r="B32" s="271" t="s">
        <v>267</v>
      </c>
      <c r="C32" s="286">
        <v>0</v>
      </c>
      <c r="D32" s="285">
        <f>'10.1.12 MFP Funded'!X31</f>
        <v>0</v>
      </c>
      <c r="E32" s="284">
        <f t="shared" si="1"/>
        <v>0</v>
      </c>
      <c r="F32" s="284">
        <f t="shared" si="2"/>
        <v>0</v>
      </c>
      <c r="G32" s="284">
        <f t="shared" si="3"/>
        <v>0</v>
      </c>
      <c r="H32" s="283">
        <f>'[3]Table 3 Levels 1&amp;2'!AL33</f>
        <v>3130.9087022137969</v>
      </c>
      <c r="I32" s="282">
        <f>'[1]Table 4 Level 3'!P31</f>
        <v>836.83</v>
      </c>
      <c r="J32" s="282">
        <f t="shared" si="4"/>
        <v>3967.7387022137968</v>
      </c>
      <c r="K32" s="281">
        <f t="shared" si="5"/>
        <v>0</v>
      </c>
      <c r="L32" s="281">
        <f t="shared" si="6"/>
        <v>0</v>
      </c>
      <c r="M32" s="281">
        <f t="shared" si="7"/>
        <v>0</v>
      </c>
    </row>
    <row r="33" spans="1:13">
      <c r="A33" s="264">
        <v>27</v>
      </c>
      <c r="B33" s="263" t="s">
        <v>266</v>
      </c>
      <c r="C33" s="262">
        <v>0</v>
      </c>
      <c r="D33" s="261">
        <f>'10.1.12 MFP Funded'!X32</f>
        <v>0</v>
      </c>
      <c r="E33" s="260">
        <f t="shared" si="1"/>
        <v>0</v>
      </c>
      <c r="F33" s="260">
        <f t="shared" si="2"/>
        <v>0</v>
      </c>
      <c r="G33" s="260">
        <f t="shared" si="3"/>
        <v>0</v>
      </c>
      <c r="H33" s="259">
        <f>'[3]Table 3 Levels 1&amp;2'!AL34</f>
        <v>5673.3097932359224</v>
      </c>
      <c r="I33" s="258">
        <f>'[1]Table 4 Level 3'!P32</f>
        <v>693.06</v>
      </c>
      <c r="J33" s="258">
        <f t="shared" si="4"/>
        <v>6366.3697932359228</v>
      </c>
      <c r="K33" s="257">
        <f t="shared" si="5"/>
        <v>0</v>
      </c>
      <c r="L33" s="257">
        <f t="shared" si="6"/>
        <v>0</v>
      </c>
      <c r="M33" s="257">
        <f t="shared" si="7"/>
        <v>0</v>
      </c>
    </row>
    <row r="34" spans="1:13">
      <c r="A34" s="264">
        <v>28</v>
      </c>
      <c r="B34" s="263" t="s">
        <v>265</v>
      </c>
      <c r="C34" s="262">
        <v>0</v>
      </c>
      <c r="D34" s="261">
        <f>'10.1.12 MFP Funded'!X33</f>
        <v>1</v>
      </c>
      <c r="E34" s="260">
        <f t="shared" si="1"/>
        <v>1</v>
      </c>
      <c r="F34" s="260">
        <f t="shared" si="2"/>
        <v>1</v>
      </c>
      <c r="G34" s="260">
        <f t="shared" si="3"/>
        <v>0</v>
      </c>
      <c r="H34" s="259">
        <f>'[3]Table 3 Levels 1&amp;2'!AL35</f>
        <v>3225.6961587092846</v>
      </c>
      <c r="I34" s="258">
        <f>'[1]Table 4 Level 3'!P33</f>
        <v>694.4</v>
      </c>
      <c r="J34" s="258">
        <f t="shared" si="4"/>
        <v>3920.0961587092847</v>
      </c>
      <c r="K34" s="257">
        <f t="shared" si="5"/>
        <v>3920.0961587092847</v>
      </c>
      <c r="L34" s="257">
        <f t="shared" si="6"/>
        <v>3920.0961587092847</v>
      </c>
      <c r="M34" s="257">
        <f t="shared" si="7"/>
        <v>0</v>
      </c>
    </row>
    <row r="35" spans="1:13">
      <c r="A35" s="264">
        <v>29</v>
      </c>
      <c r="B35" s="263" t="s">
        <v>264</v>
      </c>
      <c r="C35" s="262">
        <v>0</v>
      </c>
      <c r="D35" s="261">
        <f>'10.1.12 MFP Funded'!X34</f>
        <v>0</v>
      </c>
      <c r="E35" s="260">
        <f t="shared" si="1"/>
        <v>0</v>
      </c>
      <c r="F35" s="260">
        <f t="shared" si="2"/>
        <v>0</v>
      </c>
      <c r="G35" s="260">
        <f t="shared" si="3"/>
        <v>0</v>
      </c>
      <c r="H35" s="259">
        <f>'[3]Table 3 Levels 1&amp;2'!AL36</f>
        <v>3955.7852148385191</v>
      </c>
      <c r="I35" s="258">
        <f>'[1]Table 4 Level 3'!P34</f>
        <v>754.94999999999993</v>
      </c>
      <c r="J35" s="258">
        <f t="shared" si="4"/>
        <v>4710.7352148385189</v>
      </c>
      <c r="K35" s="257">
        <f t="shared" si="5"/>
        <v>0</v>
      </c>
      <c r="L35" s="257">
        <f t="shared" si="6"/>
        <v>0</v>
      </c>
      <c r="M35" s="257">
        <f t="shared" si="7"/>
        <v>0</v>
      </c>
    </row>
    <row r="36" spans="1:13">
      <c r="A36" s="280">
        <v>30</v>
      </c>
      <c r="B36" s="279" t="s">
        <v>263</v>
      </c>
      <c r="C36" s="278">
        <v>0</v>
      </c>
      <c r="D36" s="277">
        <f>'10.1.12 MFP Funded'!X35</f>
        <v>0</v>
      </c>
      <c r="E36" s="276">
        <f t="shared" si="1"/>
        <v>0</v>
      </c>
      <c r="F36" s="276">
        <f t="shared" si="2"/>
        <v>0</v>
      </c>
      <c r="G36" s="276">
        <f t="shared" si="3"/>
        <v>0</v>
      </c>
      <c r="H36" s="275">
        <f>'[3]Table 3 Levels 1&amp;2'!AL37</f>
        <v>5609.6361466464068</v>
      </c>
      <c r="I36" s="274">
        <f>'[1]Table 4 Level 3'!P35</f>
        <v>727.17</v>
      </c>
      <c r="J36" s="274">
        <f t="shared" si="4"/>
        <v>6336.8061466464069</v>
      </c>
      <c r="K36" s="273">
        <f t="shared" si="5"/>
        <v>0</v>
      </c>
      <c r="L36" s="273">
        <f t="shared" si="6"/>
        <v>0</v>
      </c>
      <c r="M36" s="273">
        <f t="shared" si="7"/>
        <v>0</v>
      </c>
    </row>
    <row r="37" spans="1:13">
      <c r="A37" s="272">
        <v>31</v>
      </c>
      <c r="B37" s="271" t="s">
        <v>262</v>
      </c>
      <c r="C37" s="270">
        <v>0</v>
      </c>
      <c r="D37" s="269">
        <f>'10.1.12 MFP Funded'!X36</f>
        <v>0</v>
      </c>
      <c r="E37" s="268">
        <f t="shared" si="1"/>
        <v>0</v>
      </c>
      <c r="F37" s="268">
        <f t="shared" si="2"/>
        <v>0</v>
      </c>
      <c r="G37" s="268">
        <f t="shared" si="3"/>
        <v>0</v>
      </c>
      <c r="H37" s="267">
        <f>'[3]Table 3 Levels 1&amp;2'!AL38</f>
        <v>4174.0937400224284</v>
      </c>
      <c r="I37" s="266">
        <f>'[1]Table 4 Level 3'!P36</f>
        <v>620.83000000000004</v>
      </c>
      <c r="J37" s="266">
        <f t="shared" si="4"/>
        <v>4794.9237400224283</v>
      </c>
      <c r="K37" s="265">
        <f t="shared" si="5"/>
        <v>0</v>
      </c>
      <c r="L37" s="265">
        <f t="shared" si="6"/>
        <v>0</v>
      </c>
      <c r="M37" s="265">
        <f t="shared" si="7"/>
        <v>0</v>
      </c>
    </row>
    <row r="38" spans="1:13">
      <c r="A38" s="264">
        <v>32</v>
      </c>
      <c r="B38" s="263" t="s">
        <v>261</v>
      </c>
      <c r="C38" s="262">
        <v>0</v>
      </c>
      <c r="D38" s="261">
        <f>'10.1.12 MFP Funded'!X37</f>
        <v>0</v>
      </c>
      <c r="E38" s="260">
        <f t="shared" si="1"/>
        <v>0</v>
      </c>
      <c r="F38" s="260">
        <f t="shared" si="2"/>
        <v>0</v>
      </c>
      <c r="G38" s="260">
        <f t="shared" si="3"/>
        <v>0</v>
      </c>
      <c r="H38" s="259">
        <f>'[3]Table 3 Levels 1&amp;2'!AL39</f>
        <v>5486.1585166144778</v>
      </c>
      <c r="I38" s="258">
        <f>'[1]Table 4 Level 3'!P37</f>
        <v>559.77</v>
      </c>
      <c r="J38" s="258">
        <f t="shared" si="4"/>
        <v>6045.9285166144782</v>
      </c>
      <c r="K38" s="257">
        <f t="shared" si="5"/>
        <v>0</v>
      </c>
      <c r="L38" s="257">
        <f t="shared" si="6"/>
        <v>0</v>
      </c>
      <c r="M38" s="257">
        <f t="shared" si="7"/>
        <v>0</v>
      </c>
    </row>
    <row r="39" spans="1:13">
      <c r="A39" s="264">
        <v>33</v>
      </c>
      <c r="B39" s="263" t="s">
        <v>260</v>
      </c>
      <c r="C39" s="262">
        <v>0</v>
      </c>
      <c r="D39" s="261">
        <f>'10.1.12 MFP Funded'!X38</f>
        <v>0</v>
      </c>
      <c r="E39" s="260">
        <f t="shared" ref="E39:E70" si="8">D39-C39</f>
        <v>0</v>
      </c>
      <c r="F39" s="260">
        <f t="shared" ref="F39:F70" si="9">IF(E39&gt;0,E39,0)</f>
        <v>0</v>
      </c>
      <c r="G39" s="260">
        <f t="shared" ref="G39:G75" si="10">IF(E39&lt;0,E39,0)</f>
        <v>0</v>
      </c>
      <c r="H39" s="259">
        <f>'[3]Table 3 Levels 1&amp;2'!AL40</f>
        <v>5393.8471941993575</v>
      </c>
      <c r="I39" s="258">
        <f>'[1]Table 4 Level 3'!P38</f>
        <v>655.31000000000006</v>
      </c>
      <c r="J39" s="258">
        <f t="shared" ref="J39:J70" si="11">I39+H39</f>
        <v>6049.1571941993579</v>
      </c>
      <c r="K39" s="257">
        <f t="shared" ref="K39:K70" si="12">E39*J39</f>
        <v>0</v>
      </c>
      <c r="L39" s="257">
        <f t="shared" ref="L39:L70" si="13">IF(K39&gt;0,K39,0)</f>
        <v>0</v>
      </c>
      <c r="M39" s="257">
        <f t="shared" ref="M39:M75" si="14">IF(K39&lt;0,K39,0)</f>
        <v>0</v>
      </c>
    </row>
    <row r="40" spans="1:13">
      <c r="A40" s="264">
        <v>34</v>
      </c>
      <c r="B40" s="263" t="s">
        <v>259</v>
      </c>
      <c r="C40" s="262">
        <v>0</v>
      </c>
      <c r="D40" s="261">
        <f>'10.1.12 MFP Funded'!X39</f>
        <v>0</v>
      </c>
      <c r="E40" s="260">
        <f t="shared" si="8"/>
        <v>0</v>
      </c>
      <c r="F40" s="260">
        <f t="shared" si="9"/>
        <v>0</v>
      </c>
      <c r="G40" s="260">
        <f t="shared" si="10"/>
        <v>0</v>
      </c>
      <c r="H40" s="259">
        <f>'[3]Table 3 Levels 1&amp;2'!AL41</f>
        <v>5864.3549473361072</v>
      </c>
      <c r="I40" s="258">
        <f>'[1]Table 4 Level 3'!P39</f>
        <v>644.11000000000013</v>
      </c>
      <c r="J40" s="258">
        <f t="shared" si="11"/>
        <v>6508.4649473361078</v>
      </c>
      <c r="K40" s="257">
        <f t="shared" si="12"/>
        <v>0</v>
      </c>
      <c r="L40" s="257">
        <f t="shared" si="13"/>
        <v>0</v>
      </c>
      <c r="M40" s="257">
        <f t="shared" si="14"/>
        <v>0</v>
      </c>
    </row>
    <row r="41" spans="1:13">
      <c r="A41" s="280">
        <v>35</v>
      </c>
      <c r="B41" s="279" t="s">
        <v>258</v>
      </c>
      <c r="C41" s="278">
        <v>0</v>
      </c>
      <c r="D41" s="277">
        <f>'10.1.12 MFP Funded'!X40</f>
        <v>0</v>
      </c>
      <c r="E41" s="276">
        <f t="shared" si="8"/>
        <v>0</v>
      </c>
      <c r="F41" s="276">
        <f t="shared" si="9"/>
        <v>0</v>
      </c>
      <c r="G41" s="276">
        <f t="shared" si="10"/>
        <v>0</v>
      </c>
      <c r="H41" s="275">
        <f>'[3]Table 3 Levels 1&amp;2'!AL42</f>
        <v>4848.8680115701454</v>
      </c>
      <c r="I41" s="274">
        <f>'[1]Table 4 Level 3'!P40</f>
        <v>537.96</v>
      </c>
      <c r="J41" s="274">
        <f t="shared" si="11"/>
        <v>5386.8280115701455</v>
      </c>
      <c r="K41" s="273">
        <f t="shared" si="12"/>
        <v>0</v>
      </c>
      <c r="L41" s="273">
        <f t="shared" si="13"/>
        <v>0</v>
      </c>
      <c r="M41" s="273">
        <f t="shared" si="14"/>
        <v>0</v>
      </c>
    </row>
    <row r="42" spans="1:13">
      <c r="A42" s="272">
        <v>36</v>
      </c>
      <c r="B42" s="271" t="s">
        <v>257</v>
      </c>
      <c r="C42" s="270">
        <v>0</v>
      </c>
      <c r="D42" s="269">
        <f>'10.1.12 MFP Funded'!X41</f>
        <v>0</v>
      </c>
      <c r="E42" s="268">
        <f t="shared" si="8"/>
        <v>0</v>
      </c>
      <c r="F42" s="268">
        <f t="shared" si="9"/>
        <v>0</v>
      </c>
      <c r="G42" s="268">
        <f t="shared" si="10"/>
        <v>0</v>
      </c>
      <c r="H42" s="267">
        <f>'[3]Table 3 Levels 1&amp;2'!AL43</f>
        <v>3442.7546828904692</v>
      </c>
      <c r="I42" s="266">
        <f>'[1]Table 5B1_RSD_Orleans'!F78</f>
        <v>746.0335616438357</v>
      </c>
      <c r="J42" s="266">
        <f t="shared" si="11"/>
        <v>4188.7882445343048</v>
      </c>
      <c r="K42" s="265">
        <f t="shared" si="12"/>
        <v>0</v>
      </c>
      <c r="L42" s="265">
        <f t="shared" si="13"/>
        <v>0</v>
      </c>
      <c r="M42" s="265">
        <f t="shared" si="14"/>
        <v>0</v>
      </c>
    </row>
    <row r="43" spans="1:13">
      <c r="A43" s="264">
        <v>37</v>
      </c>
      <c r="B43" s="263" t="s">
        <v>256</v>
      </c>
      <c r="C43" s="262">
        <v>0</v>
      </c>
      <c r="D43" s="261">
        <f>'10.1.12 MFP Funded'!X42</f>
        <v>0</v>
      </c>
      <c r="E43" s="260">
        <f t="shared" si="8"/>
        <v>0</v>
      </c>
      <c r="F43" s="260">
        <f t="shared" si="9"/>
        <v>0</v>
      </c>
      <c r="G43" s="260">
        <f t="shared" si="10"/>
        <v>0</v>
      </c>
      <c r="H43" s="259">
        <f>'[3]Table 3 Levels 1&amp;2'!AL44</f>
        <v>5492.0643232073926</v>
      </c>
      <c r="I43" s="258">
        <f>'[1]Table 4 Level 3'!P42</f>
        <v>653.61</v>
      </c>
      <c r="J43" s="258">
        <f t="shared" si="11"/>
        <v>6145.6743232073923</v>
      </c>
      <c r="K43" s="257">
        <f t="shared" si="12"/>
        <v>0</v>
      </c>
      <c r="L43" s="257">
        <f t="shared" si="13"/>
        <v>0</v>
      </c>
      <c r="M43" s="257">
        <f t="shared" si="14"/>
        <v>0</v>
      </c>
    </row>
    <row r="44" spans="1:13">
      <c r="A44" s="264">
        <v>38</v>
      </c>
      <c r="B44" s="263" t="s">
        <v>255</v>
      </c>
      <c r="C44" s="262">
        <v>0</v>
      </c>
      <c r="D44" s="261">
        <f>'10.1.12 MFP Funded'!X43</f>
        <v>0</v>
      </c>
      <c r="E44" s="260">
        <f t="shared" si="8"/>
        <v>0</v>
      </c>
      <c r="F44" s="260">
        <f t="shared" si="9"/>
        <v>0</v>
      </c>
      <c r="G44" s="260">
        <f t="shared" si="10"/>
        <v>0</v>
      </c>
      <c r="H44" s="259">
        <f>'[3]Table 3 Levels 1&amp;2'!AL45</f>
        <v>2296.9220537376964</v>
      </c>
      <c r="I44" s="258">
        <f>'[1]Table 4 Level 3'!P43</f>
        <v>829.92000000000007</v>
      </c>
      <c r="J44" s="258">
        <f t="shared" si="11"/>
        <v>3126.8420537376965</v>
      </c>
      <c r="K44" s="257">
        <f t="shared" si="12"/>
        <v>0</v>
      </c>
      <c r="L44" s="257">
        <f t="shared" si="13"/>
        <v>0</v>
      </c>
      <c r="M44" s="257">
        <f t="shared" si="14"/>
        <v>0</v>
      </c>
    </row>
    <row r="45" spans="1:13">
      <c r="A45" s="264">
        <v>39</v>
      </c>
      <c r="B45" s="263" t="s">
        <v>254</v>
      </c>
      <c r="C45" s="262">
        <v>0</v>
      </c>
      <c r="D45" s="261">
        <f>'10.1.12 MFP Funded'!X44</f>
        <v>0</v>
      </c>
      <c r="E45" s="260">
        <f t="shared" si="8"/>
        <v>0</v>
      </c>
      <c r="F45" s="260">
        <f t="shared" si="9"/>
        <v>0</v>
      </c>
      <c r="G45" s="260">
        <f t="shared" si="10"/>
        <v>0</v>
      </c>
      <c r="H45" s="259">
        <f>'[3]Table 3 Levels 1&amp;2'!AL46</f>
        <v>3692.59215316156</v>
      </c>
      <c r="I45" s="258">
        <f>'[1]Table 5B2_RSD_LA'!F21</f>
        <v>779.65573042776441</v>
      </c>
      <c r="J45" s="258">
        <f t="shared" si="11"/>
        <v>4472.2478835893244</v>
      </c>
      <c r="K45" s="257">
        <f t="shared" si="12"/>
        <v>0</v>
      </c>
      <c r="L45" s="257">
        <f t="shared" si="13"/>
        <v>0</v>
      </c>
      <c r="M45" s="257">
        <f t="shared" si="14"/>
        <v>0</v>
      </c>
    </row>
    <row r="46" spans="1:13">
      <c r="A46" s="280">
        <v>40</v>
      </c>
      <c r="B46" s="279" t="s">
        <v>253</v>
      </c>
      <c r="C46" s="278">
        <v>0</v>
      </c>
      <c r="D46" s="277">
        <f>'10.1.12 MFP Funded'!X45</f>
        <v>0</v>
      </c>
      <c r="E46" s="276">
        <f t="shared" si="8"/>
        <v>0</v>
      </c>
      <c r="F46" s="276">
        <f t="shared" si="9"/>
        <v>0</v>
      </c>
      <c r="G46" s="276">
        <f t="shared" si="10"/>
        <v>0</v>
      </c>
      <c r="H46" s="275">
        <f>'[3]Table 3 Levels 1&amp;2'!AL47</f>
        <v>4897.3087815908475</v>
      </c>
      <c r="I46" s="274">
        <f>'[1]Table 4 Level 3'!P45</f>
        <v>700.2700000000001</v>
      </c>
      <c r="J46" s="274">
        <f t="shared" si="11"/>
        <v>5597.5787815908479</v>
      </c>
      <c r="K46" s="273">
        <f t="shared" si="12"/>
        <v>0</v>
      </c>
      <c r="L46" s="273">
        <f t="shared" si="13"/>
        <v>0</v>
      </c>
      <c r="M46" s="273">
        <f t="shared" si="14"/>
        <v>0</v>
      </c>
    </row>
    <row r="47" spans="1:13">
      <c r="A47" s="272">
        <v>41</v>
      </c>
      <c r="B47" s="271" t="s">
        <v>252</v>
      </c>
      <c r="C47" s="270">
        <v>0</v>
      </c>
      <c r="D47" s="269">
        <f>'10.1.12 MFP Funded'!X46</f>
        <v>0</v>
      </c>
      <c r="E47" s="268">
        <f t="shared" si="8"/>
        <v>0</v>
      </c>
      <c r="F47" s="268">
        <f t="shared" si="9"/>
        <v>0</v>
      </c>
      <c r="G47" s="268">
        <f t="shared" si="10"/>
        <v>0</v>
      </c>
      <c r="H47" s="267">
        <f>'[3]Table 3 Levels 1&amp;2'!AL48</f>
        <v>1613.0487891737891</v>
      </c>
      <c r="I47" s="266">
        <f>'[1]Table 4 Level 3'!P46</f>
        <v>886.22</v>
      </c>
      <c r="J47" s="266">
        <f t="shared" si="11"/>
        <v>2499.2687891737892</v>
      </c>
      <c r="K47" s="265">
        <f t="shared" si="12"/>
        <v>0</v>
      </c>
      <c r="L47" s="265">
        <f t="shared" si="13"/>
        <v>0</v>
      </c>
      <c r="M47" s="265">
        <f t="shared" si="14"/>
        <v>0</v>
      </c>
    </row>
    <row r="48" spans="1:13">
      <c r="A48" s="264">
        <v>42</v>
      </c>
      <c r="B48" s="263" t="s">
        <v>251</v>
      </c>
      <c r="C48" s="262">
        <v>0</v>
      </c>
      <c r="D48" s="261">
        <f>'10.1.12 MFP Funded'!X47</f>
        <v>0</v>
      </c>
      <c r="E48" s="260">
        <f t="shared" si="8"/>
        <v>0</v>
      </c>
      <c r="F48" s="260">
        <f t="shared" si="9"/>
        <v>0</v>
      </c>
      <c r="G48" s="260">
        <f t="shared" si="10"/>
        <v>0</v>
      </c>
      <c r="H48" s="259">
        <f>'[3]Table 3 Levels 1&amp;2'!AL49</f>
        <v>5259.3837602759822</v>
      </c>
      <c r="I48" s="258">
        <f>'[1]Table 4 Level 3'!P47</f>
        <v>534.28</v>
      </c>
      <c r="J48" s="258">
        <f t="shared" si="11"/>
        <v>5793.663760275982</v>
      </c>
      <c r="K48" s="257">
        <f t="shared" si="12"/>
        <v>0</v>
      </c>
      <c r="L48" s="257">
        <f t="shared" si="13"/>
        <v>0</v>
      </c>
      <c r="M48" s="257">
        <f t="shared" si="14"/>
        <v>0</v>
      </c>
    </row>
    <row r="49" spans="1:13">
      <c r="A49" s="264">
        <v>43</v>
      </c>
      <c r="B49" s="263" t="s">
        <v>250</v>
      </c>
      <c r="C49" s="262">
        <v>0</v>
      </c>
      <c r="D49" s="261">
        <f>'10.1.12 MFP Funded'!X48</f>
        <v>0</v>
      </c>
      <c r="E49" s="260">
        <f t="shared" si="8"/>
        <v>0</v>
      </c>
      <c r="F49" s="260">
        <f t="shared" si="9"/>
        <v>0</v>
      </c>
      <c r="G49" s="260">
        <f t="shared" si="10"/>
        <v>0</v>
      </c>
      <c r="H49" s="259">
        <f>'[3]Table 3 Levels 1&amp;2'!AL50</f>
        <v>5602.7225412254893</v>
      </c>
      <c r="I49" s="258">
        <f>'[1]Table 4 Level 3'!P48</f>
        <v>574.6099999999999</v>
      </c>
      <c r="J49" s="258">
        <f t="shared" si="11"/>
        <v>6177.332541225489</v>
      </c>
      <c r="K49" s="257">
        <f t="shared" si="12"/>
        <v>0</v>
      </c>
      <c r="L49" s="257">
        <f t="shared" si="13"/>
        <v>0</v>
      </c>
      <c r="M49" s="257">
        <f t="shared" si="14"/>
        <v>0</v>
      </c>
    </row>
    <row r="50" spans="1:13">
      <c r="A50" s="264">
        <v>44</v>
      </c>
      <c r="B50" s="263" t="s">
        <v>249</v>
      </c>
      <c r="C50" s="262">
        <v>0</v>
      </c>
      <c r="D50" s="261">
        <f>'10.1.12 MFP Funded'!X49</f>
        <v>0</v>
      </c>
      <c r="E50" s="260">
        <f t="shared" si="8"/>
        <v>0</v>
      </c>
      <c r="F50" s="260">
        <f t="shared" si="9"/>
        <v>0</v>
      </c>
      <c r="G50" s="260">
        <f t="shared" si="10"/>
        <v>0</v>
      </c>
      <c r="H50" s="259">
        <f>'[3]Table 3 Levels 1&amp;2'!AL51</f>
        <v>4123.0310925034155</v>
      </c>
      <c r="I50" s="258">
        <f>'[1]Table 4 Level 3'!P49</f>
        <v>663.16000000000008</v>
      </c>
      <c r="J50" s="258">
        <f t="shared" si="11"/>
        <v>4786.1910925034153</v>
      </c>
      <c r="K50" s="257">
        <f t="shared" si="12"/>
        <v>0</v>
      </c>
      <c r="L50" s="257">
        <f t="shared" si="13"/>
        <v>0</v>
      </c>
      <c r="M50" s="257">
        <f t="shared" si="14"/>
        <v>0</v>
      </c>
    </row>
    <row r="51" spans="1:13">
      <c r="A51" s="280">
        <v>45</v>
      </c>
      <c r="B51" s="279" t="s">
        <v>248</v>
      </c>
      <c r="C51" s="278">
        <v>0</v>
      </c>
      <c r="D51" s="277">
        <f>'10.1.12 MFP Funded'!X50</f>
        <v>0</v>
      </c>
      <c r="E51" s="276">
        <f t="shared" si="8"/>
        <v>0</v>
      </c>
      <c r="F51" s="276">
        <f t="shared" si="9"/>
        <v>0</v>
      </c>
      <c r="G51" s="276">
        <f t="shared" si="10"/>
        <v>0</v>
      </c>
      <c r="H51" s="275">
        <f>'[3]Table 3 Levels 1&amp;2'!AL52</f>
        <v>2428.6757675555082</v>
      </c>
      <c r="I51" s="274">
        <f>'[1]Table 4 Level 3'!P50</f>
        <v>753.96000000000015</v>
      </c>
      <c r="J51" s="274">
        <f t="shared" si="11"/>
        <v>3182.6357675555082</v>
      </c>
      <c r="K51" s="273">
        <f t="shared" si="12"/>
        <v>0</v>
      </c>
      <c r="L51" s="273">
        <f t="shared" si="13"/>
        <v>0</v>
      </c>
      <c r="M51" s="273">
        <f t="shared" si="14"/>
        <v>0</v>
      </c>
    </row>
    <row r="52" spans="1:13">
      <c r="A52" s="272">
        <v>46</v>
      </c>
      <c r="B52" s="271" t="s">
        <v>247</v>
      </c>
      <c r="C52" s="270">
        <v>0</v>
      </c>
      <c r="D52" s="269">
        <f>'10.1.12 MFP Funded'!X51</f>
        <v>0</v>
      </c>
      <c r="E52" s="268">
        <f t="shared" si="8"/>
        <v>0</v>
      </c>
      <c r="F52" s="268">
        <f t="shared" si="9"/>
        <v>0</v>
      </c>
      <c r="G52" s="268">
        <f t="shared" si="10"/>
        <v>0</v>
      </c>
      <c r="H52" s="267">
        <f>'[3]Table 3 Levels 1&amp;2'!AL53</f>
        <v>5783.612845780598</v>
      </c>
      <c r="I52" s="266">
        <f>'[1]Table 4 Level 3'!P51</f>
        <v>728.06</v>
      </c>
      <c r="J52" s="266">
        <f t="shared" si="11"/>
        <v>6511.6728457805984</v>
      </c>
      <c r="K52" s="265">
        <f t="shared" si="12"/>
        <v>0</v>
      </c>
      <c r="L52" s="265">
        <f t="shared" si="13"/>
        <v>0</v>
      </c>
      <c r="M52" s="265">
        <f t="shared" si="14"/>
        <v>0</v>
      </c>
    </row>
    <row r="53" spans="1:13">
      <c r="A53" s="264">
        <v>47</v>
      </c>
      <c r="B53" s="263" t="s">
        <v>246</v>
      </c>
      <c r="C53" s="262">
        <v>0</v>
      </c>
      <c r="D53" s="261">
        <f>'10.1.12 MFP Funded'!X52</f>
        <v>0</v>
      </c>
      <c r="E53" s="260">
        <f t="shared" si="8"/>
        <v>0</v>
      </c>
      <c r="F53" s="260">
        <f t="shared" si="9"/>
        <v>0</v>
      </c>
      <c r="G53" s="260">
        <f t="shared" si="10"/>
        <v>0</v>
      </c>
      <c r="H53" s="259">
        <f>'[3]Table 3 Levels 1&amp;2'!AL54</f>
        <v>3209.8138023141523</v>
      </c>
      <c r="I53" s="258">
        <f>'[1]Table 4 Level 3'!P52</f>
        <v>910.76</v>
      </c>
      <c r="J53" s="258">
        <f t="shared" si="11"/>
        <v>4120.5738023141521</v>
      </c>
      <c r="K53" s="257">
        <f t="shared" si="12"/>
        <v>0</v>
      </c>
      <c r="L53" s="257">
        <f t="shared" si="13"/>
        <v>0</v>
      </c>
      <c r="M53" s="257">
        <f t="shared" si="14"/>
        <v>0</v>
      </c>
    </row>
    <row r="54" spans="1:13">
      <c r="A54" s="264">
        <v>48</v>
      </c>
      <c r="B54" s="263" t="s">
        <v>245</v>
      </c>
      <c r="C54" s="262">
        <v>0</v>
      </c>
      <c r="D54" s="261">
        <f>'10.1.12 MFP Funded'!X53</f>
        <v>0</v>
      </c>
      <c r="E54" s="260">
        <f t="shared" si="8"/>
        <v>0</v>
      </c>
      <c r="F54" s="260">
        <f t="shared" si="9"/>
        <v>0</v>
      </c>
      <c r="G54" s="260">
        <f t="shared" si="10"/>
        <v>0</v>
      </c>
      <c r="H54" s="259">
        <f>'[3]Table 3 Levels 1&amp;2'!AL55</f>
        <v>4278.1956772731837</v>
      </c>
      <c r="I54" s="258">
        <f>'[1]Table 4 Level 3'!P53</f>
        <v>871.07</v>
      </c>
      <c r="J54" s="258">
        <f t="shared" si="11"/>
        <v>5149.2656772731834</v>
      </c>
      <c r="K54" s="257">
        <f t="shared" si="12"/>
        <v>0</v>
      </c>
      <c r="L54" s="257">
        <f t="shared" si="13"/>
        <v>0</v>
      </c>
      <c r="M54" s="257">
        <f t="shared" si="14"/>
        <v>0</v>
      </c>
    </row>
    <row r="55" spans="1:13">
      <c r="A55" s="264">
        <v>49</v>
      </c>
      <c r="B55" s="263" t="s">
        <v>244</v>
      </c>
      <c r="C55" s="262">
        <v>180</v>
      </c>
      <c r="D55" s="261">
        <f>'10.1.12 MFP Funded'!X54</f>
        <v>178</v>
      </c>
      <c r="E55" s="260">
        <f t="shared" si="8"/>
        <v>-2</v>
      </c>
      <c r="F55" s="260">
        <f t="shared" si="9"/>
        <v>0</v>
      </c>
      <c r="G55" s="260">
        <f t="shared" si="10"/>
        <v>-2</v>
      </c>
      <c r="H55" s="259">
        <f>'[3]Table 3 Levels 1&amp;2'!AL56</f>
        <v>4819.172186397177</v>
      </c>
      <c r="I55" s="258">
        <f>'[1]Table 4 Level 3'!P54</f>
        <v>574.43999999999994</v>
      </c>
      <c r="J55" s="258">
        <f t="shared" si="11"/>
        <v>5393.6121863971766</v>
      </c>
      <c r="K55" s="257">
        <f t="shared" si="12"/>
        <v>-10787.224372794353</v>
      </c>
      <c r="L55" s="257">
        <f t="shared" si="13"/>
        <v>0</v>
      </c>
      <c r="M55" s="257">
        <f t="shared" si="14"/>
        <v>-10787.224372794353</v>
      </c>
    </row>
    <row r="56" spans="1:13">
      <c r="A56" s="280">
        <v>50</v>
      </c>
      <c r="B56" s="279" t="s">
        <v>243</v>
      </c>
      <c r="C56" s="278">
        <v>0</v>
      </c>
      <c r="D56" s="277">
        <f>'10.1.12 MFP Funded'!X55</f>
        <v>0</v>
      </c>
      <c r="E56" s="276">
        <f t="shared" si="8"/>
        <v>0</v>
      </c>
      <c r="F56" s="276">
        <f t="shared" si="9"/>
        <v>0</v>
      </c>
      <c r="G56" s="276">
        <f t="shared" si="10"/>
        <v>0</v>
      </c>
      <c r="H56" s="275">
        <f>'[3]Table 3 Levels 1&amp;2'!AL57</f>
        <v>5078.3381494368732</v>
      </c>
      <c r="I56" s="274">
        <f>'[1]Table 4 Level 3'!P55</f>
        <v>634.46</v>
      </c>
      <c r="J56" s="274">
        <f t="shared" si="11"/>
        <v>5712.7981494368732</v>
      </c>
      <c r="K56" s="273">
        <f t="shared" si="12"/>
        <v>0</v>
      </c>
      <c r="L56" s="273">
        <f t="shared" si="13"/>
        <v>0</v>
      </c>
      <c r="M56" s="273">
        <f t="shared" si="14"/>
        <v>0</v>
      </c>
    </row>
    <row r="57" spans="1:13">
      <c r="A57" s="272">
        <v>51</v>
      </c>
      <c r="B57" s="271" t="s">
        <v>242</v>
      </c>
      <c r="C57" s="270">
        <v>0</v>
      </c>
      <c r="D57" s="269">
        <f>'10.1.12 MFP Funded'!X56</f>
        <v>0</v>
      </c>
      <c r="E57" s="268">
        <f t="shared" si="8"/>
        <v>0</v>
      </c>
      <c r="F57" s="268">
        <f t="shared" si="9"/>
        <v>0</v>
      </c>
      <c r="G57" s="268">
        <f t="shared" si="10"/>
        <v>0</v>
      </c>
      <c r="H57" s="267">
        <f>'[3]Table 3 Levels 1&amp;2'!AL58</f>
        <v>4327.8748353683095</v>
      </c>
      <c r="I57" s="266">
        <f>'[1]Table 4 Level 3'!P56</f>
        <v>706.66</v>
      </c>
      <c r="J57" s="266">
        <f t="shared" si="11"/>
        <v>5034.5348353683094</v>
      </c>
      <c r="K57" s="265">
        <f t="shared" si="12"/>
        <v>0</v>
      </c>
      <c r="L57" s="265">
        <f t="shared" si="13"/>
        <v>0</v>
      </c>
      <c r="M57" s="265">
        <f t="shared" si="14"/>
        <v>0</v>
      </c>
    </row>
    <row r="58" spans="1:13">
      <c r="A58" s="264">
        <v>52</v>
      </c>
      <c r="B58" s="263" t="s">
        <v>241</v>
      </c>
      <c r="C58" s="262">
        <v>0</v>
      </c>
      <c r="D58" s="261">
        <f>'10.1.12 MFP Funded'!X57</f>
        <v>0</v>
      </c>
      <c r="E58" s="260">
        <f t="shared" si="8"/>
        <v>0</v>
      </c>
      <c r="F58" s="260">
        <f t="shared" si="9"/>
        <v>0</v>
      </c>
      <c r="G58" s="260">
        <f t="shared" si="10"/>
        <v>0</v>
      </c>
      <c r="H58" s="259">
        <f>'[3]Table 3 Levels 1&amp;2'!AL59</f>
        <v>4936.6461759855838</v>
      </c>
      <c r="I58" s="258">
        <f>'[1]Table 4 Level 3'!P57</f>
        <v>658.37</v>
      </c>
      <c r="J58" s="258">
        <f t="shared" si="11"/>
        <v>5595.0161759855837</v>
      </c>
      <c r="K58" s="257">
        <f t="shared" si="12"/>
        <v>0</v>
      </c>
      <c r="L58" s="257">
        <f t="shared" si="13"/>
        <v>0</v>
      </c>
      <c r="M58" s="257">
        <f t="shared" si="14"/>
        <v>0</v>
      </c>
    </row>
    <row r="59" spans="1:13">
      <c r="A59" s="264">
        <v>53</v>
      </c>
      <c r="B59" s="263" t="s">
        <v>240</v>
      </c>
      <c r="C59" s="262">
        <v>0</v>
      </c>
      <c r="D59" s="261">
        <f>'10.1.12 MFP Funded'!X58</f>
        <v>0</v>
      </c>
      <c r="E59" s="260">
        <f t="shared" si="8"/>
        <v>0</v>
      </c>
      <c r="F59" s="260">
        <f t="shared" si="9"/>
        <v>0</v>
      </c>
      <c r="G59" s="260">
        <f t="shared" si="10"/>
        <v>0</v>
      </c>
      <c r="H59" s="259">
        <f>'[3]Table 3 Levels 1&amp;2'!AL60</f>
        <v>4800.3207499962118</v>
      </c>
      <c r="I59" s="258">
        <f>'[1]Table 4 Level 3'!P58</f>
        <v>689.74</v>
      </c>
      <c r="J59" s="258">
        <f t="shared" si="11"/>
        <v>5490.0607499962116</v>
      </c>
      <c r="K59" s="257">
        <f t="shared" si="12"/>
        <v>0</v>
      </c>
      <c r="L59" s="257">
        <f t="shared" si="13"/>
        <v>0</v>
      </c>
      <c r="M59" s="257">
        <f t="shared" si="14"/>
        <v>0</v>
      </c>
    </row>
    <row r="60" spans="1:13">
      <c r="A60" s="264">
        <v>54</v>
      </c>
      <c r="B60" s="263" t="s">
        <v>239</v>
      </c>
      <c r="C60" s="262">
        <v>0</v>
      </c>
      <c r="D60" s="261">
        <f>'10.1.12 MFP Funded'!X59</f>
        <v>0</v>
      </c>
      <c r="E60" s="260">
        <f t="shared" si="8"/>
        <v>0</v>
      </c>
      <c r="F60" s="260">
        <f t="shared" si="9"/>
        <v>0</v>
      </c>
      <c r="G60" s="260">
        <f t="shared" si="10"/>
        <v>0</v>
      </c>
      <c r="H60" s="259">
        <f>'[3]Table 3 Levels 1&amp;2'!AL61</f>
        <v>6010.7753360515026</v>
      </c>
      <c r="I60" s="258">
        <f>'[1]Table 4 Level 3'!P59</f>
        <v>951.45</v>
      </c>
      <c r="J60" s="258">
        <f t="shared" si="11"/>
        <v>6962.2253360515024</v>
      </c>
      <c r="K60" s="257">
        <f t="shared" si="12"/>
        <v>0</v>
      </c>
      <c r="L60" s="257">
        <f t="shared" si="13"/>
        <v>0</v>
      </c>
      <c r="M60" s="257">
        <f t="shared" si="14"/>
        <v>0</v>
      </c>
    </row>
    <row r="61" spans="1:13">
      <c r="A61" s="280">
        <v>55</v>
      </c>
      <c r="B61" s="279" t="s">
        <v>238</v>
      </c>
      <c r="C61" s="278">
        <v>0</v>
      </c>
      <c r="D61" s="277">
        <f>'10.1.12 MFP Funded'!X60</f>
        <v>0</v>
      </c>
      <c r="E61" s="276">
        <f t="shared" si="8"/>
        <v>0</v>
      </c>
      <c r="F61" s="276">
        <f t="shared" si="9"/>
        <v>0</v>
      </c>
      <c r="G61" s="276">
        <f t="shared" si="10"/>
        <v>0</v>
      </c>
      <c r="H61" s="275">
        <f>'[3]Table 3 Levels 1&amp;2'!AL62</f>
        <v>4103.7453851303217</v>
      </c>
      <c r="I61" s="274">
        <f>'[1]Table 4 Level 3'!P60</f>
        <v>795.14</v>
      </c>
      <c r="J61" s="274">
        <f t="shared" si="11"/>
        <v>4898.885385130322</v>
      </c>
      <c r="K61" s="273">
        <f t="shared" si="12"/>
        <v>0</v>
      </c>
      <c r="L61" s="273">
        <f t="shared" si="13"/>
        <v>0</v>
      </c>
      <c r="M61" s="273">
        <f t="shared" si="14"/>
        <v>0</v>
      </c>
    </row>
    <row r="62" spans="1:13">
      <c r="A62" s="272">
        <v>56</v>
      </c>
      <c r="B62" s="271" t="s">
        <v>237</v>
      </c>
      <c r="C62" s="270">
        <v>0</v>
      </c>
      <c r="D62" s="269">
        <f>'10.1.12 MFP Funded'!X61</f>
        <v>0</v>
      </c>
      <c r="E62" s="268">
        <f t="shared" si="8"/>
        <v>0</v>
      </c>
      <c r="F62" s="268">
        <f t="shared" si="9"/>
        <v>0</v>
      </c>
      <c r="G62" s="268">
        <f t="shared" si="10"/>
        <v>0</v>
      </c>
      <c r="H62" s="267">
        <f>'[3]Table 3 Levels 1&amp;2'!AL63</f>
        <v>5076.2407002640311</v>
      </c>
      <c r="I62" s="266">
        <f>'[1]Table 4 Level 3'!P61</f>
        <v>614.66000000000008</v>
      </c>
      <c r="J62" s="266">
        <f t="shared" si="11"/>
        <v>5690.900700264031</v>
      </c>
      <c r="K62" s="265">
        <f t="shared" si="12"/>
        <v>0</v>
      </c>
      <c r="L62" s="265">
        <f t="shared" si="13"/>
        <v>0</v>
      </c>
      <c r="M62" s="265">
        <f t="shared" si="14"/>
        <v>0</v>
      </c>
    </row>
    <row r="63" spans="1:13">
      <c r="A63" s="264">
        <v>57</v>
      </c>
      <c r="B63" s="263" t="s">
        <v>236</v>
      </c>
      <c r="C63" s="262">
        <v>0</v>
      </c>
      <c r="D63" s="261">
        <f>'10.1.12 MFP Funded'!X62</f>
        <v>0</v>
      </c>
      <c r="E63" s="260">
        <f t="shared" si="8"/>
        <v>0</v>
      </c>
      <c r="F63" s="260">
        <f t="shared" si="9"/>
        <v>0</v>
      </c>
      <c r="G63" s="260">
        <f t="shared" si="10"/>
        <v>0</v>
      </c>
      <c r="H63" s="259">
        <f>'[3]Table 3 Levels 1&amp;2'!AL64</f>
        <v>4409.0708210621269</v>
      </c>
      <c r="I63" s="258">
        <f>'[1]Table 4 Level 3'!P62</f>
        <v>764.51</v>
      </c>
      <c r="J63" s="258">
        <f t="shared" si="11"/>
        <v>5173.5808210621271</v>
      </c>
      <c r="K63" s="257">
        <f t="shared" si="12"/>
        <v>0</v>
      </c>
      <c r="L63" s="257">
        <f t="shared" si="13"/>
        <v>0</v>
      </c>
      <c r="M63" s="257">
        <f t="shared" si="14"/>
        <v>0</v>
      </c>
    </row>
    <row r="64" spans="1:13">
      <c r="A64" s="264">
        <v>58</v>
      </c>
      <c r="B64" s="263" t="s">
        <v>235</v>
      </c>
      <c r="C64" s="262">
        <v>0</v>
      </c>
      <c r="D64" s="261">
        <f>'10.1.12 MFP Funded'!X63</f>
        <v>0</v>
      </c>
      <c r="E64" s="260">
        <f t="shared" si="8"/>
        <v>0</v>
      </c>
      <c r="F64" s="260">
        <f t="shared" si="9"/>
        <v>0</v>
      </c>
      <c r="G64" s="260">
        <f t="shared" si="10"/>
        <v>0</v>
      </c>
      <c r="H64" s="259">
        <f>'[3]Table 3 Levels 1&amp;2'!AL65</f>
        <v>5341.4512666086594</v>
      </c>
      <c r="I64" s="258">
        <f>'[1]Table 4 Level 3'!P63</f>
        <v>697.04</v>
      </c>
      <c r="J64" s="258">
        <f t="shared" si="11"/>
        <v>6038.4912666086593</v>
      </c>
      <c r="K64" s="257">
        <f t="shared" si="12"/>
        <v>0</v>
      </c>
      <c r="L64" s="257">
        <f t="shared" si="13"/>
        <v>0</v>
      </c>
      <c r="M64" s="257">
        <f t="shared" si="14"/>
        <v>0</v>
      </c>
    </row>
    <row r="65" spans="1:13">
      <c r="A65" s="264">
        <v>59</v>
      </c>
      <c r="B65" s="263" t="s">
        <v>234</v>
      </c>
      <c r="C65" s="262">
        <v>0</v>
      </c>
      <c r="D65" s="261">
        <f>'10.1.12 MFP Funded'!X64</f>
        <v>0</v>
      </c>
      <c r="E65" s="260">
        <f t="shared" si="8"/>
        <v>0</v>
      </c>
      <c r="F65" s="260">
        <f t="shared" si="9"/>
        <v>0</v>
      </c>
      <c r="G65" s="260">
        <f t="shared" si="10"/>
        <v>0</v>
      </c>
      <c r="H65" s="259">
        <f>'[3]Table 3 Levels 1&amp;2'!AL66</f>
        <v>6342.1695127641487</v>
      </c>
      <c r="I65" s="258">
        <f>'[1]Table 4 Level 3'!P64</f>
        <v>689.52</v>
      </c>
      <c r="J65" s="258">
        <f t="shared" si="11"/>
        <v>7031.6895127641492</v>
      </c>
      <c r="K65" s="257">
        <f t="shared" si="12"/>
        <v>0</v>
      </c>
      <c r="L65" s="257">
        <f t="shared" si="13"/>
        <v>0</v>
      </c>
      <c r="M65" s="257">
        <f t="shared" si="14"/>
        <v>0</v>
      </c>
    </row>
    <row r="66" spans="1:13">
      <c r="A66" s="280">
        <v>60</v>
      </c>
      <c r="B66" s="279" t="s">
        <v>233</v>
      </c>
      <c r="C66" s="278">
        <v>0</v>
      </c>
      <c r="D66" s="277">
        <f>'10.1.12 MFP Funded'!X65</f>
        <v>0</v>
      </c>
      <c r="E66" s="276">
        <f t="shared" si="8"/>
        <v>0</v>
      </c>
      <c r="F66" s="276">
        <f t="shared" si="9"/>
        <v>0</v>
      </c>
      <c r="G66" s="276">
        <f t="shared" si="10"/>
        <v>0</v>
      </c>
      <c r="H66" s="275">
        <f>'[3]Table 3 Levels 1&amp;2'!AL67</f>
        <v>4836.7830262372299</v>
      </c>
      <c r="I66" s="274">
        <f>'[1]Table 4 Level 3'!P65</f>
        <v>594.04</v>
      </c>
      <c r="J66" s="274">
        <f t="shared" si="11"/>
        <v>5430.8230262372299</v>
      </c>
      <c r="K66" s="273">
        <f t="shared" si="12"/>
        <v>0</v>
      </c>
      <c r="L66" s="273">
        <f t="shared" si="13"/>
        <v>0</v>
      </c>
      <c r="M66" s="273">
        <f t="shared" si="14"/>
        <v>0</v>
      </c>
    </row>
    <row r="67" spans="1:13">
      <c r="A67" s="272">
        <v>61</v>
      </c>
      <c r="B67" s="271" t="s">
        <v>232</v>
      </c>
      <c r="C67" s="270">
        <v>0</v>
      </c>
      <c r="D67" s="269">
        <f>'10.1.12 MFP Funded'!X66</f>
        <v>0</v>
      </c>
      <c r="E67" s="268">
        <f t="shared" si="8"/>
        <v>0</v>
      </c>
      <c r="F67" s="268">
        <f t="shared" si="9"/>
        <v>0</v>
      </c>
      <c r="G67" s="268">
        <f t="shared" si="10"/>
        <v>0</v>
      </c>
      <c r="H67" s="267">
        <f>'[3]Table 3 Levels 1&amp;2'!AL68</f>
        <v>3068.5254213785697</v>
      </c>
      <c r="I67" s="266">
        <f>'[1]Table 4 Level 3'!P66</f>
        <v>833.70999999999992</v>
      </c>
      <c r="J67" s="266">
        <f t="shared" si="11"/>
        <v>3902.2354213785698</v>
      </c>
      <c r="K67" s="265">
        <f t="shared" si="12"/>
        <v>0</v>
      </c>
      <c r="L67" s="265">
        <f t="shared" si="13"/>
        <v>0</v>
      </c>
      <c r="M67" s="265">
        <f t="shared" si="14"/>
        <v>0</v>
      </c>
    </row>
    <row r="68" spans="1:13">
      <c r="A68" s="264">
        <v>62</v>
      </c>
      <c r="B68" s="263" t="s">
        <v>231</v>
      </c>
      <c r="C68" s="262">
        <v>0</v>
      </c>
      <c r="D68" s="261">
        <f>'10.1.12 MFP Funded'!X67</f>
        <v>0</v>
      </c>
      <c r="E68" s="260">
        <f t="shared" si="8"/>
        <v>0</v>
      </c>
      <c r="F68" s="260">
        <f t="shared" si="9"/>
        <v>0</v>
      </c>
      <c r="G68" s="260">
        <f t="shared" si="10"/>
        <v>0</v>
      </c>
      <c r="H68" s="259">
        <f>'[3]Table 3 Levels 1&amp;2'!AL69</f>
        <v>5577.0282124990472</v>
      </c>
      <c r="I68" s="258">
        <f>'[1]Table 4 Level 3'!P67</f>
        <v>516.08000000000004</v>
      </c>
      <c r="J68" s="258">
        <f t="shared" si="11"/>
        <v>6093.1082124990471</v>
      </c>
      <c r="K68" s="257">
        <f t="shared" si="12"/>
        <v>0</v>
      </c>
      <c r="L68" s="257">
        <f t="shared" si="13"/>
        <v>0</v>
      </c>
      <c r="M68" s="257">
        <f t="shared" si="14"/>
        <v>0</v>
      </c>
    </row>
    <row r="69" spans="1:13">
      <c r="A69" s="264">
        <v>63</v>
      </c>
      <c r="B69" s="263" t="s">
        <v>230</v>
      </c>
      <c r="C69" s="262">
        <v>0</v>
      </c>
      <c r="D69" s="261">
        <f>'10.1.12 MFP Funded'!X68</f>
        <v>0</v>
      </c>
      <c r="E69" s="260">
        <f t="shared" si="8"/>
        <v>0</v>
      </c>
      <c r="F69" s="260">
        <f t="shared" si="9"/>
        <v>0</v>
      </c>
      <c r="G69" s="260">
        <f t="shared" si="10"/>
        <v>0</v>
      </c>
      <c r="H69" s="259">
        <f>'[3]Table 3 Levels 1&amp;2'!AL70</f>
        <v>4427.207711317601</v>
      </c>
      <c r="I69" s="258">
        <f>'[1]Table 4 Level 3'!P68</f>
        <v>756.79</v>
      </c>
      <c r="J69" s="258">
        <f t="shared" si="11"/>
        <v>5183.997711317601</v>
      </c>
      <c r="K69" s="257">
        <f t="shared" si="12"/>
        <v>0</v>
      </c>
      <c r="L69" s="257">
        <f t="shared" si="13"/>
        <v>0</v>
      </c>
      <c r="M69" s="257">
        <f t="shared" si="14"/>
        <v>0</v>
      </c>
    </row>
    <row r="70" spans="1:13">
      <c r="A70" s="264">
        <v>64</v>
      </c>
      <c r="B70" s="263" t="s">
        <v>229</v>
      </c>
      <c r="C70" s="262">
        <v>0</v>
      </c>
      <c r="D70" s="261">
        <f>'10.1.12 MFP Funded'!X69</f>
        <v>0</v>
      </c>
      <c r="E70" s="260">
        <f t="shared" si="8"/>
        <v>0</v>
      </c>
      <c r="F70" s="260">
        <f t="shared" si="9"/>
        <v>0</v>
      </c>
      <c r="G70" s="260">
        <f t="shared" si="10"/>
        <v>0</v>
      </c>
      <c r="H70" s="259">
        <f>'[3]Table 3 Levels 1&amp;2'!AL71</f>
        <v>5888.4725850181812</v>
      </c>
      <c r="I70" s="258">
        <f>'[1]Table 4 Level 3'!P69</f>
        <v>592.66</v>
      </c>
      <c r="J70" s="258">
        <f t="shared" si="11"/>
        <v>6481.1325850181811</v>
      </c>
      <c r="K70" s="257">
        <f t="shared" si="12"/>
        <v>0</v>
      </c>
      <c r="L70" s="257">
        <f t="shared" si="13"/>
        <v>0</v>
      </c>
      <c r="M70" s="257">
        <f t="shared" si="14"/>
        <v>0</v>
      </c>
    </row>
    <row r="71" spans="1:13">
      <c r="A71" s="280">
        <v>65</v>
      </c>
      <c r="B71" s="279" t="s">
        <v>228</v>
      </c>
      <c r="C71" s="278">
        <v>0</v>
      </c>
      <c r="D71" s="277">
        <f>'10.1.12 MFP Funded'!X70</f>
        <v>0</v>
      </c>
      <c r="E71" s="276">
        <f t="shared" ref="E71:E75" si="15">D71-C71</f>
        <v>0</v>
      </c>
      <c r="F71" s="276">
        <f t="shared" ref="F71:F75" si="16">IF(E71&gt;0,E71,0)</f>
        <v>0</v>
      </c>
      <c r="G71" s="276">
        <f t="shared" si="10"/>
        <v>0</v>
      </c>
      <c r="H71" s="275">
        <f>'[3]Table 3 Levels 1&amp;2'!AL72</f>
        <v>4583.9609010774066</v>
      </c>
      <c r="I71" s="274">
        <f>'[1]Table 4 Level 3'!P70</f>
        <v>829.12</v>
      </c>
      <c r="J71" s="274">
        <f t="shared" ref="J71:J75" si="17">I71+H71</f>
        <v>5413.0809010774065</v>
      </c>
      <c r="K71" s="273">
        <f t="shared" ref="K71:K75" si="18">E71*J71</f>
        <v>0</v>
      </c>
      <c r="L71" s="273">
        <f t="shared" ref="L71:L75" si="19">IF(K71&gt;0,K71,0)</f>
        <v>0</v>
      </c>
      <c r="M71" s="273">
        <f t="shared" si="14"/>
        <v>0</v>
      </c>
    </row>
    <row r="72" spans="1:13">
      <c r="A72" s="272">
        <v>66</v>
      </c>
      <c r="B72" s="271" t="s">
        <v>227</v>
      </c>
      <c r="C72" s="270">
        <v>0</v>
      </c>
      <c r="D72" s="269">
        <f>'10.1.12 MFP Funded'!X71</f>
        <v>0</v>
      </c>
      <c r="E72" s="268">
        <f t="shared" si="15"/>
        <v>0</v>
      </c>
      <c r="F72" s="268">
        <f t="shared" si="16"/>
        <v>0</v>
      </c>
      <c r="G72" s="268">
        <f t="shared" si="10"/>
        <v>0</v>
      </c>
      <c r="H72" s="267">
        <f>'[3]Table 3 Levels 1&amp;2'!AL73</f>
        <v>6262.4784859426345</v>
      </c>
      <c r="I72" s="266">
        <f>'[1]Table 4 Level 3'!P71</f>
        <v>730.06</v>
      </c>
      <c r="J72" s="266">
        <f t="shared" si="17"/>
        <v>6992.538485942634</v>
      </c>
      <c r="K72" s="265">
        <f t="shared" si="18"/>
        <v>0</v>
      </c>
      <c r="L72" s="265">
        <f t="shared" si="19"/>
        <v>0</v>
      </c>
      <c r="M72" s="265">
        <f t="shared" si="14"/>
        <v>0</v>
      </c>
    </row>
    <row r="73" spans="1:13">
      <c r="A73" s="264">
        <v>67</v>
      </c>
      <c r="B73" s="263" t="s">
        <v>226</v>
      </c>
      <c r="C73" s="262">
        <v>0</v>
      </c>
      <c r="D73" s="261">
        <f>'10.1.12 MFP Funded'!X72</f>
        <v>0</v>
      </c>
      <c r="E73" s="260">
        <f t="shared" si="15"/>
        <v>0</v>
      </c>
      <c r="F73" s="260">
        <f t="shared" si="16"/>
        <v>0</v>
      </c>
      <c r="G73" s="260">
        <f t="shared" si="10"/>
        <v>0</v>
      </c>
      <c r="H73" s="259">
        <f>'[3]Table 3 Levels 1&amp;2'!AL74</f>
        <v>5059.3528695821524</v>
      </c>
      <c r="I73" s="258">
        <f>'[1]Table 4 Level 3'!P72</f>
        <v>715.61</v>
      </c>
      <c r="J73" s="258">
        <f t="shared" si="17"/>
        <v>5774.9628695821521</v>
      </c>
      <c r="K73" s="257">
        <f t="shared" si="18"/>
        <v>0</v>
      </c>
      <c r="L73" s="257">
        <f t="shared" si="19"/>
        <v>0</v>
      </c>
      <c r="M73" s="257">
        <f t="shared" si="14"/>
        <v>0</v>
      </c>
    </row>
    <row r="74" spans="1:13">
      <c r="A74" s="264">
        <v>68</v>
      </c>
      <c r="B74" s="263" t="s">
        <v>225</v>
      </c>
      <c r="C74" s="262">
        <v>0</v>
      </c>
      <c r="D74" s="261">
        <f>'10.1.12 MFP Funded'!X73</f>
        <v>0</v>
      </c>
      <c r="E74" s="260">
        <f t="shared" si="15"/>
        <v>0</v>
      </c>
      <c r="F74" s="260">
        <f t="shared" si="16"/>
        <v>0</v>
      </c>
      <c r="G74" s="260">
        <f t="shared" si="10"/>
        <v>0</v>
      </c>
      <c r="H74" s="259">
        <f>'[3]Table 3 Levels 1&amp;2'!AL75</f>
        <v>5863.2815891318614</v>
      </c>
      <c r="I74" s="258">
        <f>'[1]Table 4 Level 3'!P73</f>
        <v>798.7</v>
      </c>
      <c r="J74" s="258">
        <f t="shared" si="17"/>
        <v>6661.9815891318613</v>
      </c>
      <c r="K74" s="257">
        <f t="shared" si="18"/>
        <v>0</v>
      </c>
      <c r="L74" s="257">
        <f t="shared" si="19"/>
        <v>0</v>
      </c>
      <c r="M74" s="257">
        <f t="shared" si="14"/>
        <v>0</v>
      </c>
    </row>
    <row r="75" spans="1:13">
      <c r="A75" s="256">
        <v>69</v>
      </c>
      <c r="B75" s="255" t="s">
        <v>224</v>
      </c>
      <c r="C75" s="254">
        <v>0</v>
      </c>
      <c r="D75" s="253">
        <f>'10.1.12 MFP Funded'!X74</f>
        <v>0</v>
      </c>
      <c r="E75" s="252">
        <f t="shared" si="15"/>
        <v>0</v>
      </c>
      <c r="F75" s="252">
        <f t="shared" si="16"/>
        <v>0</v>
      </c>
      <c r="G75" s="252">
        <f t="shared" si="10"/>
        <v>0</v>
      </c>
      <c r="H75" s="251">
        <f>'[3]Table 3 Levels 1&amp;2'!AL76</f>
        <v>5520.7940729790862</v>
      </c>
      <c r="I75" s="250">
        <f>'[1]Table 4 Level 3'!P74</f>
        <v>705.67</v>
      </c>
      <c r="J75" s="250">
        <f t="shared" si="17"/>
        <v>6226.4640729790863</v>
      </c>
      <c r="K75" s="249">
        <f t="shared" si="18"/>
        <v>0</v>
      </c>
      <c r="L75" s="249">
        <f t="shared" si="19"/>
        <v>0</v>
      </c>
      <c r="M75" s="249">
        <f t="shared" si="14"/>
        <v>0</v>
      </c>
    </row>
    <row r="76" spans="1:13" ht="13.5" thickBot="1">
      <c r="A76" s="248"/>
      <c r="B76" s="247" t="s">
        <v>223</v>
      </c>
      <c r="C76" s="246">
        <f>SUM(C7:C75)</f>
        <v>180</v>
      </c>
      <c r="D76" s="246">
        <f>SUM(D7:D75)</f>
        <v>179</v>
      </c>
      <c r="E76" s="325">
        <f>SUM(E7:E75)</f>
        <v>-1</v>
      </c>
      <c r="F76" s="325">
        <f>SUM(F7:F75)</f>
        <v>1</v>
      </c>
      <c r="G76" s="325">
        <f>SUM(G7:G75)</f>
        <v>-2</v>
      </c>
      <c r="H76" s="244">
        <f>'[3]Table 3 Levels 1&amp;2'!AL77</f>
        <v>4336.5032257801222</v>
      </c>
      <c r="I76" s="243"/>
      <c r="J76" s="243"/>
      <c r="K76" s="242">
        <f>SUM(K7:K75)</f>
        <v>-6867.128214085069</v>
      </c>
      <c r="L76" s="242">
        <f>SUM(L7:L75)</f>
        <v>3920.0961587092847</v>
      </c>
      <c r="M76" s="242">
        <f>SUM(M7:M75)</f>
        <v>-10787.224372794353</v>
      </c>
    </row>
    <row r="77" spans="1:13" ht="13.5" thickTop="1"/>
  </sheetData>
  <mergeCells count="12">
    <mergeCell ref="K2:K4"/>
    <mergeCell ref="L2:L4"/>
    <mergeCell ref="A2:B4"/>
    <mergeCell ref="M2:M4"/>
    <mergeCell ref="C2:C4"/>
    <mergeCell ref="D2:D4"/>
    <mergeCell ref="E2:E4"/>
    <mergeCell ref="F2:F4"/>
    <mergeCell ref="G2:G4"/>
    <mergeCell ref="H2:H4"/>
    <mergeCell ref="I2:I4"/>
    <mergeCell ref="J2:J4"/>
  </mergeCells>
  <pageMargins left="0.36" right="0.42" top="0.75" bottom="0.75" header="0.3" footer="0.3"/>
  <pageSetup paperSize="5" scale="60" firstPageNumber="62" orientation="portrait" useFirstPageNumber="1" r:id="rId1"/>
  <headerFooter>
    <oddHeader>&amp;L&amp;"Arial,Bold"&amp;20Revised FY2012-13 MFP Budget Letter: October 1 Mid-year Adjustment for Students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53</vt:i4>
      </vt:variant>
      <vt:variant>
        <vt:lpstr>Named Ranges</vt:lpstr>
      </vt:variant>
      <vt:variant>
        <vt:i4>100</vt:i4>
      </vt:variant>
    </vt:vector>
  </HeadingPairs>
  <TitlesOfParts>
    <vt:vector size="153" baseType="lpstr">
      <vt:lpstr>Midyear Adjustment Summary</vt:lpstr>
      <vt:lpstr>October midyear adj</vt:lpstr>
      <vt:lpstr>Oct midyear Madison Prep</vt:lpstr>
      <vt:lpstr>Oct midyear DArbonne</vt:lpstr>
      <vt:lpstr>Oct midyear Intl_VIBE </vt:lpstr>
      <vt:lpstr>Oct midyear NOMMA</vt:lpstr>
      <vt:lpstr>Oct midyear LFNO</vt:lpstr>
      <vt:lpstr>Oct midyear Lake Charles Chtr</vt:lpstr>
      <vt:lpstr>Oct midyear JS Clark Academy</vt:lpstr>
      <vt:lpstr>Oct midyear Southwest LA Chtr</vt:lpstr>
      <vt:lpstr>Oct midyear LA Virtual Admy</vt:lpstr>
      <vt:lpstr>Oct midyear LA Connections</vt:lpstr>
      <vt:lpstr>Oct midyear New Vision</vt:lpstr>
      <vt:lpstr>Oct midyear Glencoe</vt:lpstr>
      <vt:lpstr>Oct midyear International</vt:lpstr>
      <vt:lpstr>Oct midyear Avoyelles</vt:lpstr>
      <vt:lpstr>Oct midyear Delhi</vt:lpstr>
      <vt:lpstr>Oct midyear Milestone</vt:lpstr>
      <vt:lpstr>Oct midyear Max</vt:lpstr>
      <vt:lpstr>Oct midyear Belle Chasse</vt:lpstr>
      <vt:lpstr>Oct midyear OJJ</vt:lpstr>
      <vt:lpstr>Oct midyear SSD</vt:lpstr>
      <vt:lpstr>Oct midyear LSDVI</vt:lpstr>
      <vt:lpstr>Oct midyear LSMSA </vt:lpstr>
      <vt:lpstr>Oct midyear NOCCA </vt:lpstr>
      <vt:lpstr>February midyear adj </vt:lpstr>
      <vt:lpstr>Feb midyear Madison Prep</vt:lpstr>
      <vt:lpstr>Feb midyear DArbonne</vt:lpstr>
      <vt:lpstr>Feb midyear Intl_VIBE </vt:lpstr>
      <vt:lpstr>Feb midyear NOMMA</vt:lpstr>
      <vt:lpstr>Feb midyear LFNO </vt:lpstr>
      <vt:lpstr>Feb midyear Lake Charles Ch</vt:lpstr>
      <vt:lpstr>Feb midyear JS Clark Academy</vt:lpstr>
      <vt:lpstr>Feb midyear Southwest LA Ch </vt:lpstr>
      <vt:lpstr>Feb midyear LA Virtual Admy</vt:lpstr>
      <vt:lpstr>Feb midyear LA Connections</vt:lpstr>
      <vt:lpstr>Feb midyear New Vision</vt:lpstr>
      <vt:lpstr>Feb midyear Glencoe </vt:lpstr>
      <vt:lpstr>Feb midyear International </vt:lpstr>
      <vt:lpstr>Feb midyear Avoyelles</vt:lpstr>
      <vt:lpstr>Feb midyear Delhi </vt:lpstr>
      <vt:lpstr>Feb midyear Milestone </vt:lpstr>
      <vt:lpstr>Feb midyear Max </vt:lpstr>
      <vt:lpstr>Feb midyear Belle Chasse</vt:lpstr>
      <vt:lpstr>Feb midyear OJJ </vt:lpstr>
      <vt:lpstr>Feb midyear SSD</vt:lpstr>
      <vt:lpstr>Feb midyear LSDVI</vt:lpstr>
      <vt:lpstr>Feb midyear LSMSA </vt:lpstr>
      <vt:lpstr>Feb midyear NOCCA</vt:lpstr>
      <vt:lpstr>10.1.12 RSD-NO by Site</vt:lpstr>
      <vt:lpstr>10.1.12 RSD operated by Site</vt:lpstr>
      <vt:lpstr>2-1-13 ALL</vt:lpstr>
      <vt:lpstr>10.1.12 MFP Funded</vt:lpstr>
      <vt:lpstr>'10.1.12 MFP Funded'!Print_Area</vt:lpstr>
      <vt:lpstr>'Feb midyear Avoyelles'!Print_Area</vt:lpstr>
      <vt:lpstr>'Feb midyear Belle Chasse'!Print_Area</vt:lpstr>
      <vt:lpstr>'Feb midyear DArbonne'!Print_Area</vt:lpstr>
      <vt:lpstr>'Feb midyear Delhi '!Print_Area</vt:lpstr>
      <vt:lpstr>'Feb midyear Glencoe '!Print_Area</vt:lpstr>
      <vt:lpstr>'Feb midyear International '!Print_Area</vt:lpstr>
      <vt:lpstr>'Feb midyear Intl_VIBE '!Print_Area</vt:lpstr>
      <vt:lpstr>'Feb midyear JS Clark Academy'!Print_Area</vt:lpstr>
      <vt:lpstr>'Feb midyear LA Connections'!Print_Area</vt:lpstr>
      <vt:lpstr>'Feb midyear LA Virtual Admy'!Print_Area</vt:lpstr>
      <vt:lpstr>'Feb midyear Lake Charles Ch'!Print_Area</vt:lpstr>
      <vt:lpstr>'Feb midyear LFNO '!Print_Area</vt:lpstr>
      <vt:lpstr>'Feb midyear LSDVI'!Print_Area</vt:lpstr>
      <vt:lpstr>'Feb midyear LSMSA '!Print_Area</vt:lpstr>
      <vt:lpstr>'Feb midyear Madison Prep'!Print_Area</vt:lpstr>
      <vt:lpstr>'Feb midyear Max '!Print_Area</vt:lpstr>
      <vt:lpstr>'Feb midyear Milestone '!Print_Area</vt:lpstr>
      <vt:lpstr>'Feb midyear New Vision'!Print_Area</vt:lpstr>
      <vt:lpstr>'Feb midyear NOCCA'!Print_Area</vt:lpstr>
      <vt:lpstr>'Feb midyear NOMMA'!Print_Area</vt:lpstr>
      <vt:lpstr>'Feb midyear OJJ '!Print_Area</vt:lpstr>
      <vt:lpstr>'Feb midyear Southwest LA Ch '!Print_Area</vt:lpstr>
      <vt:lpstr>'Feb midyear SSD'!Print_Area</vt:lpstr>
      <vt:lpstr>'February midyear adj '!Print_Area</vt:lpstr>
      <vt:lpstr>'Oct midyear Avoyelles'!Print_Area</vt:lpstr>
      <vt:lpstr>'Oct midyear Belle Chasse'!Print_Area</vt:lpstr>
      <vt:lpstr>'Oct midyear DArbonne'!Print_Area</vt:lpstr>
      <vt:lpstr>'Oct midyear Delhi'!Print_Area</vt:lpstr>
      <vt:lpstr>'Oct midyear Glencoe'!Print_Area</vt:lpstr>
      <vt:lpstr>'Oct midyear International'!Print_Area</vt:lpstr>
      <vt:lpstr>'Oct midyear Intl_VIBE '!Print_Area</vt:lpstr>
      <vt:lpstr>'Oct midyear JS Clark Academy'!Print_Area</vt:lpstr>
      <vt:lpstr>'Oct midyear LA Connections'!Print_Area</vt:lpstr>
      <vt:lpstr>'Oct midyear LA Virtual Admy'!Print_Area</vt:lpstr>
      <vt:lpstr>'Oct midyear Lake Charles Chtr'!Print_Area</vt:lpstr>
      <vt:lpstr>'Oct midyear LFNO'!Print_Area</vt:lpstr>
      <vt:lpstr>'Oct midyear LSDVI'!Print_Area</vt:lpstr>
      <vt:lpstr>'Oct midyear LSMSA '!Print_Area</vt:lpstr>
      <vt:lpstr>'Oct midyear Madison Prep'!Print_Area</vt:lpstr>
      <vt:lpstr>'Oct midyear Max'!Print_Area</vt:lpstr>
      <vt:lpstr>'Oct midyear Milestone'!Print_Area</vt:lpstr>
      <vt:lpstr>'Oct midyear New Vision'!Print_Area</vt:lpstr>
      <vt:lpstr>'Oct midyear NOCCA '!Print_Area</vt:lpstr>
      <vt:lpstr>'Oct midyear NOMMA'!Print_Area</vt:lpstr>
      <vt:lpstr>'Oct midyear OJJ'!Print_Area</vt:lpstr>
      <vt:lpstr>'Oct midyear Southwest LA Chtr'!Print_Area</vt:lpstr>
      <vt:lpstr>'Oct midyear SSD'!Print_Area</vt:lpstr>
      <vt:lpstr>'October midyear adj'!Print_Area</vt:lpstr>
      <vt:lpstr>'10.1.12 MFP Funded'!Print_Titles</vt:lpstr>
      <vt:lpstr>'2-1-13 ALL'!Print_Titles</vt:lpstr>
      <vt:lpstr>'Feb midyear Avoyelles'!Print_Titles</vt:lpstr>
      <vt:lpstr>'Feb midyear Belle Chasse'!Print_Titles</vt:lpstr>
      <vt:lpstr>'Feb midyear DArbonne'!Print_Titles</vt:lpstr>
      <vt:lpstr>'Feb midyear Delhi '!Print_Titles</vt:lpstr>
      <vt:lpstr>'Feb midyear Glencoe '!Print_Titles</vt:lpstr>
      <vt:lpstr>'Feb midyear International '!Print_Titles</vt:lpstr>
      <vt:lpstr>'Feb midyear Intl_VIBE '!Print_Titles</vt:lpstr>
      <vt:lpstr>'Feb midyear JS Clark Academy'!Print_Titles</vt:lpstr>
      <vt:lpstr>'Feb midyear LA Connections'!Print_Titles</vt:lpstr>
      <vt:lpstr>'Feb midyear LA Virtual Admy'!Print_Titles</vt:lpstr>
      <vt:lpstr>'Feb midyear Lake Charles Ch'!Print_Titles</vt:lpstr>
      <vt:lpstr>'Feb midyear LFNO '!Print_Titles</vt:lpstr>
      <vt:lpstr>'Feb midyear LSDVI'!Print_Titles</vt:lpstr>
      <vt:lpstr>'Feb midyear LSMSA '!Print_Titles</vt:lpstr>
      <vt:lpstr>'Feb midyear Madison Prep'!Print_Titles</vt:lpstr>
      <vt:lpstr>'Feb midyear Max '!Print_Titles</vt:lpstr>
      <vt:lpstr>'Feb midyear Milestone '!Print_Titles</vt:lpstr>
      <vt:lpstr>'Feb midyear New Vision'!Print_Titles</vt:lpstr>
      <vt:lpstr>'Feb midyear NOCCA'!Print_Titles</vt:lpstr>
      <vt:lpstr>'Feb midyear NOMMA'!Print_Titles</vt:lpstr>
      <vt:lpstr>'Feb midyear OJJ '!Print_Titles</vt:lpstr>
      <vt:lpstr>'Feb midyear Southwest LA Ch '!Print_Titles</vt:lpstr>
      <vt:lpstr>'Feb midyear SSD'!Print_Titles</vt:lpstr>
      <vt:lpstr>'February midyear adj '!Print_Titles</vt:lpstr>
      <vt:lpstr>'Midyear Adjustment Summary'!Print_Titles</vt:lpstr>
      <vt:lpstr>'Oct midyear Avoyelles'!Print_Titles</vt:lpstr>
      <vt:lpstr>'Oct midyear Belle Chasse'!Print_Titles</vt:lpstr>
      <vt:lpstr>'Oct midyear DArbonne'!Print_Titles</vt:lpstr>
      <vt:lpstr>'Oct midyear Delhi'!Print_Titles</vt:lpstr>
      <vt:lpstr>'Oct midyear Glencoe'!Print_Titles</vt:lpstr>
      <vt:lpstr>'Oct midyear International'!Print_Titles</vt:lpstr>
      <vt:lpstr>'Oct midyear Intl_VIBE '!Print_Titles</vt:lpstr>
      <vt:lpstr>'Oct midyear JS Clark Academy'!Print_Titles</vt:lpstr>
      <vt:lpstr>'Oct midyear LA Connections'!Print_Titles</vt:lpstr>
      <vt:lpstr>'Oct midyear LA Virtual Admy'!Print_Titles</vt:lpstr>
      <vt:lpstr>'Oct midyear Lake Charles Chtr'!Print_Titles</vt:lpstr>
      <vt:lpstr>'Oct midyear LFNO'!Print_Titles</vt:lpstr>
      <vt:lpstr>'Oct midyear LSDVI'!Print_Titles</vt:lpstr>
      <vt:lpstr>'Oct midyear LSMSA '!Print_Titles</vt:lpstr>
      <vt:lpstr>'Oct midyear Madison Prep'!Print_Titles</vt:lpstr>
      <vt:lpstr>'Oct midyear Max'!Print_Titles</vt:lpstr>
      <vt:lpstr>'Oct midyear Milestone'!Print_Titles</vt:lpstr>
      <vt:lpstr>'Oct midyear New Vision'!Print_Titles</vt:lpstr>
      <vt:lpstr>'Oct midyear NOCCA '!Print_Titles</vt:lpstr>
      <vt:lpstr>'Oct midyear NOMMA'!Print_Titles</vt:lpstr>
      <vt:lpstr>'Oct midyear OJJ'!Print_Titles</vt:lpstr>
      <vt:lpstr>'Oct midyear Southwest LA Chtr'!Print_Titles</vt:lpstr>
      <vt:lpstr>'Oct midyear SSD'!Print_Titles</vt:lpstr>
      <vt:lpstr>'October midyear adj'!Print_Titles</vt:lpstr>
    </vt:vector>
  </TitlesOfParts>
  <Company>LDOE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cfulton</dc:creator>
  <cp:lastModifiedBy>Paula Matherne</cp:lastModifiedBy>
  <cp:lastPrinted>2013-05-21T15:15:51Z</cp:lastPrinted>
  <dcterms:created xsi:type="dcterms:W3CDTF">2012-11-28T21:51:36Z</dcterms:created>
  <dcterms:modified xsi:type="dcterms:W3CDTF">2013-07-02T20:38:54Z</dcterms:modified>
</cp:coreProperties>
</file>